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2,05,24 Симф КИ\"/>
    </mc:Choice>
  </mc:AlternateContent>
  <xr:revisionPtr revIDLastSave="0" documentId="13_ncr:1_{8A0FE3B7-B990-4FB2-9970-F52FEEF69C04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3" i="1"/>
  <c r="AH114" i="1"/>
  <c r="AH115" i="1"/>
  <c r="AH116" i="1"/>
  <c r="AH117" i="1"/>
  <c r="AH118" i="1"/>
  <c r="AH119" i="1"/>
  <c r="AH120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7" i="1"/>
  <c r="AD8" i="1"/>
  <c r="W8" i="1" s="1"/>
  <c r="Z8" i="1" s="1"/>
  <c r="AD9" i="1"/>
  <c r="W9" i="1" s="1"/>
  <c r="Z9" i="1" s="1"/>
  <c r="AD10" i="1"/>
  <c r="W10" i="1" s="1"/>
  <c r="Z10" i="1" s="1"/>
  <c r="AD11" i="1"/>
  <c r="AD12" i="1"/>
  <c r="W12" i="1" s="1"/>
  <c r="Z12" i="1" s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W19" i="1" s="1"/>
  <c r="Z19" i="1" s="1"/>
  <c r="AD20" i="1"/>
  <c r="W20" i="1" s="1"/>
  <c r="Z20" i="1" s="1"/>
  <c r="AD21" i="1"/>
  <c r="W21" i="1" s="1"/>
  <c r="Z21" i="1" s="1"/>
  <c r="AD22" i="1"/>
  <c r="W22" i="1" s="1"/>
  <c r="Z22" i="1" s="1"/>
  <c r="AD23" i="1"/>
  <c r="W23" i="1" s="1"/>
  <c r="Z23" i="1" s="1"/>
  <c r="AD24" i="1"/>
  <c r="W24" i="1" s="1"/>
  <c r="Z24" i="1" s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Z28" i="1" s="1"/>
  <c r="AD29" i="1"/>
  <c r="W29" i="1" s="1"/>
  <c r="Z29" i="1" s="1"/>
  <c r="AD30" i="1"/>
  <c r="W30" i="1" s="1"/>
  <c r="Z30" i="1" s="1"/>
  <c r="AD31" i="1"/>
  <c r="W31" i="1" s="1"/>
  <c r="Z31" i="1" s="1"/>
  <c r="AD32" i="1"/>
  <c r="W32" i="1" s="1"/>
  <c r="Z32" i="1" s="1"/>
  <c r="AD33" i="1"/>
  <c r="W33" i="1" s="1"/>
  <c r="Z33" i="1" s="1"/>
  <c r="AD34" i="1"/>
  <c r="W34" i="1" s="1"/>
  <c r="Z34" i="1" s="1"/>
  <c r="AD35" i="1"/>
  <c r="W35" i="1" s="1"/>
  <c r="Z35" i="1" s="1"/>
  <c r="AD36" i="1"/>
  <c r="W36" i="1" s="1"/>
  <c r="Z36" i="1" s="1"/>
  <c r="AD37" i="1"/>
  <c r="W37" i="1" s="1"/>
  <c r="Z37" i="1" s="1"/>
  <c r="AD38" i="1"/>
  <c r="W38" i="1" s="1"/>
  <c r="Z38" i="1" s="1"/>
  <c r="AD39" i="1"/>
  <c r="W39" i="1" s="1"/>
  <c r="Z39" i="1" s="1"/>
  <c r="AD40" i="1"/>
  <c r="W40" i="1" s="1"/>
  <c r="Z40" i="1" s="1"/>
  <c r="AD41" i="1"/>
  <c r="W41" i="1" s="1"/>
  <c r="Z41" i="1" s="1"/>
  <c r="AD42" i="1"/>
  <c r="W42" i="1" s="1"/>
  <c r="Z42" i="1" s="1"/>
  <c r="AD43" i="1"/>
  <c r="W43" i="1" s="1"/>
  <c r="Z43" i="1" s="1"/>
  <c r="AD44" i="1"/>
  <c r="W44" i="1" s="1"/>
  <c r="Z44" i="1" s="1"/>
  <c r="AD45" i="1"/>
  <c r="W45" i="1" s="1"/>
  <c r="Z45" i="1" s="1"/>
  <c r="AD46" i="1"/>
  <c r="W46" i="1" s="1"/>
  <c r="Z46" i="1" s="1"/>
  <c r="AD47" i="1"/>
  <c r="W47" i="1" s="1"/>
  <c r="Z47" i="1" s="1"/>
  <c r="AD48" i="1"/>
  <c r="W48" i="1" s="1"/>
  <c r="Z48" i="1" s="1"/>
  <c r="AD49" i="1"/>
  <c r="W49" i="1" s="1"/>
  <c r="Z49" i="1" s="1"/>
  <c r="AD50" i="1"/>
  <c r="W50" i="1" s="1"/>
  <c r="Z50" i="1" s="1"/>
  <c r="AD51" i="1"/>
  <c r="W51" i="1" s="1"/>
  <c r="Z51" i="1" s="1"/>
  <c r="AD52" i="1"/>
  <c r="W52" i="1" s="1"/>
  <c r="Z52" i="1" s="1"/>
  <c r="AD53" i="1"/>
  <c r="W53" i="1" s="1"/>
  <c r="Z53" i="1" s="1"/>
  <c r="AD54" i="1"/>
  <c r="W54" i="1" s="1"/>
  <c r="Z54" i="1" s="1"/>
  <c r="AD55" i="1"/>
  <c r="W55" i="1" s="1"/>
  <c r="Z55" i="1" s="1"/>
  <c r="AD56" i="1"/>
  <c r="W56" i="1" s="1"/>
  <c r="Z56" i="1" s="1"/>
  <c r="AD57" i="1"/>
  <c r="W57" i="1" s="1"/>
  <c r="Z57" i="1" s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W62" i="1" s="1"/>
  <c r="Z62" i="1" s="1"/>
  <c r="AD63" i="1"/>
  <c r="W63" i="1" s="1"/>
  <c r="Z63" i="1" s="1"/>
  <c r="AD64" i="1"/>
  <c r="W64" i="1" s="1"/>
  <c r="Z64" i="1" s="1"/>
  <c r="AD65" i="1"/>
  <c r="W65" i="1" s="1"/>
  <c r="Z65" i="1" s="1"/>
  <c r="AD66" i="1"/>
  <c r="W66" i="1" s="1"/>
  <c r="Z66" i="1" s="1"/>
  <c r="AD67" i="1"/>
  <c r="W67" i="1" s="1"/>
  <c r="Z67" i="1" s="1"/>
  <c r="AD68" i="1"/>
  <c r="W68" i="1" s="1"/>
  <c r="Z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Z76" i="1" s="1"/>
  <c r="AD77" i="1"/>
  <c r="W77" i="1" s="1"/>
  <c r="Y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1" i="1"/>
  <c r="W111" i="1" s="1"/>
  <c r="Z111" i="1" s="1"/>
  <c r="AD112" i="1"/>
  <c r="W112" i="1" s="1"/>
  <c r="Z112" i="1" s="1"/>
  <c r="AD113" i="1"/>
  <c r="W113" i="1" s="1"/>
  <c r="Z113" i="1" s="1"/>
  <c r="AD114" i="1"/>
  <c r="W114" i="1" s="1"/>
  <c r="Z114" i="1" s="1"/>
  <c r="AD115" i="1"/>
  <c r="W115" i="1" s="1"/>
  <c r="Z115" i="1" s="1"/>
  <c r="AD116" i="1"/>
  <c r="W116" i="1" s="1"/>
  <c r="Z116" i="1" s="1"/>
  <c r="AD117" i="1"/>
  <c r="W117" i="1" s="1"/>
  <c r="Z117" i="1" s="1"/>
  <c r="AD118" i="1"/>
  <c r="W118" i="1" s="1"/>
  <c r="Z118" i="1" s="1"/>
  <c r="AD119" i="1"/>
  <c r="W119" i="1" s="1"/>
  <c r="Z119" i="1" s="1"/>
  <c r="AD120" i="1"/>
  <c r="W120" i="1" s="1"/>
  <c r="Z120" i="1" s="1"/>
  <c r="AD7" i="1"/>
  <c r="W7" i="1" s="1"/>
  <c r="Z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7" i="1"/>
  <c r="L8" i="1"/>
  <c r="Y8" i="1" s="1"/>
  <c r="L9" i="1"/>
  <c r="L10" i="1"/>
  <c r="Y10" i="1" s="1"/>
  <c r="L11" i="1"/>
  <c r="L12" i="1"/>
  <c r="Y12" i="1" s="1"/>
  <c r="L13" i="1"/>
  <c r="L14" i="1"/>
  <c r="Y14" i="1" s="1"/>
  <c r="L15" i="1"/>
  <c r="L16" i="1"/>
  <c r="Y16" i="1" s="1"/>
  <c r="L17" i="1"/>
  <c r="L18" i="1"/>
  <c r="Y18" i="1" s="1"/>
  <c r="L19" i="1"/>
  <c r="L20" i="1"/>
  <c r="Y20" i="1" s="1"/>
  <c r="L21" i="1"/>
  <c r="L22" i="1"/>
  <c r="Y22" i="1" s="1"/>
  <c r="L23" i="1"/>
  <c r="L24" i="1"/>
  <c r="Y24" i="1" s="1"/>
  <c r="L25" i="1"/>
  <c r="L26" i="1"/>
  <c r="Y26" i="1" s="1"/>
  <c r="L27" i="1"/>
  <c r="L28" i="1"/>
  <c r="Y28" i="1" s="1"/>
  <c r="L29" i="1"/>
  <c r="L30" i="1"/>
  <c r="Y30" i="1" s="1"/>
  <c r="L31" i="1"/>
  <c r="L32" i="1"/>
  <c r="Y32" i="1" s="1"/>
  <c r="L33" i="1"/>
  <c r="L34" i="1"/>
  <c r="Y34" i="1" s="1"/>
  <c r="L35" i="1"/>
  <c r="L36" i="1"/>
  <c r="Y36" i="1" s="1"/>
  <c r="L37" i="1"/>
  <c r="L38" i="1"/>
  <c r="Y38" i="1" s="1"/>
  <c r="L39" i="1"/>
  <c r="L40" i="1"/>
  <c r="Y40" i="1" s="1"/>
  <c r="L41" i="1"/>
  <c r="L42" i="1"/>
  <c r="Y42" i="1" s="1"/>
  <c r="L43" i="1"/>
  <c r="L44" i="1"/>
  <c r="Y44" i="1" s="1"/>
  <c r="L45" i="1"/>
  <c r="L46" i="1"/>
  <c r="Y46" i="1" s="1"/>
  <c r="L47" i="1"/>
  <c r="L48" i="1"/>
  <c r="Y48" i="1" s="1"/>
  <c r="L49" i="1"/>
  <c r="L50" i="1"/>
  <c r="Y50" i="1" s="1"/>
  <c r="L51" i="1"/>
  <c r="L52" i="1"/>
  <c r="Y52" i="1" s="1"/>
  <c r="L53" i="1"/>
  <c r="L54" i="1"/>
  <c r="Y54" i="1" s="1"/>
  <c r="L55" i="1"/>
  <c r="L56" i="1"/>
  <c r="Y56" i="1" s="1"/>
  <c r="L57" i="1"/>
  <c r="L58" i="1"/>
  <c r="Y58" i="1" s="1"/>
  <c r="L59" i="1"/>
  <c r="L60" i="1"/>
  <c r="Y60" i="1" s="1"/>
  <c r="L61" i="1"/>
  <c r="L62" i="1"/>
  <c r="Y62" i="1" s="1"/>
  <c r="L63" i="1"/>
  <c r="L64" i="1"/>
  <c r="Y64" i="1" s="1"/>
  <c r="L65" i="1"/>
  <c r="L66" i="1"/>
  <c r="Y66" i="1" s="1"/>
  <c r="L67" i="1"/>
  <c r="L68" i="1"/>
  <c r="Y68" i="1" s="1"/>
  <c r="L69" i="1"/>
  <c r="L70" i="1"/>
  <c r="Y70" i="1" s="1"/>
  <c r="L71" i="1"/>
  <c r="L72" i="1"/>
  <c r="Y72" i="1" s="1"/>
  <c r="L73" i="1"/>
  <c r="L74" i="1"/>
  <c r="Y74" i="1" s="1"/>
  <c r="L75" i="1"/>
  <c r="L76" i="1"/>
  <c r="Y76" i="1" s="1"/>
  <c r="L77" i="1"/>
  <c r="L78" i="1"/>
  <c r="Y78" i="1" s="1"/>
  <c r="L79" i="1"/>
  <c r="L80" i="1"/>
  <c r="Y80" i="1" s="1"/>
  <c r="L81" i="1"/>
  <c r="L82" i="1"/>
  <c r="Y82" i="1" s="1"/>
  <c r="L83" i="1"/>
  <c r="L84" i="1"/>
  <c r="Y84" i="1" s="1"/>
  <c r="L85" i="1"/>
  <c r="L86" i="1"/>
  <c r="Y86" i="1" s="1"/>
  <c r="L87" i="1"/>
  <c r="L88" i="1"/>
  <c r="Y88" i="1" s="1"/>
  <c r="L89" i="1"/>
  <c r="L90" i="1"/>
  <c r="Y90" i="1" s="1"/>
  <c r="L91" i="1"/>
  <c r="L92" i="1"/>
  <c r="Y92" i="1" s="1"/>
  <c r="L93" i="1"/>
  <c r="L94" i="1"/>
  <c r="Y94" i="1" s="1"/>
  <c r="L95" i="1"/>
  <c r="L96" i="1"/>
  <c r="Y96" i="1" s="1"/>
  <c r="L97" i="1"/>
  <c r="L98" i="1"/>
  <c r="Y98" i="1" s="1"/>
  <c r="L99" i="1"/>
  <c r="L100" i="1"/>
  <c r="Y100" i="1" s="1"/>
  <c r="L101" i="1"/>
  <c r="L102" i="1"/>
  <c r="Y102" i="1" s="1"/>
  <c r="L103" i="1"/>
  <c r="L104" i="1"/>
  <c r="Y104" i="1" s="1"/>
  <c r="L105" i="1"/>
  <c r="L106" i="1"/>
  <c r="Y106" i="1" s="1"/>
  <c r="L107" i="1"/>
  <c r="L108" i="1"/>
  <c r="Y108" i="1" s="1"/>
  <c r="L109" i="1"/>
  <c r="L110" i="1"/>
  <c r="Y110" i="1" s="1"/>
  <c r="L111" i="1"/>
  <c r="L112" i="1"/>
  <c r="Y112" i="1" s="1"/>
  <c r="L113" i="1"/>
  <c r="L114" i="1"/>
  <c r="Y114" i="1" s="1"/>
  <c r="L115" i="1"/>
  <c r="L116" i="1"/>
  <c r="Y116" i="1" s="1"/>
  <c r="L117" i="1"/>
  <c r="L118" i="1"/>
  <c r="Y118" i="1" s="1"/>
  <c r="L119" i="1"/>
  <c r="L120" i="1"/>
  <c r="Y120" i="1" s="1"/>
  <c r="L7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7" i="1"/>
  <c r="K7" i="1" s="1"/>
  <c r="AB6" i="1"/>
  <c r="AC6" i="1"/>
  <c r="AK6" i="1"/>
  <c r="AA6" i="1"/>
  <c r="O6" i="1"/>
  <c r="P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7" i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0" i="1"/>
  <c r="AJ110" i="1" s="1"/>
  <c r="H111" i="1"/>
  <c r="AJ111" i="1" s="1"/>
  <c r="H112" i="1"/>
  <c r="AJ112" i="1" s="1"/>
  <c r="H113" i="1"/>
  <c r="AJ113" i="1" s="1"/>
  <c r="H114" i="1"/>
  <c r="AJ114" i="1" s="1"/>
  <c r="H115" i="1"/>
  <c r="AJ115" i="1" s="1"/>
  <c r="H116" i="1"/>
  <c r="AJ116" i="1" s="1"/>
  <c r="H117" i="1"/>
  <c r="AJ117" i="1" s="1"/>
  <c r="H118" i="1"/>
  <c r="AJ118" i="1" s="1"/>
  <c r="H119" i="1"/>
  <c r="AJ119" i="1" s="1"/>
  <c r="H120" i="1"/>
  <c r="AJ120" i="1" s="1"/>
  <c r="H7" i="1"/>
  <c r="AJ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7" i="1"/>
  <c r="F6" i="1"/>
  <c r="E6" i="1"/>
  <c r="Y7" i="1" l="1"/>
  <c r="Y117" i="1"/>
  <c r="Y113" i="1"/>
  <c r="Y109" i="1"/>
  <c r="Y105" i="1"/>
  <c r="Y101" i="1"/>
  <c r="Y97" i="1"/>
  <c r="Y93" i="1"/>
  <c r="Y89" i="1"/>
  <c r="Y85" i="1"/>
  <c r="Y81" i="1"/>
  <c r="Y73" i="1"/>
  <c r="Y69" i="1"/>
  <c r="Y65" i="1"/>
  <c r="Y61" i="1"/>
  <c r="Y57" i="1"/>
  <c r="Y53" i="1"/>
  <c r="Y49" i="1"/>
  <c r="Y45" i="1"/>
  <c r="Y41" i="1"/>
  <c r="Y37" i="1"/>
  <c r="Y33" i="1"/>
  <c r="Y29" i="1"/>
  <c r="Y25" i="1"/>
  <c r="Y21" i="1"/>
  <c r="Y17" i="1"/>
  <c r="Y13" i="1"/>
  <c r="Y9" i="1"/>
  <c r="M6" i="1"/>
  <c r="N6" i="1"/>
  <c r="AD6" i="1"/>
  <c r="W11" i="1"/>
  <c r="Z11" i="1" s="1"/>
  <c r="AH6" i="1"/>
  <c r="AE6" i="1"/>
  <c r="AF6" i="1"/>
  <c r="X6" i="1"/>
  <c r="AJ6" i="1"/>
  <c r="Y75" i="1"/>
  <c r="Y71" i="1"/>
  <c r="Y67" i="1"/>
  <c r="Y63" i="1"/>
  <c r="Y59" i="1"/>
  <c r="Y55" i="1"/>
  <c r="Y51" i="1"/>
  <c r="Y47" i="1"/>
  <c r="Y43" i="1"/>
  <c r="Y39" i="1"/>
  <c r="Y35" i="1"/>
  <c r="Y31" i="1"/>
  <c r="Y27" i="1"/>
  <c r="Y23" i="1"/>
  <c r="Y19" i="1"/>
  <c r="Y15" i="1"/>
  <c r="Y11" i="1"/>
  <c r="Y119" i="1"/>
  <c r="Y115" i="1"/>
  <c r="Y111" i="1"/>
  <c r="Y107" i="1"/>
  <c r="Y103" i="1"/>
  <c r="Y99" i="1"/>
  <c r="Y95" i="1"/>
  <c r="Y91" i="1"/>
  <c r="Y87" i="1"/>
  <c r="Y83" i="1"/>
  <c r="Y79" i="1"/>
  <c r="Z77" i="1"/>
  <c r="AG6" i="1"/>
  <c r="W6" i="1"/>
  <c r="L6" i="1"/>
  <c r="K6" i="1"/>
  <c r="J6" i="1"/>
</calcChain>
</file>

<file path=xl/sharedStrings.xml><?xml version="1.0" encoding="utf-8"?>
<sst xmlns="http://schemas.openxmlformats.org/spreadsheetml/2006/main" count="276" uniqueCount="147">
  <si>
    <t>Период: 25.04.2024 - 02.05.2024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</si>
  <si>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</si>
  <si>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</si>
  <si>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</si>
  <si>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</si>
  <si>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</si>
  <si>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</si>
  <si>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</si>
  <si>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</si>
  <si>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</si>
  <si>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</si>
  <si>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</si>
  <si>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</si>
  <si>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</si>
  <si>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</si>
  <si>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</si>
  <si>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</si>
  <si>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</si>
  <si>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</si>
  <si>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</si>
  <si>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</si>
  <si>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</si>
  <si>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</si>
  <si>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</si>
  <si>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</si>
  <si>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</si>
  <si>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</si>
  <si>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</si>
  <si>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</si>
  <si>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</si>
  <si>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</si>
  <si>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</si>
  <si>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</si>
  <si>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</si>
  <si>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</si>
  <si>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</si>
  <si>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</si>
  <si>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</si>
  <si>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</si>
  <si>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</si>
  <si>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</si>
  <si>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</si>
  <si>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</si>
  <si>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</si>
  <si>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</si>
  <si>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</si>
  <si>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</si>
  <si>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</si>
  <si>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</si>
  <si>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</si>
  <si>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</si>
  <si>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</si>
  <si>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</si>
  <si>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</si>
  <si>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</si>
  <si>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</si>
  <si>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</si>
  <si>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</si>
  <si>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</si>
  <si>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</si>
  <si>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</si>
  <si>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</si>
  <si>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</si>
  <si>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</si>
  <si>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</si>
  <si>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</si>
  <si>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</si>
  <si>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</si>
  <si>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</si>
  <si>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</si>
  <si>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</si>
  <si>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</si>
  <si>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</si>
  <si>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</si>
  <si>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</si>
  <si>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</si>
  <si>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</si>
  <si>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</si>
  <si>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</si>
  <si>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</si>
  <si>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</si>
  <si>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</si>
  <si>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</si>
  <si>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</si>
  <si>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</si>
  <si>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</si>
  <si>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</si>
  <si>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</si>
  <si>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</si>
  <si>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</si>
  <si>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</si>
  <si>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</si>
  <si>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</si>
  <si>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</si>
  <si>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</si>
  <si>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</si>
  <si>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</si>
  <si>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</si>
  <si>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</si>
  <si>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</si>
  <si>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</si>
  <si>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</si>
  <si>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</si>
  <si>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</si>
  <si>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</si>
  <si>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</si>
  <si>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</si>
  <si>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</si>
  <si>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</si>
  <si>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</si>
  <si>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</si>
  <si>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</si>
  <si>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</si>
  <si>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</si>
  <si>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</si>
  <si>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</si>
  <si>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</si>
  <si>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</si>
  <si>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</si>
  <si>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</si>
  <si>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</si>
  <si>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</si>
  <si>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</si>
  <si>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 xml:space="preserve"> 435  Колбаса Молочная Стародворская  с молоком в оболочке полиамид 0,4 кг.ТМ Стародворье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</si>
  <si>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</si>
  <si>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</si>
  <si>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</si>
  <si>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</si>
  <si>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</si>
  <si>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</si>
  <si>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</si>
  <si>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</si>
  <si>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</si>
  <si>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</si>
  <si>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</si>
  <si>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</si>
  <si>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</si>
  <si>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</si>
  <si>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</si>
  <si>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</si>
  <si>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02,05,</t>
  </si>
  <si>
    <t>05,05,</t>
  </si>
  <si>
    <t>06,05,</t>
  </si>
  <si>
    <t>07,05,</t>
  </si>
  <si>
    <t>12,04,</t>
  </si>
  <si>
    <t>19,04,</t>
  </si>
  <si>
    <t>26,04,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</si>
</sst>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1,05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6-02,05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2,05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24.04.2024 - 01.05.2024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02,05,</v>
          </cell>
          <cell r="M5" t="str">
            <v>05,05,</v>
          </cell>
          <cell r="T5" t="str">
            <v>06,05,</v>
          </cell>
          <cell r="X5" t="str">
            <v>06,05,</v>
          </cell>
          <cell r="AE5" t="str">
            <v>12,04,</v>
          </cell>
          <cell r="AF5" t="str">
            <v>19,04,</v>
          </cell>
          <cell r="AG5" t="str">
            <v>26,04,</v>
          </cell>
          <cell r="AH5" t="str">
            <v>01,05,</v>
          </cell>
        </row>
        <row r="6">
          <cell r="E6">
            <v>144227.33199999997</v>
          </cell>
          <cell r="F6">
            <v>83666.752999999982</v>
          </cell>
          <cell r="J6">
            <v>142942.07900000003</v>
          </cell>
          <cell r="K6">
            <v>1285.2530000000008</v>
          </cell>
          <cell r="L6">
            <v>28440</v>
          </cell>
          <cell r="M6">
            <v>4000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13410</v>
          </cell>
          <cell r="U6">
            <v>0</v>
          </cell>
          <cell r="V6">
            <v>0</v>
          </cell>
          <cell r="W6">
            <v>24115.172199999997</v>
          </cell>
          <cell r="X6">
            <v>19120</v>
          </cell>
          <cell r="AA6">
            <v>0</v>
          </cell>
          <cell r="AB6">
            <v>0</v>
          </cell>
          <cell r="AC6">
            <v>17451.471000000005</v>
          </cell>
          <cell r="AD6">
            <v>6200</v>
          </cell>
          <cell r="AE6">
            <v>22602.181799999995</v>
          </cell>
          <cell r="AF6">
            <v>23749.762999999992</v>
          </cell>
          <cell r="AG6">
            <v>23196.6466</v>
          </cell>
          <cell r="AH6">
            <v>25683.477000000006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88.180999999999997</v>
          </cell>
          <cell r="D7">
            <v>14.212999999999999</v>
          </cell>
          <cell r="E7">
            <v>57.503</v>
          </cell>
          <cell r="F7">
            <v>43.448</v>
          </cell>
          <cell r="G7" t="str">
            <v>н</v>
          </cell>
          <cell r="H7">
            <v>1</v>
          </cell>
          <cell r="I7">
            <v>45</v>
          </cell>
          <cell r="J7">
            <v>59.527999999999999</v>
          </cell>
          <cell r="K7">
            <v>-2.0249999999999986</v>
          </cell>
          <cell r="L7">
            <v>20</v>
          </cell>
          <cell r="W7">
            <v>9.2352000000000007</v>
          </cell>
          <cell r="Y7">
            <v>6.8702356202356194</v>
          </cell>
          <cell r="Z7">
            <v>4.7046084546084543</v>
          </cell>
          <cell r="AC7">
            <v>11.327</v>
          </cell>
          <cell r="AD7">
            <v>0</v>
          </cell>
          <cell r="AE7">
            <v>8.6554000000000002</v>
          </cell>
          <cell r="AF7">
            <v>11.832599999999999</v>
          </cell>
          <cell r="AG7">
            <v>10.3896</v>
          </cell>
          <cell r="AH7">
            <v>5.7720000000000002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377.322</v>
          </cell>
          <cell r="D8">
            <v>670.34</v>
          </cell>
          <cell r="E8">
            <v>664.39300000000003</v>
          </cell>
          <cell r="F8">
            <v>356.649</v>
          </cell>
          <cell r="G8" t="str">
            <v>н</v>
          </cell>
          <cell r="H8">
            <v>1</v>
          </cell>
          <cell r="I8">
            <v>45</v>
          </cell>
          <cell r="J8">
            <v>684.50800000000004</v>
          </cell>
          <cell r="K8">
            <v>-20.115000000000009</v>
          </cell>
          <cell r="L8">
            <v>0</v>
          </cell>
          <cell r="W8">
            <v>125.9084</v>
          </cell>
          <cell r="X8">
            <v>200</v>
          </cell>
          <cell r="Y8">
            <v>4.4210632491557353</v>
          </cell>
          <cell r="Z8">
            <v>2.8326068792868466</v>
          </cell>
          <cell r="AC8">
            <v>34.850999999999999</v>
          </cell>
          <cell r="AD8">
            <v>0</v>
          </cell>
          <cell r="AE8">
            <v>106.2076</v>
          </cell>
          <cell r="AF8">
            <v>113.12839999999998</v>
          </cell>
          <cell r="AG8">
            <v>108.42059999999999</v>
          </cell>
          <cell r="AH8">
            <v>109.142</v>
          </cell>
          <cell r="AI8" t="str">
            <v>оконч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521.89</v>
          </cell>
          <cell r="D9">
            <v>447.69200000000001</v>
          </cell>
          <cell r="E9">
            <v>665.79600000000005</v>
          </cell>
          <cell r="F9">
            <v>286.74599999999998</v>
          </cell>
          <cell r="G9" t="str">
            <v>ябл</v>
          </cell>
          <cell r="H9">
            <v>1</v>
          </cell>
          <cell r="I9">
            <v>45</v>
          </cell>
          <cell r="J9">
            <v>652.34400000000005</v>
          </cell>
          <cell r="K9">
            <v>13.451999999999998</v>
          </cell>
          <cell r="L9">
            <v>600</v>
          </cell>
          <cell r="W9">
            <v>94.572000000000003</v>
          </cell>
          <cell r="X9">
            <v>200</v>
          </cell>
          <cell r="Y9">
            <v>11.491202470075709</v>
          </cell>
          <cell r="Z9">
            <v>3.0320390813348559</v>
          </cell>
          <cell r="AC9">
            <v>192.93600000000001</v>
          </cell>
          <cell r="AD9">
            <v>0</v>
          </cell>
          <cell r="AE9">
            <v>98.1648</v>
          </cell>
          <cell r="AF9">
            <v>89.126000000000005</v>
          </cell>
          <cell r="AG9">
            <v>88.878</v>
          </cell>
          <cell r="AH9">
            <v>89.46</v>
          </cell>
          <cell r="AI9" t="str">
            <v>май яб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1096.7650000000001</v>
          </cell>
          <cell r="D10">
            <v>1862.479</v>
          </cell>
          <cell r="E10">
            <v>1930.1890000000001</v>
          </cell>
          <cell r="F10">
            <v>987.72799999999995</v>
          </cell>
          <cell r="G10" t="str">
            <v>н</v>
          </cell>
          <cell r="H10">
            <v>1</v>
          </cell>
          <cell r="I10">
            <v>45</v>
          </cell>
          <cell r="J10">
            <v>1896.847</v>
          </cell>
          <cell r="K10">
            <v>33.342000000000098</v>
          </cell>
          <cell r="L10">
            <v>100</v>
          </cell>
          <cell r="W10">
            <v>337.72660000000002</v>
          </cell>
          <cell r="X10">
            <v>400</v>
          </cell>
          <cell r="Y10">
            <v>4.4051253291863892</v>
          </cell>
          <cell r="Z10">
            <v>2.924637857959663</v>
          </cell>
          <cell r="AC10">
            <v>241.55600000000001</v>
          </cell>
          <cell r="AD10">
            <v>0</v>
          </cell>
          <cell r="AE10">
            <v>323.84619999999995</v>
          </cell>
          <cell r="AF10">
            <v>315.50200000000001</v>
          </cell>
          <cell r="AG10">
            <v>330.81659999999999</v>
          </cell>
          <cell r="AH10">
            <v>356.9</v>
          </cell>
          <cell r="AI10" t="str">
            <v>оконч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195.82900000000001</v>
          </cell>
          <cell r="D11">
            <v>190.75700000000001</v>
          </cell>
          <cell r="E11">
            <v>223.24799999999999</v>
          </cell>
          <cell r="F11">
            <v>147.85</v>
          </cell>
          <cell r="G11">
            <v>0</v>
          </cell>
          <cell r="H11">
            <v>1</v>
          </cell>
          <cell r="I11">
            <v>40</v>
          </cell>
          <cell r="J11">
            <v>227.119</v>
          </cell>
          <cell r="K11">
            <v>-3.8710000000000093</v>
          </cell>
          <cell r="L11">
            <v>70</v>
          </cell>
          <cell r="W11">
            <v>33.767800000000001</v>
          </cell>
          <cell r="Y11">
            <v>6.4514122921836776</v>
          </cell>
          <cell r="Z11">
            <v>4.3784315235224085</v>
          </cell>
          <cell r="AC11">
            <v>54.408999999999999</v>
          </cell>
          <cell r="AD11">
            <v>0</v>
          </cell>
          <cell r="AE11">
            <v>40.814599999999999</v>
          </cell>
          <cell r="AF11">
            <v>31.059800000000003</v>
          </cell>
          <cell r="AG11">
            <v>37.204999999999998</v>
          </cell>
          <cell r="AH11">
            <v>41.18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170</v>
          </cell>
          <cell r="D12">
            <v>216</v>
          </cell>
          <cell r="E12">
            <v>250</v>
          </cell>
          <cell r="F12">
            <v>121</v>
          </cell>
          <cell r="G12">
            <v>0</v>
          </cell>
          <cell r="H12">
            <v>0.5</v>
          </cell>
          <cell r="I12">
            <v>45</v>
          </cell>
          <cell r="J12">
            <v>292</v>
          </cell>
          <cell r="K12">
            <v>-42</v>
          </cell>
          <cell r="L12">
            <v>40</v>
          </cell>
          <cell r="W12">
            <v>36.799999999999997</v>
          </cell>
          <cell r="X12">
            <v>50</v>
          </cell>
          <cell r="Y12">
            <v>5.7336956521739131</v>
          </cell>
          <cell r="Z12">
            <v>3.2880434782608696</v>
          </cell>
          <cell r="AC12">
            <v>66</v>
          </cell>
          <cell r="AD12">
            <v>0</v>
          </cell>
          <cell r="AE12">
            <v>30.2</v>
          </cell>
          <cell r="AF12">
            <v>27.2</v>
          </cell>
          <cell r="AG12">
            <v>33</v>
          </cell>
          <cell r="AH12">
            <v>48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787</v>
          </cell>
          <cell r="D13">
            <v>2384</v>
          </cell>
          <cell r="E13">
            <v>2181</v>
          </cell>
          <cell r="F13">
            <v>944</v>
          </cell>
          <cell r="G13" t="str">
            <v>ябл</v>
          </cell>
          <cell r="H13">
            <v>0.4</v>
          </cell>
          <cell r="I13">
            <v>45</v>
          </cell>
          <cell r="J13">
            <v>2173</v>
          </cell>
          <cell r="K13">
            <v>8</v>
          </cell>
          <cell r="L13">
            <v>1400</v>
          </cell>
          <cell r="T13">
            <v>720</v>
          </cell>
          <cell r="W13">
            <v>302.2</v>
          </cell>
          <cell r="X13">
            <v>400</v>
          </cell>
          <cell r="Y13">
            <v>9.0800794176042352</v>
          </cell>
          <cell r="Z13">
            <v>3.1237590999338187</v>
          </cell>
          <cell r="AC13">
            <v>270</v>
          </cell>
          <cell r="AD13">
            <v>400</v>
          </cell>
          <cell r="AE13">
            <v>268.2</v>
          </cell>
          <cell r="AF13">
            <v>290.2</v>
          </cell>
          <cell r="AG13">
            <v>285.2</v>
          </cell>
          <cell r="AH13">
            <v>277</v>
          </cell>
          <cell r="AI13" t="str">
            <v>май яб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1053</v>
          </cell>
          <cell r="D14">
            <v>4094</v>
          </cell>
          <cell r="E14">
            <v>2848</v>
          </cell>
          <cell r="F14">
            <v>2251</v>
          </cell>
          <cell r="G14">
            <v>0</v>
          </cell>
          <cell r="H14">
            <v>0.45</v>
          </cell>
          <cell r="I14">
            <v>45</v>
          </cell>
          <cell r="J14">
            <v>2837</v>
          </cell>
          <cell r="K14">
            <v>11</v>
          </cell>
          <cell r="L14">
            <v>1700</v>
          </cell>
          <cell r="T14">
            <v>1200</v>
          </cell>
          <cell r="W14">
            <v>488</v>
          </cell>
          <cell r="X14">
            <v>700</v>
          </cell>
          <cell r="Y14">
            <v>9.5307377049180335</v>
          </cell>
          <cell r="Z14">
            <v>4.6127049180327866</v>
          </cell>
          <cell r="AC14">
            <v>144</v>
          </cell>
          <cell r="AD14">
            <v>264</v>
          </cell>
          <cell r="AE14">
            <v>401.8</v>
          </cell>
          <cell r="AF14">
            <v>450</v>
          </cell>
          <cell r="AG14">
            <v>455.2</v>
          </cell>
          <cell r="AH14">
            <v>564</v>
          </cell>
          <cell r="AI14" t="str">
            <v>май яб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2511</v>
          </cell>
          <cell r="D15">
            <v>6100</v>
          </cell>
          <cell r="E15">
            <v>5911</v>
          </cell>
          <cell r="F15">
            <v>2608</v>
          </cell>
          <cell r="G15">
            <v>0</v>
          </cell>
          <cell r="H15">
            <v>0.45</v>
          </cell>
          <cell r="I15">
            <v>45</v>
          </cell>
          <cell r="J15">
            <v>5913</v>
          </cell>
          <cell r="K15">
            <v>-2</v>
          </cell>
          <cell r="L15">
            <v>1000</v>
          </cell>
          <cell r="T15">
            <v>1038</v>
          </cell>
          <cell r="W15">
            <v>1027.4000000000001</v>
          </cell>
          <cell r="X15">
            <v>800</v>
          </cell>
          <cell r="Y15">
            <v>4.2904418921549539</v>
          </cell>
          <cell r="Z15">
            <v>2.5384465641424954</v>
          </cell>
          <cell r="AC15">
            <v>144</v>
          </cell>
          <cell r="AD15">
            <v>630</v>
          </cell>
          <cell r="AE15">
            <v>877.8</v>
          </cell>
          <cell r="AF15">
            <v>1010.2</v>
          </cell>
          <cell r="AG15">
            <v>1070.8</v>
          </cell>
          <cell r="AH15">
            <v>883</v>
          </cell>
          <cell r="AI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147</v>
          </cell>
          <cell r="D16">
            <v>257</v>
          </cell>
          <cell r="E16">
            <v>255</v>
          </cell>
          <cell r="F16">
            <v>143</v>
          </cell>
          <cell r="G16">
            <v>0</v>
          </cell>
          <cell r="H16">
            <v>0.5</v>
          </cell>
          <cell r="I16">
            <v>40</v>
          </cell>
          <cell r="J16">
            <v>260</v>
          </cell>
          <cell r="K16">
            <v>-5</v>
          </cell>
          <cell r="L16">
            <v>70</v>
          </cell>
          <cell r="W16">
            <v>41.4</v>
          </cell>
          <cell r="X16">
            <v>30</v>
          </cell>
          <cell r="Y16">
            <v>5.8695652173913047</v>
          </cell>
          <cell r="Z16">
            <v>3.454106280193237</v>
          </cell>
          <cell r="AC16">
            <v>48</v>
          </cell>
          <cell r="AD16">
            <v>0</v>
          </cell>
          <cell r="AE16">
            <v>37.200000000000003</v>
          </cell>
          <cell r="AF16">
            <v>36.200000000000003</v>
          </cell>
          <cell r="AG16">
            <v>41.2</v>
          </cell>
          <cell r="AH16">
            <v>46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74</v>
          </cell>
          <cell r="D17">
            <v>55</v>
          </cell>
          <cell r="E17">
            <v>68</v>
          </cell>
          <cell r="F17">
            <v>58</v>
          </cell>
          <cell r="G17">
            <v>0</v>
          </cell>
          <cell r="H17">
            <v>0.4</v>
          </cell>
          <cell r="I17">
            <v>50</v>
          </cell>
          <cell r="J17">
            <v>110</v>
          </cell>
          <cell r="K17">
            <v>-42</v>
          </cell>
          <cell r="L17">
            <v>20</v>
          </cell>
          <cell r="W17">
            <v>13.6</v>
          </cell>
          <cell r="Y17">
            <v>5.7352941176470589</v>
          </cell>
          <cell r="Z17">
            <v>4.2647058823529411</v>
          </cell>
          <cell r="AC17">
            <v>0</v>
          </cell>
          <cell r="AD17">
            <v>0</v>
          </cell>
          <cell r="AE17">
            <v>14.8</v>
          </cell>
          <cell r="AF17">
            <v>10.199999999999999</v>
          </cell>
          <cell r="AG17">
            <v>13.8</v>
          </cell>
          <cell r="AH17">
            <v>16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181</v>
          </cell>
          <cell r="D18">
            <v>441</v>
          </cell>
          <cell r="E18">
            <v>219</v>
          </cell>
          <cell r="F18">
            <v>398</v>
          </cell>
          <cell r="G18">
            <v>0</v>
          </cell>
          <cell r="H18">
            <v>0.17</v>
          </cell>
          <cell r="I18">
            <v>180</v>
          </cell>
          <cell r="J18">
            <v>252</v>
          </cell>
          <cell r="K18">
            <v>-33</v>
          </cell>
          <cell r="L18">
            <v>0</v>
          </cell>
          <cell r="W18">
            <v>40.799999999999997</v>
          </cell>
          <cell r="Y18">
            <v>9.7549019607843146</v>
          </cell>
          <cell r="Z18">
            <v>9.7549019607843146</v>
          </cell>
          <cell r="AC18">
            <v>15</v>
          </cell>
          <cell r="AD18">
            <v>0</v>
          </cell>
          <cell r="AE18">
            <v>29</v>
          </cell>
          <cell r="AF18">
            <v>34.6</v>
          </cell>
          <cell r="AG18">
            <v>34.799999999999997</v>
          </cell>
          <cell r="AH18">
            <v>42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86</v>
          </cell>
          <cell r="D19">
            <v>105</v>
          </cell>
          <cell r="E19">
            <v>162</v>
          </cell>
          <cell r="F19">
            <v>26</v>
          </cell>
          <cell r="G19">
            <v>0</v>
          </cell>
          <cell r="H19">
            <v>0.45</v>
          </cell>
          <cell r="I19">
            <v>45</v>
          </cell>
          <cell r="J19">
            <v>197</v>
          </cell>
          <cell r="K19">
            <v>-35</v>
          </cell>
          <cell r="L19">
            <v>90</v>
          </cell>
          <cell r="W19">
            <v>32.4</v>
          </cell>
          <cell r="X19">
            <v>50</v>
          </cell>
          <cell r="Y19">
            <v>5.1234567901234573</v>
          </cell>
          <cell r="Z19">
            <v>0.80246913580246915</v>
          </cell>
          <cell r="AC19">
            <v>0</v>
          </cell>
          <cell r="AD19">
            <v>0</v>
          </cell>
          <cell r="AE19">
            <v>14.8</v>
          </cell>
          <cell r="AF19">
            <v>22.4</v>
          </cell>
          <cell r="AG19">
            <v>25.8</v>
          </cell>
          <cell r="AH19">
            <v>36</v>
          </cell>
          <cell r="AI19">
            <v>0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725</v>
          </cell>
          <cell r="D20">
            <v>1328</v>
          </cell>
          <cell r="E20">
            <v>270</v>
          </cell>
          <cell r="F20">
            <v>595</v>
          </cell>
          <cell r="G20" t="str">
            <v>оконч</v>
          </cell>
          <cell r="H20">
            <v>0.5</v>
          </cell>
          <cell r="I20">
            <v>60</v>
          </cell>
          <cell r="J20">
            <v>280</v>
          </cell>
          <cell r="K20">
            <v>-10</v>
          </cell>
          <cell r="L20">
            <v>190</v>
          </cell>
          <cell r="W20">
            <v>44</v>
          </cell>
          <cell r="Y20">
            <v>17.84090909090909</v>
          </cell>
          <cell r="Z20">
            <v>13.522727272727273</v>
          </cell>
          <cell r="AC20">
            <v>50</v>
          </cell>
          <cell r="AD20">
            <v>0</v>
          </cell>
          <cell r="AE20">
            <v>131.6</v>
          </cell>
          <cell r="AF20">
            <v>140.80000000000001</v>
          </cell>
          <cell r="AG20">
            <v>146</v>
          </cell>
          <cell r="AH20">
            <v>34</v>
          </cell>
          <cell r="AI20" t="str">
            <v>увел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164</v>
          </cell>
          <cell r="D21">
            <v>278</v>
          </cell>
          <cell r="E21">
            <v>300</v>
          </cell>
          <cell r="F21">
            <v>138</v>
          </cell>
          <cell r="G21">
            <v>0</v>
          </cell>
          <cell r="H21">
            <v>0.3</v>
          </cell>
          <cell r="I21">
            <v>40</v>
          </cell>
          <cell r="J21">
            <v>316</v>
          </cell>
          <cell r="K21">
            <v>-16</v>
          </cell>
          <cell r="L21">
            <v>110</v>
          </cell>
          <cell r="W21">
            <v>57.6</v>
          </cell>
          <cell r="X21">
            <v>70</v>
          </cell>
          <cell r="Y21">
            <v>5.520833333333333</v>
          </cell>
          <cell r="Z21">
            <v>2.3958333333333335</v>
          </cell>
          <cell r="AC21">
            <v>12</v>
          </cell>
          <cell r="AD21">
            <v>0</v>
          </cell>
          <cell r="AE21">
            <v>46.2</v>
          </cell>
          <cell r="AF21">
            <v>50.6</v>
          </cell>
          <cell r="AG21">
            <v>55.2</v>
          </cell>
          <cell r="AH21">
            <v>68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59</v>
          </cell>
          <cell r="D22">
            <v>125</v>
          </cell>
          <cell r="E22">
            <v>86</v>
          </cell>
          <cell r="F22">
            <v>84</v>
          </cell>
          <cell r="G22">
            <v>0</v>
          </cell>
          <cell r="H22">
            <v>0.5</v>
          </cell>
          <cell r="I22">
            <v>60</v>
          </cell>
          <cell r="J22">
            <v>113</v>
          </cell>
          <cell r="K22">
            <v>-27</v>
          </cell>
          <cell r="L22">
            <v>0</v>
          </cell>
          <cell r="W22">
            <v>15.2</v>
          </cell>
          <cell r="Y22">
            <v>5.5263157894736841</v>
          </cell>
          <cell r="Z22">
            <v>5.5263157894736841</v>
          </cell>
          <cell r="AC22">
            <v>10</v>
          </cell>
          <cell r="AD22">
            <v>0</v>
          </cell>
          <cell r="AE22">
            <v>15.2</v>
          </cell>
          <cell r="AF22">
            <v>16.600000000000001</v>
          </cell>
          <cell r="AG22">
            <v>12.4</v>
          </cell>
          <cell r="AH22">
            <v>14</v>
          </cell>
          <cell r="AI22" t="str">
            <v>увел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928</v>
          </cell>
          <cell r="D23">
            <v>2577</v>
          </cell>
          <cell r="E23">
            <v>1288</v>
          </cell>
          <cell r="F23">
            <v>2193</v>
          </cell>
          <cell r="G23">
            <v>0</v>
          </cell>
          <cell r="H23">
            <v>0.17</v>
          </cell>
          <cell r="I23">
            <v>180</v>
          </cell>
          <cell r="J23">
            <v>1307</v>
          </cell>
          <cell r="K23">
            <v>-19</v>
          </cell>
          <cell r="L23">
            <v>0</v>
          </cell>
          <cell r="W23">
            <v>251.6</v>
          </cell>
          <cell r="Y23">
            <v>8.7162162162162158</v>
          </cell>
          <cell r="Z23">
            <v>8.7162162162162158</v>
          </cell>
          <cell r="AC23">
            <v>30</v>
          </cell>
          <cell r="AD23">
            <v>0</v>
          </cell>
          <cell r="AE23">
            <v>187.4</v>
          </cell>
          <cell r="AF23">
            <v>224.6</v>
          </cell>
          <cell r="AG23">
            <v>213</v>
          </cell>
          <cell r="AH23">
            <v>284</v>
          </cell>
          <cell r="AI23">
            <v>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228</v>
          </cell>
          <cell r="D24">
            <v>263</v>
          </cell>
          <cell r="E24">
            <v>245</v>
          </cell>
          <cell r="F24">
            <v>236</v>
          </cell>
          <cell r="G24">
            <v>0</v>
          </cell>
          <cell r="H24">
            <v>0.38</v>
          </cell>
          <cell r="I24">
            <v>40</v>
          </cell>
          <cell r="J24">
            <v>266</v>
          </cell>
          <cell r="K24">
            <v>-21</v>
          </cell>
          <cell r="L24">
            <v>90</v>
          </cell>
          <cell r="W24">
            <v>44.2</v>
          </cell>
          <cell r="Y24">
            <v>7.3755656108597281</v>
          </cell>
          <cell r="Z24">
            <v>5.3393665158371038</v>
          </cell>
          <cell r="AC24">
            <v>24</v>
          </cell>
          <cell r="AD24">
            <v>0</v>
          </cell>
          <cell r="AE24">
            <v>44.4</v>
          </cell>
          <cell r="AF24">
            <v>51.6</v>
          </cell>
          <cell r="AG24">
            <v>52.4</v>
          </cell>
          <cell r="AH24">
            <v>23</v>
          </cell>
          <cell r="AI24" t="e">
            <v>#N/A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B25" t="str">
            <v>шт</v>
          </cell>
          <cell r="C25">
            <v>771</v>
          </cell>
          <cell r="D25">
            <v>854</v>
          </cell>
          <cell r="E25">
            <v>1083</v>
          </cell>
          <cell r="F25">
            <v>511</v>
          </cell>
          <cell r="G25">
            <v>0</v>
          </cell>
          <cell r="H25">
            <v>0.35</v>
          </cell>
          <cell r="I25">
            <v>45</v>
          </cell>
          <cell r="J25">
            <v>1095</v>
          </cell>
          <cell r="K25">
            <v>-12</v>
          </cell>
          <cell r="L25">
            <v>450</v>
          </cell>
          <cell r="W25">
            <v>205.8</v>
          </cell>
          <cell r="X25">
            <v>200</v>
          </cell>
          <cell r="Y25">
            <v>5.6413994169096204</v>
          </cell>
          <cell r="Z25">
            <v>2.4829931972789114</v>
          </cell>
          <cell r="AC25">
            <v>54</v>
          </cell>
          <cell r="AD25">
            <v>0</v>
          </cell>
          <cell r="AE25">
            <v>210.8</v>
          </cell>
          <cell r="AF25">
            <v>187.6</v>
          </cell>
          <cell r="AG25">
            <v>196.4</v>
          </cell>
          <cell r="AH25">
            <v>209</v>
          </cell>
          <cell r="AI25" t="str">
            <v>продмай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B26" t="str">
            <v>шт</v>
          </cell>
          <cell r="C26">
            <v>118</v>
          </cell>
          <cell r="D26">
            <v>458</v>
          </cell>
          <cell r="E26">
            <v>304</v>
          </cell>
          <cell r="F26">
            <v>246</v>
          </cell>
          <cell r="G26" t="str">
            <v>н</v>
          </cell>
          <cell r="H26">
            <v>0.35</v>
          </cell>
          <cell r="I26">
            <v>45</v>
          </cell>
          <cell r="J26">
            <v>354</v>
          </cell>
          <cell r="K26">
            <v>-50</v>
          </cell>
          <cell r="L26">
            <v>0</v>
          </cell>
          <cell r="T26">
            <v>276</v>
          </cell>
          <cell r="W26">
            <v>28.4</v>
          </cell>
          <cell r="Y26">
            <v>8.6619718309859159</v>
          </cell>
          <cell r="Z26">
            <v>8.6619718309859159</v>
          </cell>
          <cell r="AC26">
            <v>18</v>
          </cell>
          <cell r="AD26">
            <v>144</v>
          </cell>
          <cell r="AE26">
            <v>40.799999999999997</v>
          </cell>
          <cell r="AF26">
            <v>33.200000000000003</v>
          </cell>
          <cell r="AG26">
            <v>39.200000000000003</v>
          </cell>
          <cell r="AH26">
            <v>37</v>
          </cell>
          <cell r="AI26">
            <v>0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B27" t="str">
            <v>шт</v>
          </cell>
          <cell r="C27">
            <v>204</v>
          </cell>
          <cell r="D27">
            <v>495</v>
          </cell>
          <cell r="E27">
            <v>481</v>
          </cell>
          <cell r="F27">
            <v>208</v>
          </cell>
          <cell r="G27">
            <v>0</v>
          </cell>
          <cell r="H27">
            <v>0.35</v>
          </cell>
          <cell r="I27">
            <v>45</v>
          </cell>
          <cell r="J27">
            <v>484</v>
          </cell>
          <cell r="K27">
            <v>-3</v>
          </cell>
          <cell r="L27">
            <v>60</v>
          </cell>
          <cell r="T27">
            <v>24</v>
          </cell>
          <cell r="W27">
            <v>81.8</v>
          </cell>
          <cell r="X27">
            <v>120</v>
          </cell>
          <cell r="Y27">
            <v>4.7432762836185818</v>
          </cell>
          <cell r="Z27">
            <v>2.5427872860635699</v>
          </cell>
          <cell r="AC27">
            <v>30</v>
          </cell>
          <cell r="AD27">
            <v>42</v>
          </cell>
          <cell r="AE27">
            <v>56.8</v>
          </cell>
          <cell r="AF27">
            <v>89.6</v>
          </cell>
          <cell r="AG27">
            <v>65.400000000000006</v>
          </cell>
          <cell r="AH27">
            <v>80</v>
          </cell>
          <cell r="AI27">
            <v>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B28" t="str">
            <v>шт</v>
          </cell>
          <cell r="C28">
            <v>585</v>
          </cell>
          <cell r="D28">
            <v>1035</v>
          </cell>
          <cell r="E28">
            <v>930</v>
          </cell>
          <cell r="F28">
            <v>660</v>
          </cell>
          <cell r="G28">
            <v>0</v>
          </cell>
          <cell r="H28">
            <v>0.35</v>
          </cell>
          <cell r="I28">
            <v>45</v>
          </cell>
          <cell r="J28">
            <v>946</v>
          </cell>
          <cell r="K28">
            <v>-16</v>
          </cell>
          <cell r="L28">
            <v>0</v>
          </cell>
          <cell r="W28">
            <v>172.8</v>
          </cell>
          <cell r="X28">
            <v>250</v>
          </cell>
          <cell r="Y28">
            <v>5.2662037037037033</v>
          </cell>
          <cell r="Z28">
            <v>3.8194444444444442</v>
          </cell>
          <cell r="AC28">
            <v>66</v>
          </cell>
          <cell r="AD28">
            <v>0</v>
          </cell>
          <cell r="AE28">
            <v>181</v>
          </cell>
          <cell r="AF28">
            <v>180.6</v>
          </cell>
          <cell r="AG28">
            <v>168.4</v>
          </cell>
          <cell r="AH28">
            <v>237</v>
          </cell>
          <cell r="AI28" t="str">
            <v>оконч</v>
          </cell>
        </row>
        <row r="29">
          <cell r="A29" t="str">
            <v xml:space="preserve"> 200  Ветчина Дугушка ТМ Стародворье, вектор в/у    ПОКОМ</v>
          </cell>
          <cell r="B29" t="str">
            <v>кг</v>
          </cell>
          <cell r="C29">
            <v>374.01499999999999</v>
          </cell>
          <cell r="D29">
            <v>434.05</v>
          </cell>
          <cell r="E29">
            <v>548.89300000000003</v>
          </cell>
          <cell r="F29">
            <v>252.13200000000001</v>
          </cell>
          <cell r="G29">
            <v>0</v>
          </cell>
          <cell r="H29">
            <v>1</v>
          </cell>
          <cell r="I29">
            <v>50</v>
          </cell>
          <cell r="J29">
            <v>533.33000000000004</v>
          </cell>
          <cell r="K29">
            <v>15.562999999999988</v>
          </cell>
          <cell r="L29">
            <v>70</v>
          </cell>
          <cell r="W29">
            <v>93.3536</v>
          </cell>
          <cell r="X29">
            <v>120</v>
          </cell>
          <cell r="Y29">
            <v>4.7361001611078741</v>
          </cell>
          <cell r="Z29">
            <v>2.7008278202447471</v>
          </cell>
          <cell r="AC29">
            <v>82.125</v>
          </cell>
          <cell r="AD29">
            <v>0</v>
          </cell>
          <cell r="AE29">
            <v>88.3536</v>
          </cell>
          <cell r="AF29">
            <v>99.273600000000002</v>
          </cell>
          <cell r="AG29">
            <v>77.793599999999998</v>
          </cell>
          <cell r="AH29">
            <v>97.68</v>
          </cell>
          <cell r="AI29" t="e">
            <v>#N/A</v>
          </cell>
        </row>
        <row r="30">
          <cell r="A30" t="str">
            <v xml:space="preserve"> 201  Ветчина Нежная ТМ Особый рецепт, (2,5кг), ПОКОМ</v>
          </cell>
          <cell r="B30" t="str">
            <v>кг</v>
          </cell>
          <cell r="C30">
            <v>4477.1930000000002</v>
          </cell>
          <cell r="D30">
            <v>10758.689</v>
          </cell>
          <cell r="E30">
            <v>7128.88</v>
          </cell>
          <cell r="F30">
            <v>4055.0909999999999</v>
          </cell>
          <cell r="G30">
            <v>0</v>
          </cell>
          <cell r="H30">
            <v>1</v>
          </cell>
          <cell r="I30">
            <v>50</v>
          </cell>
          <cell r="J30">
            <v>7233.076</v>
          </cell>
          <cell r="K30">
            <v>-104.19599999999991</v>
          </cell>
          <cell r="L30">
            <v>1000</v>
          </cell>
          <cell r="M30">
            <v>1000</v>
          </cell>
          <cell r="W30">
            <v>1215.9860000000001</v>
          </cell>
          <cell r="X30">
            <v>800</v>
          </cell>
          <cell r="Y30">
            <v>5.6374752669849819</v>
          </cell>
          <cell r="Z30">
            <v>3.3348171771714474</v>
          </cell>
          <cell r="AC30">
            <v>1048.95</v>
          </cell>
          <cell r="AD30">
            <v>0</v>
          </cell>
          <cell r="AE30">
            <v>1106.5178000000001</v>
          </cell>
          <cell r="AF30">
            <v>1144.049</v>
          </cell>
          <cell r="AG30">
            <v>1139.93</v>
          </cell>
          <cell r="AH30">
            <v>1257.5999999999999</v>
          </cell>
          <cell r="AI30" t="str">
            <v>продмай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B31" t="str">
            <v>кг</v>
          </cell>
          <cell r="C31">
            <v>270.07499999999999</v>
          </cell>
          <cell r="D31">
            <v>373.16500000000002</v>
          </cell>
          <cell r="E31">
            <v>382.25599999999997</v>
          </cell>
          <cell r="F31">
            <v>251.249</v>
          </cell>
          <cell r="G31">
            <v>0</v>
          </cell>
          <cell r="H31">
            <v>1</v>
          </cell>
          <cell r="I31">
            <v>50</v>
          </cell>
          <cell r="J31">
            <v>371.71100000000001</v>
          </cell>
          <cell r="K31">
            <v>10.544999999999959</v>
          </cell>
          <cell r="L31">
            <v>40</v>
          </cell>
          <cell r="W31">
            <v>73.276199999999989</v>
          </cell>
          <cell r="X31">
            <v>120</v>
          </cell>
          <cell r="Y31">
            <v>5.6123134114487394</v>
          </cell>
          <cell r="Z31">
            <v>3.428794069561468</v>
          </cell>
          <cell r="AC31">
            <v>15.875</v>
          </cell>
          <cell r="AD31">
            <v>0</v>
          </cell>
          <cell r="AE31">
            <v>63.3414</v>
          </cell>
          <cell r="AF31">
            <v>80.495399999999989</v>
          </cell>
          <cell r="AG31">
            <v>65.483199999999997</v>
          </cell>
          <cell r="AH31">
            <v>114.16</v>
          </cell>
          <cell r="AI31">
            <v>0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B32" t="str">
            <v>кг</v>
          </cell>
          <cell r="C32">
            <v>572.47</v>
          </cell>
          <cell r="D32">
            <v>396.89400000000001</v>
          </cell>
          <cell r="E32">
            <v>704.83699999999999</v>
          </cell>
          <cell r="F32">
            <v>262.76299999999998</v>
          </cell>
          <cell r="G32">
            <v>0</v>
          </cell>
          <cell r="H32">
            <v>1</v>
          </cell>
          <cell r="I32">
            <v>50</v>
          </cell>
          <cell r="J32">
            <v>678.89200000000005</v>
          </cell>
          <cell r="K32">
            <v>25.944999999999936</v>
          </cell>
          <cell r="L32">
            <v>90</v>
          </cell>
          <cell r="W32">
            <v>129.36539999999999</v>
          </cell>
          <cell r="X32">
            <v>200</v>
          </cell>
          <cell r="Y32">
            <v>4.2728813113861968</v>
          </cell>
          <cell r="Z32">
            <v>2.0311690761208174</v>
          </cell>
          <cell r="AC32">
            <v>58.01</v>
          </cell>
          <cell r="AD32">
            <v>0</v>
          </cell>
          <cell r="AE32">
            <v>132.70859999999999</v>
          </cell>
          <cell r="AF32">
            <v>95.054800000000014</v>
          </cell>
          <cell r="AG32">
            <v>98.866399999999999</v>
          </cell>
          <cell r="AH32">
            <v>159.29499999999999</v>
          </cell>
          <cell r="AI32">
            <v>0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B33" t="str">
            <v>кг</v>
          </cell>
          <cell r="C33">
            <v>193.86099999999999</v>
          </cell>
          <cell r="D33">
            <v>257.928</v>
          </cell>
          <cell r="E33">
            <v>303.24700000000001</v>
          </cell>
          <cell r="F33">
            <v>146.922</v>
          </cell>
          <cell r="G33">
            <v>0</v>
          </cell>
          <cell r="H33">
            <v>1</v>
          </cell>
          <cell r="I33">
            <v>60</v>
          </cell>
          <cell r="J33">
            <v>303.072</v>
          </cell>
          <cell r="K33">
            <v>0.17500000000001137</v>
          </cell>
          <cell r="L33">
            <v>70</v>
          </cell>
          <cell r="W33">
            <v>53.46</v>
          </cell>
          <cell r="X33">
            <v>80</v>
          </cell>
          <cell r="Y33">
            <v>5.5540965207631876</v>
          </cell>
          <cell r="Z33">
            <v>2.748260381593715</v>
          </cell>
          <cell r="AC33">
            <v>35.947000000000003</v>
          </cell>
          <cell r="AD33">
            <v>0</v>
          </cell>
          <cell r="AE33">
            <v>49.084000000000003</v>
          </cell>
          <cell r="AF33">
            <v>42.12</v>
          </cell>
          <cell r="AG33">
            <v>44.702999999999996</v>
          </cell>
          <cell r="AH33">
            <v>68.040000000000006</v>
          </cell>
          <cell r="AI33">
            <v>0</v>
          </cell>
        </row>
        <row r="34">
          <cell r="A34" t="str">
            <v xml:space="preserve"> 219  Колбаса Докторская Особая ТМ Особый рецепт, ВЕС  ПОКОМ</v>
          </cell>
          <cell r="B34" t="str">
            <v>кг</v>
          </cell>
          <cell r="C34">
            <v>5976.0389999999998</v>
          </cell>
          <cell r="D34">
            <v>20499.688999999998</v>
          </cell>
          <cell r="E34">
            <v>10329.868</v>
          </cell>
          <cell r="F34">
            <v>5570.31</v>
          </cell>
          <cell r="G34">
            <v>0</v>
          </cell>
          <cell r="H34">
            <v>1</v>
          </cell>
          <cell r="I34">
            <v>60</v>
          </cell>
          <cell r="J34">
            <v>10271.687</v>
          </cell>
          <cell r="K34">
            <v>58.181000000000495</v>
          </cell>
          <cell r="L34">
            <v>2200</v>
          </cell>
          <cell r="M34">
            <v>2500</v>
          </cell>
          <cell r="W34">
            <v>1697.4036000000001</v>
          </cell>
          <cell r="X34">
            <v>500</v>
          </cell>
          <cell r="Y34">
            <v>6.3451674074451123</v>
          </cell>
          <cell r="Z34">
            <v>3.281665008840561</v>
          </cell>
          <cell r="AC34">
            <v>1842.85</v>
          </cell>
          <cell r="AD34">
            <v>0</v>
          </cell>
          <cell r="AE34">
            <v>1557.6659999999999</v>
          </cell>
          <cell r="AF34">
            <v>1470.5742</v>
          </cell>
          <cell r="AG34">
            <v>1460.2583999999999</v>
          </cell>
          <cell r="AH34">
            <v>2106.7939999999999</v>
          </cell>
          <cell r="AI34" t="str">
            <v>май яб</v>
          </cell>
        </row>
        <row r="35">
          <cell r="A35" t="str">
            <v xml:space="preserve"> 225  Колбаса Дугушка со шпиком, ВЕС, ТМ Стародворье   ПОКОМ</v>
          </cell>
          <cell r="B35" t="str">
            <v>кг</v>
          </cell>
          <cell r="C35">
            <v>30.631</v>
          </cell>
          <cell r="D35">
            <v>122.24</v>
          </cell>
          <cell r="E35">
            <v>61.607999999999997</v>
          </cell>
          <cell r="F35">
            <v>91.263000000000005</v>
          </cell>
          <cell r="G35">
            <v>0</v>
          </cell>
          <cell r="H35">
            <v>1</v>
          </cell>
          <cell r="I35">
            <v>50</v>
          </cell>
          <cell r="J35">
            <v>57.741</v>
          </cell>
          <cell r="K35">
            <v>3.8669999999999973</v>
          </cell>
          <cell r="L35">
            <v>0</v>
          </cell>
          <cell r="W35">
            <v>12.3216</v>
          </cell>
          <cell r="Y35">
            <v>7.4067491234904566</v>
          </cell>
          <cell r="Z35">
            <v>7.4067491234904566</v>
          </cell>
          <cell r="AC35">
            <v>0</v>
          </cell>
          <cell r="AD35">
            <v>0</v>
          </cell>
          <cell r="AE35">
            <v>13.377600000000001</v>
          </cell>
          <cell r="AF35">
            <v>14.0808</v>
          </cell>
          <cell r="AG35">
            <v>14.0816</v>
          </cell>
          <cell r="AH35">
            <v>17.600000000000001</v>
          </cell>
          <cell r="AI35">
            <v>0</v>
          </cell>
        </row>
        <row r="36">
          <cell r="A36" t="str">
            <v xml:space="preserve"> 229  Колбаса Молочная Дугушка, в/у, ВЕС, ТМ Стародворье   ПОКОМ</v>
          </cell>
          <cell r="B36" t="str">
            <v>кг</v>
          </cell>
          <cell r="C36">
            <v>337.75900000000001</v>
          </cell>
          <cell r="D36">
            <v>699.33799999999997</v>
          </cell>
          <cell r="E36">
            <v>614.97900000000004</v>
          </cell>
          <cell r="F36">
            <v>411.57100000000003</v>
          </cell>
          <cell r="G36">
            <v>0</v>
          </cell>
          <cell r="H36">
            <v>1</v>
          </cell>
          <cell r="I36">
            <v>50</v>
          </cell>
          <cell r="J36">
            <v>610.71199999999999</v>
          </cell>
          <cell r="K36">
            <v>4.2670000000000528</v>
          </cell>
          <cell r="L36">
            <v>90</v>
          </cell>
          <cell r="W36">
            <v>113.5258</v>
          </cell>
          <cell r="X36">
            <v>150</v>
          </cell>
          <cell r="Y36">
            <v>5.7394090153956192</v>
          </cell>
          <cell r="Z36">
            <v>3.625352122601206</v>
          </cell>
          <cell r="AC36">
            <v>47.35</v>
          </cell>
          <cell r="AD36">
            <v>0</v>
          </cell>
          <cell r="AE36">
            <v>111.76479999999999</v>
          </cell>
          <cell r="AF36">
            <v>85.176400000000001</v>
          </cell>
          <cell r="AG36">
            <v>107.7132</v>
          </cell>
          <cell r="AH36">
            <v>136.4</v>
          </cell>
          <cell r="AI36">
            <v>0</v>
          </cell>
        </row>
        <row r="37">
          <cell r="A37" t="str">
            <v xml:space="preserve"> 230  Колбаса Молочная Особая ТМ Особый рецепт, п/а, ВЕС. ПОКОМ</v>
          </cell>
          <cell r="B37" t="str">
            <v>кг</v>
          </cell>
          <cell r="C37">
            <v>3437.3389999999999</v>
          </cell>
          <cell r="D37">
            <v>16906.232</v>
          </cell>
          <cell r="E37">
            <v>6608.143</v>
          </cell>
          <cell r="F37">
            <v>4445.2920000000004</v>
          </cell>
          <cell r="G37">
            <v>0</v>
          </cell>
          <cell r="H37">
            <v>1</v>
          </cell>
          <cell r="I37">
            <v>60</v>
          </cell>
          <cell r="J37">
            <v>6606.4930000000004</v>
          </cell>
          <cell r="K37">
            <v>1.6499999999996362</v>
          </cell>
          <cell r="L37">
            <v>900</v>
          </cell>
          <cell r="W37">
            <v>1100.2655999999999</v>
          </cell>
          <cell r="Y37">
            <v>4.8581833331879141</v>
          </cell>
          <cell r="Z37">
            <v>4.0401990210363756</v>
          </cell>
          <cell r="AC37">
            <v>1106.8150000000001</v>
          </cell>
          <cell r="AD37">
            <v>0</v>
          </cell>
          <cell r="AE37">
            <v>919.14840000000004</v>
          </cell>
          <cell r="AF37">
            <v>1086.076</v>
          </cell>
          <cell r="AG37">
            <v>1134.7813999999998</v>
          </cell>
          <cell r="AH37">
            <v>963.96</v>
          </cell>
          <cell r="AI37" t="str">
            <v>оконч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B38" t="str">
            <v>кг</v>
          </cell>
          <cell r="C38">
            <v>3516.1579999999999</v>
          </cell>
          <cell r="D38">
            <v>12918.432000000001</v>
          </cell>
          <cell r="E38">
            <v>5796.9489999999996</v>
          </cell>
          <cell r="F38">
            <v>2909.5659999999998</v>
          </cell>
          <cell r="G38">
            <v>0</v>
          </cell>
          <cell r="H38">
            <v>1</v>
          </cell>
          <cell r="I38">
            <v>60</v>
          </cell>
          <cell r="J38">
            <v>5731.2389999999996</v>
          </cell>
          <cell r="K38">
            <v>65.710000000000036</v>
          </cell>
          <cell r="L38">
            <v>700</v>
          </cell>
          <cell r="M38">
            <v>500</v>
          </cell>
          <cell r="W38">
            <v>996.51379999999995</v>
          </cell>
          <cell r="X38">
            <v>700</v>
          </cell>
          <cell r="Y38">
            <v>4.8263917669780385</v>
          </cell>
          <cell r="Z38">
            <v>2.919744814371863</v>
          </cell>
          <cell r="AC38">
            <v>814.38</v>
          </cell>
          <cell r="AD38">
            <v>0</v>
          </cell>
          <cell r="AE38">
            <v>900.55340000000001</v>
          </cell>
          <cell r="AF38">
            <v>923.07320000000004</v>
          </cell>
          <cell r="AG38">
            <v>950.07299999999998</v>
          </cell>
          <cell r="AH38">
            <v>1026.3699999999999</v>
          </cell>
          <cell r="AI38" t="str">
            <v>оконч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B39" t="str">
            <v>кг</v>
          </cell>
          <cell r="C39">
            <v>184.56700000000001</v>
          </cell>
          <cell r="D39">
            <v>422.267</v>
          </cell>
          <cell r="E39">
            <v>315.346</v>
          </cell>
          <cell r="F39">
            <v>286.19900000000001</v>
          </cell>
          <cell r="G39">
            <v>0</v>
          </cell>
          <cell r="H39">
            <v>1</v>
          </cell>
          <cell r="I39">
            <v>60</v>
          </cell>
          <cell r="J39">
            <v>312.13</v>
          </cell>
          <cell r="K39">
            <v>3.2160000000000082</v>
          </cell>
          <cell r="L39">
            <v>90</v>
          </cell>
          <cell r="W39">
            <v>56.739200000000004</v>
          </cell>
          <cell r="Y39">
            <v>6.6303190739383</v>
          </cell>
          <cell r="Z39">
            <v>5.0441141221589305</v>
          </cell>
          <cell r="AC39">
            <v>31.65</v>
          </cell>
          <cell r="AD39">
            <v>0</v>
          </cell>
          <cell r="AE39">
            <v>56.42560000000001</v>
          </cell>
          <cell r="AF39">
            <v>60.227400000000003</v>
          </cell>
          <cell r="AG39">
            <v>65.194000000000003</v>
          </cell>
          <cell r="AH39">
            <v>70.48</v>
          </cell>
          <cell r="AI39">
            <v>0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B40" t="str">
            <v>кг</v>
          </cell>
          <cell r="C40">
            <v>144.49299999999999</v>
          </cell>
          <cell r="D40">
            <v>437.74599999999998</v>
          </cell>
          <cell r="E40">
            <v>318.30799999999999</v>
          </cell>
          <cell r="F40">
            <v>256.88299999999998</v>
          </cell>
          <cell r="G40">
            <v>0</v>
          </cell>
          <cell r="H40">
            <v>1</v>
          </cell>
          <cell r="I40">
            <v>60</v>
          </cell>
          <cell r="J40">
            <v>314.09699999999998</v>
          </cell>
          <cell r="K40">
            <v>4.2110000000000127</v>
          </cell>
          <cell r="L40">
            <v>0</v>
          </cell>
          <cell r="W40">
            <v>54.207999999999991</v>
          </cell>
          <cell r="X40">
            <v>50</v>
          </cell>
          <cell r="Y40">
            <v>5.661212367178277</v>
          </cell>
          <cell r="Z40">
            <v>4.7388392857142865</v>
          </cell>
          <cell r="AC40">
            <v>47.268000000000001</v>
          </cell>
          <cell r="AD40">
            <v>0</v>
          </cell>
          <cell r="AE40">
            <v>58.084799999999994</v>
          </cell>
          <cell r="AF40">
            <v>58.259599999999999</v>
          </cell>
          <cell r="AG40">
            <v>54.0336</v>
          </cell>
          <cell r="AH40">
            <v>69.52</v>
          </cell>
          <cell r="AI40">
            <v>0</v>
          </cell>
        </row>
        <row r="41">
          <cell r="A41" t="str">
            <v xml:space="preserve"> 240  Колбаса Салями охотничья, ВЕС. ПОКОМ</v>
          </cell>
          <cell r="B41" t="str">
            <v>кг</v>
          </cell>
          <cell r="C41">
            <v>69.671999999999997</v>
          </cell>
          <cell r="D41">
            <v>0.755</v>
          </cell>
          <cell r="E41">
            <v>33.369999999999997</v>
          </cell>
          <cell r="F41">
            <v>36.677</v>
          </cell>
          <cell r="G41">
            <v>0</v>
          </cell>
          <cell r="H41">
            <v>1</v>
          </cell>
          <cell r="I41">
            <v>180</v>
          </cell>
          <cell r="J41">
            <v>32.515999999999998</v>
          </cell>
          <cell r="K41">
            <v>0.8539999999999992</v>
          </cell>
          <cell r="L41">
            <v>0</v>
          </cell>
          <cell r="W41">
            <v>6.6739999999999995</v>
          </cell>
          <cell r="Y41">
            <v>5.4955049445609836</v>
          </cell>
          <cell r="Z41">
            <v>5.4955049445609836</v>
          </cell>
          <cell r="AC41">
            <v>0</v>
          </cell>
          <cell r="AD41">
            <v>0</v>
          </cell>
          <cell r="AE41">
            <v>4.4249999999999998</v>
          </cell>
          <cell r="AF41">
            <v>5.4012000000000002</v>
          </cell>
          <cell r="AG41">
            <v>4.7249999999999996</v>
          </cell>
          <cell r="AH41">
            <v>9</v>
          </cell>
          <cell r="AI41" t="e">
            <v>#N/A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B42" t="str">
            <v>кг</v>
          </cell>
          <cell r="C42">
            <v>410.88099999999997</v>
          </cell>
          <cell r="D42">
            <v>620.52300000000002</v>
          </cell>
          <cell r="E42">
            <v>665.39599999999996</v>
          </cell>
          <cell r="F42">
            <v>352.78899999999999</v>
          </cell>
          <cell r="G42">
            <v>0</v>
          </cell>
          <cell r="H42">
            <v>1</v>
          </cell>
          <cell r="I42">
            <v>60</v>
          </cell>
          <cell r="J42">
            <v>657.04499999999996</v>
          </cell>
          <cell r="K42">
            <v>8.3509999999999991</v>
          </cell>
          <cell r="L42">
            <v>130</v>
          </cell>
          <cell r="W42">
            <v>118.36179999999999</v>
          </cell>
          <cell r="X42">
            <v>180</v>
          </cell>
          <cell r="Y42">
            <v>5.5996867232502385</v>
          </cell>
          <cell r="Z42">
            <v>2.9805984701145136</v>
          </cell>
          <cell r="AC42">
            <v>73.587000000000003</v>
          </cell>
          <cell r="AD42">
            <v>0</v>
          </cell>
          <cell r="AE42">
            <v>115.52500000000001</v>
          </cell>
          <cell r="AF42">
            <v>109.4838</v>
          </cell>
          <cell r="AG42">
            <v>107.5992</v>
          </cell>
          <cell r="AH42">
            <v>163.16999999999999</v>
          </cell>
          <cell r="AI42">
            <v>0</v>
          </cell>
        </row>
        <row r="43">
          <cell r="A43" t="str">
            <v xml:space="preserve"> 243  Колбаса Сервелат Зернистый, ВЕС.  ПОКОМ</v>
          </cell>
          <cell r="B43" t="str">
            <v>кг</v>
          </cell>
          <cell r="C43">
            <v>361.72500000000002</v>
          </cell>
          <cell r="D43">
            <v>10.220000000000001</v>
          </cell>
          <cell r="E43">
            <v>82.46</v>
          </cell>
          <cell r="F43">
            <v>277.80500000000001</v>
          </cell>
          <cell r="G43" t="str">
            <v>вывод18,</v>
          </cell>
          <cell r="H43">
            <v>0</v>
          </cell>
          <cell r="I43">
            <v>35</v>
          </cell>
          <cell r="J43">
            <v>87.626999999999995</v>
          </cell>
          <cell r="K43">
            <v>-5.1670000000000016</v>
          </cell>
          <cell r="L43">
            <v>0</v>
          </cell>
          <cell r="W43">
            <v>16.491999999999997</v>
          </cell>
          <cell r="Y43">
            <v>16.844833858840651</v>
          </cell>
          <cell r="Z43">
            <v>16.844833858840651</v>
          </cell>
          <cell r="AC43">
            <v>0</v>
          </cell>
          <cell r="AD43">
            <v>0</v>
          </cell>
          <cell r="AE43">
            <v>1.8980000000000046</v>
          </cell>
          <cell r="AF43">
            <v>6.1319999999999997</v>
          </cell>
          <cell r="AG43">
            <v>16.352</v>
          </cell>
          <cell r="AH43">
            <v>6.54</v>
          </cell>
          <cell r="AI43" t="str">
            <v>вывод</v>
          </cell>
        </row>
        <row r="44">
          <cell r="A44" t="str">
            <v xml:space="preserve"> 247  Сардельки Нежные, ВЕС.  ПОКОМ</v>
          </cell>
          <cell r="B44" t="str">
            <v>кг</v>
          </cell>
          <cell r="C44">
            <v>96.230999999999995</v>
          </cell>
          <cell r="D44">
            <v>199.85400000000001</v>
          </cell>
          <cell r="E44">
            <v>189.601</v>
          </cell>
          <cell r="F44">
            <v>100.03400000000001</v>
          </cell>
          <cell r="G44">
            <v>0</v>
          </cell>
          <cell r="H44">
            <v>1</v>
          </cell>
          <cell r="I44">
            <v>30</v>
          </cell>
          <cell r="J44">
            <v>205.44800000000001</v>
          </cell>
          <cell r="K44">
            <v>-15.847000000000008</v>
          </cell>
          <cell r="L44">
            <v>70</v>
          </cell>
          <cell r="W44">
            <v>28.381600000000002</v>
          </cell>
          <cell r="Y44">
            <v>5.990994165233813</v>
          </cell>
          <cell r="Z44">
            <v>3.5246074921780308</v>
          </cell>
          <cell r="AC44">
            <v>47.692999999999998</v>
          </cell>
          <cell r="AD44">
            <v>0</v>
          </cell>
          <cell r="AE44">
            <v>30.717999999999996</v>
          </cell>
          <cell r="AF44">
            <v>22.194399999999998</v>
          </cell>
          <cell r="AG44">
            <v>30.445600000000002</v>
          </cell>
          <cell r="AH44">
            <v>33.54</v>
          </cell>
          <cell r="AI44">
            <v>0</v>
          </cell>
        </row>
        <row r="45">
          <cell r="A45" t="str">
            <v xml:space="preserve"> 248  Сардельки Сочные ТМ Особый рецепт,   ПОКОМ</v>
          </cell>
          <cell r="B45" t="str">
            <v>кг</v>
          </cell>
          <cell r="C45">
            <v>145.82300000000001</v>
          </cell>
          <cell r="D45">
            <v>166.238</v>
          </cell>
          <cell r="E45">
            <v>211</v>
          </cell>
          <cell r="F45">
            <v>97.281000000000006</v>
          </cell>
          <cell r="G45" t="str">
            <v>н</v>
          </cell>
          <cell r="H45">
            <v>1</v>
          </cell>
          <cell r="I45">
            <v>30</v>
          </cell>
          <cell r="J45">
            <v>221.11600000000001</v>
          </cell>
          <cell r="K45">
            <v>-10.116000000000014</v>
          </cell>
          <cell r="L45">
            <v>30</v>
          </cell>
          <cell r="W45">
            <v>32.507999999999996</v>
          </cell>
          <cell r="X45">
            <v>50</v>
          </cell>
          <cell r="Y45">
            <v>5.4534576104343557</v>
          </cell>
          <cell r="Z45">
            <v>2.9925249169435224</v>
          </cell>
          <cell r="AC45">
            <v>48.46</v>
          </cell>
          <cell r="AD45">
            <v>0</v>
          </cell>
          <cell r="AE45">
            <v>29.484000000000002</v>
          </cell>
          <cell r="AF45">
            <v>28.727999999999998</v>
          </cell>
          <cell r="AG45">
            <v>29.988</v>
          </cell>
          <cell r="AH45">
            <v>36.54</v>
          </cell>
          <cell r="AI45">
            <v>0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B46" t="str">
            <v>кг</v>
          </cell>
          <cell r="C46">
            <v>1037.2760000000001</v>
          </cell>
          <cell r="D46">
            <v>1219.694</v>
          </cell>
          <cell r="E46">
            <v>1563.2080000000001</v>
          </cell>
          <cell r="F46">
            <v>669.596</v>
          </cell>
          <cell r="G46">
            <v>0</v>
          </cell>
          <cell r="H46">
            <v>1</v>
          </cell>
          <cell r="I46">
            <v>30</v>
          </cell>
          <cell r="J46">
            <v>1570.364</v>
          </cell>
          <cell r="K46">
            <v>-7.1559999999999491</v>
          </cell>
          <cell r="L46">
            <v>350</v>
          </cell>
          <cell r="W46">
            <v>274.4058</v>
          </cell>
          <cell r="X46">
            <v>400</v>
          </cell>
          <cell r="Y46">
            <v>5.1733454613568668</v>
          </cell>
          <cell r="Z46">
            <v>2.4401670810165093</v>
          </cell>
          <cell r="AC46">
            <v>191.179</v>
          </cell>
          <cell r="AD46">
            <v>0</v>
          </cell>
          <cell r="AE46">
            <v>257.3664</v>
          </cell>
          <cell r="AF46">
            <v>263.47920000000005</v>
          </cell>
          <cell r="AG46">
            <v>258.23239999999998</v>
          </cell>
          <cell r="AH46">
            <v>349.74</v>
          </cell>
          <cell r="AI46">
            <v>0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B47" t="str">
            <v>кг</v>
          </cell>
          <cell r="C47">
            <v>178.55799999999999</v>
          </cell>
          <cell r="D47">
            <v>25.553000000000001</v>
          </cell>
          <cell r="E47">
            <v>104.52</v>
          </cell>
          <cell r="F47">
            <v>99.590999999999994</v>
          </cell>
          <cell r="G47">
            <v>0</v>
          </cell>
          <cell r="H47">
            <v>1</v>
          </cell>
          <cell r="I47">
            <v>40</v>
          </cell>
          <cell r="J47">
            <v>103.9</v>
          </cell>
          <cell r="K47">
            <v>0.61999999999999034</v>
          </cell>
          <cell r="L47">
            <v>0</v>
          </cell>
          <cell r="W47">
            <v>20.904</v>
          </cell>
          <cell r="X47">
            <v>30</v>
          </cell>
          <cell r="Y47">
            <v>6.199339839265213</v>
          </cell>
          <cell r="Z47">
            <v>4.7642078071182548</v>
          </cell>
          <cell r="AC47">
            <v>0</v>
          </cell>
          <cell r="AD47">
            <v>0</v>
          </cell>
          <cell r="AE47">
            <v>18.2254</v>
          </cell>
          <cell r="AF47">
            <v>24.119999999999997</v>
          </cell>
          <cell r="AG47">
            <v>18.489799999999999</v>
          </cell>
          <cell r="AH47">
            <v>16.079999999999998</v>
          </cell>
          <cell r="AI47">
            <v>0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B48" t="str">
            <v>кг</v>
          </cell>
          <cell r="C48">
            <v>189.29599999999999</v>
          </cell>
          <cell r="D48">
            <v>194.357</v>
          </cell>
          <cell r="E48">
            <v>210.29300000000001</v>
          </cell>
          <cell r="F48">
            <v>173.36</v>
          </cell>
          <cell r="G48" t="str">
            <v>н</v>
          </cell>
          <cell r="H48">
            <v>1</v>
          </cell>
          <cell r="I48">
            <v>35</v>
          </cell>
          <cell r="J48">
            <v>207.73099999999999</v>
          </cell>
          <cell r="K48">
            <v>2.5620000000000118</v>
          </cell>
          <cell r="L48">
            <v>20</v>
          </cell>
          <cell r="W48">
            <v>27.125999999999998</v>
          </cell>
          <cell r="Y48">
            <v>7.1282164712821654</v>
          </cell>
          <cell r="Z48">
            <v>6.390916463909166</v>
          </cell>
          <cell r="AC48">
            <v>74.662999999999997</v>
          </cell>
          <cell r="AD48">
            <v>0</v>
          </cell>
          <cell r="AE48">
            <v>33.427999999999997</v>
          </cell>
          <cell r="AF48">
            <v>28.763999999999999</v>
          </cell>
          <cell r="AG48">
            <v>30.962</v>
          </cell>
          <cell r="AH48">
            <v>38.36</v>
          </cell>
          <cell r="AI48">
            <v>0</v>
          </cell>
        </row>
        <row r="49">
          <cell r="A49" t="str">
            <v xml:space="preserve"> 263  Шпикачки Стародворские, ВЕС.  ПОКОМ</v>
          </cell>
          <cell r="B49" t="str">
            <v>кг</v>
          </cell>
          <cell r="C49">
            <v>75.647999999999996</v>
          </cell>
          <cell r="D49">
            <v>278.72199999999998</v>
          </cell>
          <cell r="E49">
            <v>213.66200000000001</v>
          </cell>
          <cell r="F49">
            <v>126.626</v>
          </cell>
          <cell r="G49">
            <v>0</v>
          </cell>
          <cell r="H49">
            <v>1</v>
          </cell>
          <cell r="I49">
            <v>30</v>
          </cell>
          <cell r="J49">
            <v>221.50399999999999</v>
          </cell>
          <cell r="K49">
            <v>-7.8419999999999845</v>
          </cell>
          <cell r="L49">
            <v>30</v>
          </cell>
          <cell r="W49">
            <v>36.375600000000006</v>
          </cell>
          <cell r="X49">
            <v>40</v>
          </cell>
          <cell r="Y49">
            <v>5.4054366113548635</v>
          </cell>
          <cell r="Z49">
            <v>3.481069728059468</v>
          </cell>
          <cell r="AC49">
            <v>31.783999999999999</v>
          </cell>
          <cell r="AD49">
            <v>0</v>
          </cell>
          <cell r="AE49">
            <v>23.736000000000001</v>
          </cell>
          <cell r="AF49">
            <v>31.727999999999998</v>
          </cell>
          <cell r="AG49">
            <v>35.496400000000001</v>
          </cell>
          <cell r="AH49">
            <v>46.92</v>
          </cell>
          <cell r="AI49">
            <v>0</v>
          </cell>
        </row>
        <row r="50">
          <cell r="A50" t="str">
            <v xml:space="preserve"> 265  Колбаса Балыкбургская, ВЕС, ТМ Баварушка  ПОКОМ</v>
          </cell>
          <cell r="B50" t="str">
            <v>кг</v>
          </cell>
          <cell r="C50">
            <v>238.209</v>
          </cell>
          <cell r="D50">
            <v>357.63099999999997</v>
          </cell>
          <cell r="E50">
            <v>341.94600000000003</v>
          </cell>
          <cell r="F50">
            <v>252.38399999999999</v>
          </cell>
          <cell r="G50" t="str">
            <v>н</v>
          </cell>
          <cell r="H50">
            <v>1</v>
          </cell>
          <cell r="I50">
            <v>45</v>
          </cell>
          <cell r="J50">
            <v>343.75299999999999</v>
          </cell>
          <cell r="K50">
            <v>-1.8069999999999595</v>
          </cell>
          <cell r="L50">
            <v>50</v>
          </cell>
          <cell r="W50">
            <v>64.077600000000004</v>
          </cell>
          <cell r="X50">
            <v>70</v>
          </cell>
          <cell r="Y50">
            <v>5.8114536124948497</v>
          </cell>
          <cell r="Z50">
            <v>3.9387242967901415</v>
          </cell>
          <cell r="AC50">
            <v>21.558</v>
          </cell>
          <cell r="AD50">
            <v>0</v>
          </cell>
          <cell r="AE50">
            <v>67.63900000000001</v>
          </cell>
          <cell r="AF50">
            <v>62.040200000000006</v>
          </cell>
          <cell r="AG50">
            <v>63.349000000000004</v>
          </cell>
          <cell r="AH50">
            <v>62.354999999999997</v>
          </cell>
          <cell r="AI50">
            <v>0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B51" t="str">
            <v>кг</v>
          </cell>
          <cell r="C51">
            <v>194.55799999999999</v>
          </cell>
          <cell r="D51">
            <v>428.89600000000002</v>
          </cell>
          <cell r="E51">
            <v>410.53899999999999</v>
          </cell>
          <cell r="F51">
            <v>207.23500000000001</v>
          </cell>
          <cell r="G51" t="str">
            <v>н</v>
          </cell>
          <cell r="H51">
            <v>1</v>
          </cell>
          <cell r="I51">
            <v>45</v>
          </cell>
          <cell r="J51">
            <v>422.25</v>
          </cell>
          <cell r="K51">
            <v>-11.711000000000013</v>
          </cell>
          <cell r="L51">
            <v>50</v>
          </cell>
          <cell r="W51">
            <v>61.486000000000004</v>
          </cell>
          <cell r="X51">
            <v>90</v>
          </cell>
          <cell r="Y51">
            <v>5.6473831441303712</v>
          </cell>
          <cell r="Z51">
            <v>3.3704420518492015</v>
          </cell>
          <cell r="AC51">
            <v>103.10899999999999</v>
          </cell>
          <cell r="AD51">
            <v>0</v>
          </cell>
          <cell r="AE51">
            <v>56.100999999999999</v>
          </cell>
          <cell r="AF51">
            <v>53.571999999999989</v>
          </cell>
          <cell r="AG51">
            <v>55.052000000000007</v>
          </cell>
          <cell r="AH51">
            <v>76.680000000000007</v>
          </cell>
          <cell r="AI51">
            <v>0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B52" t="str">
            <v>кг</v>
          </cell>
          <cell r="C52">
            <v>143.57499999999999</v>
          </cell>
          <cell r="D52">
            <v>293.85500000000002</v>
          </cell>
          <cell r="E52">
            <v>364.505</v>
          </cell>
          <cell r="F52">
            <v>134</v>
          </cell>
          <cell r="G52" t="str">
            <v>н</v>
          </cell>
          <cell r="H52">
            <v>1</v>
          </cell>
          <cell r="I52">
            <v>45</v>
          </cell>
          <cell r="J52">
            <v>366.447</v>
          </cell>
          <cell r="K52">
            <v>-1.9420000000000073</v>
          </cell>
          <cell r="L52">
            <v>70</v>
          </cell>
          <cell r="W52">
            <v>62.5</v>
          </cell>
          <cell r="X52">
            <v>150</v>
          </cell>
          <cell r="Y52">
            <v>5.6639999999999997</v>
          </cell>
          <cell r="Z52">
            <v>2.1440000000000001</v>
          </cell>
          <cell r="AC52">
            <v>52.005000000000003</v>
          </cell>
          <cell r="AD52">
            <v>0</v>
          </cell>
          <cell r="AE52">
            <v>51.262</v>
          </cell>
          <cell r="AF52">
            <v>47.003999999999998</v>
          </cell>
          <cell r="AG52">
            <v>50.974000000000004</v>
          </cell>
          <cell r="AH52">
            <v>91.69</v>
          </cell>
          <cell r="AI52">
            <v>0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B53" t="str">
            <v>шт</v>
          </cell>
          <cell r="C53">
            <v>1598</v>
          </cell>
          <cell r="D53">
            <v>3943</v>
          </cell>
          <cell r="E53">
            <v>2494</v>
          </cell>
          <cell r="F53">
            <v>1147</v>
          </cell>
          <cell r="G53" t="str">
            <v>акк</v>
          </cell>
          <cell r="H53">
            <v>0.35</v>
          </cell>
          <cell r="I53">
            <v>40</v>
          </cell>
          <cell r="J53">
            <v>1939</v>
          </cell>
          <cell r="K53">
            <v>555</v>
          </cell>
          <cell r="L53">
            <v>1100</v>
          </cell>
          <cell r="W53">
            <v>432.8</v>
          </cell>
          <cell r="X53">
            <v>300</v>
          </cell>
          <cell r="Y53">
            <v>5.8849353049907576</v>
          </cell>
          <cell r="Z53">
            <v>2.6501848428835491</v>
          </cell>
          <cell r="AC53">
            <v>330</v>
          </cell>
          <cell r="AD53">
            <v>0</v>
          </cell>
          <cell r="AE53">
            <v>411.6</v>
          </cell>
          <cell r="AF53">
            <v>385.8</v>
          </cell>
          <cell r="AG53">
            <v>397.4</v>
          </cell>
          <cell r="AH53">
            <v>404</v>
          </cell>
          <cell r="AI53">
            <v>0</v>
          </cell>
        </row>
        <row r="54">
          <cell r="A54" t="str">
            <v xml:space="preserve"> 273  Сосиски Сочинки с сочной грудинкой, МГС 0.4кг,   ПОКОМ</v>
          </cell>
          <cell r="B54" t="str">
            <v>шт</v>
          </cell>
          <cell r="C54">
            <v>3747</v>
          </cell>
          <cell r="D54">
            <v>13394</v>
          </cell>
          <cell r="E54">
            <v>6115</v>
          </cell>
          <cell r="F54">
            <v>3477</v>
          </cell>
          <cell r="G54" t="str">
            <v>акк</v>
          </cell>
          <cell r="H54">
            <v>0.4</v>
          </cell>
          <cell r="I54">
            <v>40</v>
          </cell>
          <cell r="J54">
            <v>4771</v>
          </cell>
          <cell r="K54">
            <v>1344</v>
          </cell>
          <cell r="L54">
            <v>1100</v>
          </cell>
          <cell r="T54">
            <v>1260</v>
          </cell>
          <cell r="W54">
            <v>1007</v>
          </cell>
          <cell r="X54">
            <v>900</v>
          </cell>
          <cell r="Y54">
            <v>5.4389275074478647</v>
          </cell>
          <cell r="Z54">
            <v>3.4528301886792452</v>
          </cell>
          <cell r="AC54">
            <v>330</v>
          </cell>
          <cell r="AD54">
            <v>750</v>
          </cell>
          <cell r="AE54">
            <v>991</v>
          </cell>
          <cell r="AF54">
            <v>1024.2</v>
          </cell>
          <cell r="AG54">
            <v>1006.2</v>
          </cell>
          <cell r="AH54">
            <v>792</v>
          </cell>
          <cell r="AI54">
            <v>0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B55" t="str">
            <v>шт</v>
          </cell>
          <cell r="C55">
            <v>2148</v>
          </cell>
          <cell r="D55">
            <v>4601</v>
          </cell>
          <cell r="E55">
            <v>5178</v>
          </cell>
          <cell r="F55">
            <v>1532</v>
          </cell>
          <cell r="G55">
            <v>0</v>
          </cell>
          <cell r="H55">
            <v>0.45</v>
          </cell>
          <cell r="I55">
            <v>45</v>
          </cell>
          <cell r="J55">
            <v>5139</v>
          </cell>
          <cell r="K55">
            <v>39</v>
          </cell>
          <cell r="L55">
            <v>1200</v>
          </cell>
          <cell r="T55">
            <v>1250</v>
          </cell>
          <cell r="W55">
            <v>731.6</v>
          </cell>
          <cell r="X55">
            <v>1100</v>
          </cell>
          <cell r="Y55">
            <v>5.2378348824494259</v>
          </cell>
          <cell r="Z55">
            <v>2.0940404592673589</v>
          </cell>
          <cell r="AC55">
            <v>320</v>
          </cell>
          <cell r="AD55">
            <v>1200</v>
          </cell>
          <cell r="AE55">
            <v>712</v>
          </cell>
          <cell r="AF55">
            <v>751.8</v>
          </cell>
          <cell r="AG55">
            <v>670.8</v>
          </cell>
          <cell r="AH55">
            <v>807</v>
          </cell>
          <cell r="AI55" t="str">
            <v>продмай</v>
          </cell>
        </row>
        <row r="56">
          <cell r="A56" t="str">
            <v xml:space="preserve"> 283  Сосиски Сочинки, ВЕС, ТМ Стародворье ПОКОМ</v>
          </cell>
          <cell r="B56" t="str">
            <v>кг</v>
          </cell>
          <cell r="C56">
            <v>342.26900000000001</v>
          </cell>
          <cell r="D56">
            <v>1525.845</v>
          </cell>
          <cell r="E56">
            <v>760.74099999999999</v>
          </cell>
          <cell r="F56">
            <v>527.23</v>
          </cell>
          <cell r="G56" t="str">
            <v>оконч</v>
          </cell>
          <cell r="H56">
            <v>1</v>
          </cell>
          <cell r="I56">
            <v>40</v>
          </cell>
          <cell r="J56">
            <v>734.06700000000001</v>
          </cell>
          <cell r="K56">
            <v>26.673999999999978</v>
          </cell>
          <cell r="L56">
            <v>70</v>
          </cell>
          <cell r="W56">
            <v>139.9144</v>
          </cell>
          <cell r="X56">
            <v>200</v>
          </cell>
          <cell r="Y56">
            <v>5.6979839101622138</v>
          </cell>
          <cell r="Z56">
            <v>3.7682325764896252</v>
          </cell>
          <cell r="AC56">
            <v>61.168999999999997</v>
          </cell>
          <cell r="AD56">
            <v>0</v>
          </cell>
          <cell r="AE56">
            <v>113.80100000000002</v>
          </cell>
          <cell r="AF56">
            <v>126.78120000000001</v>
          </cell>
          <cell r="AG56">
            <v>133.11539999999999</v>
          </cell>
          <cell r="AH56">
            <v>179.501</v>
          </cell>
          <cell r="AI56">
            <v>0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B57" t="str">
            <v>шт</v>
          </cell>
          <cell r="C57">
            <v>1078</v>
          </cell>
          <cell r="D57">
            <v>26</v>
          </cell>
          <cell r="E57">
            <v>469</v>
          </cell>
          <cell r="F57">
            <v>624</v>
          </cell>
          <cell r="G57">
            <v>0</v>
          </cell>
          <cell r="H57">
            <v>0.1</v>
          </cell>
          <cell r="I57">
            <v>730</v>
          </cell>
          <cell r="J57">
            <v>480</v>
          </cell>
          <cell r="K57">
            <v>-11</v>
          </cell>
          <cell r="L57">
            <v>0</v>
          </cell>
          <cell r="W57">
            <v>93.8</v>
          </cell>
          <cell r="Y57">
            <v>6.6524520255863537</v>
          </cell>
          <cell r="Z57">
            <v>6.6524520255863537</v>
          </cell>
          <cell r="AC57">
            <v>0</v>
          </cell>
          <cell r="AD57">
            <v>0</v>
          </cell>
          <cell r="AE57">
            <v>109.4</v>
          </cell>
          <cell r="AF57">
            <v>97.6</v>
          </cell>
          <cell r="AG57">
            <v>85.6</v>
          </cell>
          <cell r="AH57">
            <v>136</v>
          </cell>
          <cell r="AI57">
            <v>0</v>
          </cell>
        </row>
        <row r="58">
          <cell r="A58" t="str">
            <v xml:space="preserve"> 290  Колбаса Царедворская, 0,4кг ТМ Стародворье  Поком</v>
          </cell>
          <cell r="B58" t="str">
            <v>шт</v>
          </cell>
          <cell r="C58">
            <v>83</v>
          </cell>
          <cell r="D58">
            <v>91</v>
          </cell>
          <cell r="E58">
            <v>116</v>
          </cell>
          <cell r="F58">
            <v>57</v>
          </cell>
          <cell r="G58" t="str">
            <v>нов</v>
          </cell>
          <cell r="H58">
            <v>0.4</v>
          </cell>
          <cell r="I58" t="e">
            <v>#N/A</v>
          </cell>
          <cell r="J58">
            <v>122</v>
          </cell>
          <cell r="K58">
            <v>-6</v>
          </cell>
          <cell r="L58">
            <v>0</v>
          </cell>
          <cell r="W58">
            <v>5.2</v>
          </cell>
          <cell r="Y58">
            <v>10.961538461538462</v>
          </cell>
          <cell r="Z58">
            <v>10.961538461538462</v>
          </cell>
          <cell r="AC58">
            <v>90</v>
          </cell>
          <cell r="AD58">
            <v>0</v>
          </cell>
          <cell r="AE58">
            <v>4.2</v>
          </cell>
          <cell r="AF58">
            <v>5.8</v>
          </cell>
          <cell r="AG58">
            <v>3</v>
          </cell>
          <cell r="AH58">
            <v>11</v>
          </cell>
          <cell r="AI58" t="str">
            <v>увел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B59" t="str">
            <v>шт</v>
          </cell>
          <cell r="C59">
            <v>732</v>
          </cell>
          <cell r="D59">
            <v>1450</v>
          </cell>
          <cell r="E59">
            <v>1331</v>
          </cell>
          <cell r="F59">
            <v>817</v>
          </cell>
          <cell r="G59">
            <v>0</v>
          </cell>
          <cell r="H59">
            <v>0.35</v>
          </cell>
          <cell r="I59">
            <v>40</v>
          </cell>
          <cell r="J59">
            <v>1362</v>
          </cell>
          <cell r="K59">
            <v>-31</v>
          </cell>
          <cell r="L59">
            <v>220</v>
          </cell>
          <cell r="W59">
            <v>238.6</v>
          </cell>
          <cell r="X59">
            <v>300</v>
          </cell>
          <cell r="Y59">
            <v>5.6035205364626997</v>
          </cell>
          <cell r="Z59">
            <v>3.4241408214585078</v>
          </cell>
          <cell r="AC59">
            <v>138</v>
          </cell>
          <cell r="AD59">
            <v>0</v>
          </cell>
          <cell r="AE59">
            <v>244.8</v>
          </cell>
          <cell r="AF59">
            <v>226.2</v>
          </cell>
          <cell r="AG59">
            <v>225.6</v>
          </cell>
          <cell r="AH59">
            <v>266</v>
          </cell>
          <cell r="AI59">
            <v>0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B60" t="str">
            <v>кг</v>
          </cell>
          <cell r="C60">
            <v>154.018</v>
          </cell>
          <cell r="D60">
            <v>194.297</v>
          </cell>
          <cell r="E60">
            <v>253.11</v>
          </cell>
          <cell r="F60">
            <v>90.915000000000006</v>
          </cell>
          <cell r="G60">
            <v>0</v>
          </cell>
          <cell r="H60">
            <v>1</v>
          </cell>
          <cell r="I60">
            <v>40</v>
          </cell>
          <cell r="J60">
            <v>265.98</v>
          </cell>
          <cell r="K60">
            <v>-12.870000000000005</v>
          </cell>
          <cell r="L60">
            <v>50</v>
          </cell>
          <cell r="W60">
            <v>50.622</v>
          </cell>
          <cell r="X60">
            <v>120</v>
          </cell>
          <cell r="Y60">
            <v>5.1541819762158747</v>
          </cell>
          <cell r="Z60">
            <v>1.7959582790091266</v>
          </cell>
          <cell r="AC60">
            <v>0</v>
          </cell>
          <cell r="AD60">
            <v>0</v>
          </cell>
          <cell r="AE60">
            <v>45.188000000000002</v>
          </cell>
          <cell r="AF60">
            <v>39.319000000000003</v>
          </cell>
          <cell r="AG60">
            <v>38.466000000000001</v>
          </cell>
          <cell r="AH60">
            <v>47.19</v>
          </cell>
          <cell r="AI60">
            <v>0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B61" t="str">
            <v>шт</v>
          </cell>
          <cell r="C61">
            <v>1869</v>
          </cell>
          <cell r="D61">
            <v>9861</v>
          </cell>
          <cell r="E61">
            <v>3052</v>
          </cell>
          <cell r="F61">
            <v>2275</v>
          </cell>
          <cell r="G61">
            <v>0</v>
          </cell>
          <cell r="H61">
            <v>0.4</v>
          </cell>
          <cell r="I61">
            <v>35</v>
          </cell>
          <cell r="J61">
            <v>3087</v>
          </cell>
          <cell r="K61">
            <v>-35</v>
          </cell>
          <cell r="L61">
            <v>500</v>
          </cell>
          <cell r="W61">
            <v>556.4</v>
          </cell>
          <cell r="X61">
            <v>300</v>
          </cell>
          <cell r="Y61">
            <v>5.5265995686556435</v>
          </cell>
          <cell r="Z61">
            <v>4.0887850467289724</v>
          </cell>
          <cell r="AC61">
            <v>270</v>
          </cell>
          <cell r="AD61">
            <v>0</v>
          </cell>
          <cell r="AE61">
            <v>581.79999999999995</v>
          </cell>
          <cell r="AF61">
            <v>618.6</v>
          </cell>
          <cell r="AG61">
            <v>582.20000000000005</v>
          </cell>
          <cell r="AH61">
            <v>622</v>
          </cell>
          <cell r="AI61" t="e">
            <v>#N/A</v>
          </cell>
        </row>
        <row r="62">
          <cell r="A62" t="str">
            <v xml:space="preserve"> 302  Сосиски Сочинки по-баварски,  0.4кг, ТМ Стародворье  ПОКОМ</v>
          </cell>
          <cell r="B62" t="str">
            <v>шт</v>
          </cell>
          <cell r="C62">
            <v>2221</v>
          </cell>
          <cell r="D62">
            <v>8584</v>
          </cell>
          <cell r="E62">
            <v>3364</v>
          </cell>
          <cell r="F62">
            <v>2101</v>
          </cell>
          <cell r="G62">
            <v>0</v>
          </cell>
          <cell r="H62">
            <v>0.4</v>
          </cell>
          <cell r="I62">
            <v>40</v>
          </cell>
          <cell r="J62">
            <v>3389</v>
          </cell>
          <cell r="K62">
            <v>-25</v>
          </cell>
          <cell r="L62">
            <v>600</v>
          </cell>
          <cell r="W62">
            <v>605.6</v>
          </cell>
          <cell r="X62">
            <v>600</v>
          </cell>
          <cell r="Y62">
            <v>5.4507926023778071</v>
          </cell>
          <cell r="Z62">
            <v>3.4692866578599735</v>
          </cell>
          <cell r="AC62">
            <v>336</v>
          </cell>
          <cell r="AD62">
            <v>0</v>
          </cell>
          <cell r="AE62">
            <v>628.20000000000005</v>
          </cell>
          <cell r="AF62">
            <v>658</v>
          </cell>
          <cell r="AG62">
            <v>597.79999999999995</v>
          </cell>
          <cell r="AH62">
            <v>624</v>
          </cell>
          <cell r="AI62" t="e">
            <v>#N/A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B63" t="str">
            <v>кг</v>
          </cell>
          <cell r="C63">
            <v>32.246000000000002</v>
          </cell>
          <cell r="D63">
            <v>123.97799999999999</v>
          </cell>
          <cell r="E63">
            <v>86.515000000000001</v>
          </cell>
          <cell r="F63">
            <v>66.134</v>
          </cell>
          <cell r="G63" t="str">
            <v>лид, я</v>
          </cell>
          <cell r="H63">
            <v>1</v>
          </cell>
          <cell r="I63">
            <v>40</v>
          </cell>
          <cell r="J63">
            <v>88.792000000000002</v>
          </cell>
          <cell r="K63">
            <v>-2.277000000000001</v>
          </cell>
          <cell r="L63">
            <v>20</v>
          </cell>
          <cell r="W63">
            <v>17.303000000000001</v>
          </cell>
          <cell r="X63">
            <v>20</v>
          </cell>
          <cell r="Y63">
            <v>6.133849621452927</v>
          </cell>
          <cell r="Z63">
            <v>3.8221117725249956</v>
          </cell>
          <cell r="AC63">
            <v>0</v>
          </cell>
          <cell r="AD63">
            <v>0</v>
          </cell>
          <cell r="AE63">
            <v>12.727</v>
          </cell>
          <cell r="AF63">
            <v>14.443000000000001</v>
          </cell>
          <cell r="AG63">
            <v>15.300999999999998</v>
          </cell>
          <cell r="AH63">
            <v>12.154999999999999</v>
          </cell>
          <cell r="AI63">
            <v>0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B64" t="str">
            <v>кг</v>
          </cell>
          <cell r="C64">
            <v>470.76100000000002</v>
          </cell>
          <cell r="D64">
            <v>652.72</v>
          </cell>
          <cell r="E64">
            <v>499</v>
          </cell>
          <cell r="F64">
            <v>291.35500000000002</v>
          </cell>
          <cell r="G64" t="str">
            <v>акк</v>
          </cell>
          <cell r="H64">
            <v>1</v>
          </cell>
          <cell r="I64">
            <v>40</v>
          </cell>
          <cell r="J64">
            <v>121.71299999999999</v>
          </cell>
          <cell r="K64">
            <v>377.28700000000003</v>
          </cell>
          <cell r="L64">
            <v>130</v>
          </cell>
          <cell r="W64">
            <v>99.8</v>
          </cell>
          <cell r="X64">
            <v>150</v>
          </cell>
          <cell r="Y64">
            <v>5.7250000000000005</v>
          </cell>
          <cell r="Z64">
            <v>2.9193887775551106</v>
          </cell>
          <cell r="AC64">
            <v>0</v>
          </cell>
          <cell r="AD64">
            <v>0</v>
          </cell>
          <cell r="AE64">
            <v>94.6</v>
          </cell>
          <cell r="AF64">
            <v>89.6</v>
          </cell>
          <cell r="AG64">
            <v>91.4</v>
          </cell>
          <cell r="AH64">
            <v>20.734999999999999</v>
          </cell>
          <cell r="AI64">
            <v>0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B65" t="str">
            <v>шт</v>
          </cell>
          <cell r="C65">
            <v>836</v>
          </cell>
          <cell r="D65">
            <v>1737</v>
          </cell>
          <cell r="E65">
            <v>1616</v>
          </cell>
          <cell r="F65">
            <v>928</v>
          </cell>
          <cell r="G65" t="str">
            <v>лид, я</v>
          </cell>
          <cell r="H65">
            <v>0.35</v>
          </cell>
          <cell r="I65">
            <v>40</v>
          </cell>
          <cell r="J65">
            <v>1651</v>
          </cell>
          <cell r="K65">
            <v>-35</v>
          </cell>
          <cell r="L65">
            <v>300</v>
          </cell>
          <cell r="W65">
            <v>278.8</v>
          </cell>
          <cell r="X65">
            <v>350</v>
          </cell>
          <cell r="Y65">
            <v>5.6599713055954091</v>
          </cell>
          <cell r="Z65">
            <v>3.3285509325681493</v>
          </cell>
          <cell r="AC65">
            <v>222</v>
          </cell>
          <cell r="AD65">
            <v>0</v>
          </cell>
          <cell r="AE65">
            <v>255.8</v>
          </cell>
          <cell r="AF65">
            <v>241.8</v>
          </cell>
          <cell r="AG65">
            <v>266</v>
          </cell>
          <cell r="AH65">
            <v>312</v>
          </cell>
          <cell r="AI65">
            <v>0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B66" t="str">
            <v>шт</v>
          </cell>
          <cell r="C66">
            <v>1161</v>
          </cell>
          <cell r="D66">
            <v>2256</v>
          </cell>
          <cell r="E66">
            <v>2219</v>
          </cell>
          <cell r="F66">
            <v>1150</v>
          </cell>
          <cell r="G66" t="str">
            <v>неакк</v>
          </cell>
          <cell r="H66">
            <v>0.35</v>
          </cell>
          <cell r="I66">
            <v>40</v>
          </cell>
          <cell r="J66">
            <v>2258</v>
          </cell>
          <cell r="K66">
            <v>-39</v>
          </cell>
          <cell r="L66">
            <v>400</v>
          </cell>
          <cell r="W66">
            <v>399.4</v>
          </cell>
          <cell r="X66">
            <v>550</v>
          </cell>
          <cell r="Y66">
            <v>5.2578868302453685</v>
          </cell>
          <cell r="Z66">
            <v>2.8793189784677016</v>
          </cell>
          <cell r="AC66">
            <v>222</v>
          </cell>
          <cell r="AD66">
            <v>0</v>
          </cell>
          <cell r="AE66">
            <v>344.4</v>
          </cell>
          <cell r="AF66">
            <v>354.4</v>
          </cell>
          <cell r="AG66">
            <v>360.8</v>
          </cell>
          <cell r="AH66">
            <v>470</v>
          </cell>
          <cell r="AI66">
            <v>0</v>
          </cell>
        </row>
        <row r="67">
          <cell r="A67" t="str">
            <v xml:space="preserve"> 309  Сосиски Сочинки с сыром 0,4 кг ТМ Стародворье  ПОКОМ</v>
          </cell>
          <cell r="B67" t="str">
            <v>шт</v>
          </cell>
          <cell r="C67">
            <v>629</v>
          </cell>
          <cell r="D67">
            <v>1326</v>
          </cell>
          <cell r="E67">
            <v>1164</v>
          </cell>
          <cell r="F67">
            <v>764</v>
          </cell>
          <cell r="G67">
            <v>0</v>
          </cell>
          <cell r="H67">
            <v>0.4</v>
          </cell>
          <cell r="I67">
            <v>35</v>
          </cell>
          <cell r="J67">
            <v>1189</v>
          </cell>
          <cell r="K67">
            <v>-25</v>
          </cell>
          <cell r="L67">
            <v>180</v>
          </cell>
          <cell r="W67">
            <v>202.8</v>
          </cell>
          <cell r="X67">
            <v>220</v>
          </cell>
          <cell r="Y67">
            <v>5.7396449704142007</v>
          </cell>
          <cell r="Z67">
            <v>3.7672583826429977</v>
          </cell>
          <cell r="AC67">
            <v>150</v>
          </cell>
          <cell r="AD67">
            <v>0</v>
          </cell>
          <cell r="AE67">
            <v>205.8</v>
          </cell>
          <cell r="AF67">
            <v>219.4</v>
          </cell>
          <cell r="AG67">
            <v>199</v>
          </cell>
          <cell r="AH67">
            <v>273</v>
          </cell>
          <cell r="AI67">
            <v>0</v>
          </cell>
        </row>
        <row r="68">
          <cell r="A68" t="str">
            <v xml:space="preserve"> 312  Ветчина Филейская ВЕС ТМ  Вязанка ТС Столичная  ПОКОМ</v>
          </cell>
          <cell r="B68" t="str">
            <v>кг</v>
          </cell>
          <cell r="C68">
            <v>367.82</v>
          </cell>
          <cell r="D68">
            <v>801.42100000000005</v>
          </cell>
          <cell r="E68">
            <v>302.517</v>
          </cell>
          <cell r="F68">
            <v>150</v>
          </cell>
          <cell r="G68">
            <v>700</v>
          </cell>
          <cell r="H68">
            <v>1</v>
          </cell>
          <cell r="I68">
            <v>50</v>
          </cell>
          <cell r="J68">
            <v>321.87299999999999</v>
          </cell>
          <cell r="K68">
            <v>-19.355999999999995</v>
          </cell>
          <cell r="L68">
            <v>30</v>
          </cell>
          <cell r="W68">
            <v>47.560400000000001</v>
          </cell>
          <cell r="X68">
            <v>80</v>
          </cell>
          <cell r="Y68">
            <v>5.4667328281511507</v>
          </cell>
          <cell r="Z68">
            <v>3.1538843239333563</v>
          </cell>
          <cell r="AC68">
            <v>64.715000000000003</v>
          </cell>
          <cell r="AD68">
            <v>0</v>
          </cell>
          <cell r="AE68">
            <v>45.661999999999999</v>
          </cell>
          <cell r="AF68">
            <v>41.923800000000007</v>
          </cell>
          <cell r="AG68">
            <v>39.752799999999993</v>
          </cell>
          <cell r="AH68">
            <v>55.154000000000003</v>
          </cell>
          <cell r="AI68">
            <v>0</v>
          </cell>
        </row>
        <row r="69">
          <cell r="A69" t="str">
            <v xml:space="preserve"> 315  Колбаса вареная Молокуша ТМ Вязанка ВЕС, ПОКОМ</v>
          </cell>
          <cell r="B69" t="str">
            <v>кг</v>
          </cell>
          <cell r="C69">
            <v>702.4</v>
          </cell>
          <cell r="D69">
            <v>552.80200000000002</v>
          </cell>
          <cell r="E69">
            <v>928.11</v>
          </cell>
          <cell r="F69">
            <v>308.072</v>
          </cell>
          <cell r="G69" t="str">
            <v>н</v>
          </cell>
          <cell r="H69">
            <v>1</v>
          </cell>
          <cell r="I69">
            <v>50</v>
          </cell>
          <cell r="J69">
            <v>935.19799999999998</v>
          </cell>
          <cell r="K69">
            <v>-7.0879999999999654</v>
          </cell>
          <cell r="L69">
            <v>600</v>
          </cell>
          <cell r="W69">
            <v>149.02500000000001</v>
          </cell>
          <cell r="X69">
            <v>250</v>
          </cell>
          <cell r="Y69">
            <v>7.7709914443885255</v>
          </cell>
          <cell r="Z69">
            <v>2.0672504613319913</v>
          </cell>
          <cell r="AC69">
            <v>182.98500000000001</v>
          </cell>
          <cell r="AD69">
            <v>0</v>
          </cell>
          <cell r="AE69">
            <v>131.90699999999998</v>
          </cell>
          <cell r="AF69">
            <v>128.72499999999999</v>
          </cell>
          <cell r="AG69">
            <v>123.03399999999999</v>
          </cell>
          <cell r="AH69">
            <v>180.14</v>
          </cell>
          <cell r="AI69" t="str">
            <v>май яб</v>
          </cell>
        </row>
        <row r="70">
          <cell r="A70" t="str">
            <v xml:space="preserve"> 316  Колбаса Нежная ТМ Зареченские ВЕС  ПОКОМ</v>
          </cell>
          <cell r="B70" t="str">
            <v>кг</v>
          </cell>
          <cell r="C70">
            <v>121.04</v>
          </cell>
          <cell r="D70">
            <v>611.59699999999998</v>
          </cell>
          <cell r="E70">
            <v>73.5</v>
          </cell>
          <cell r="F70">
            <v>52</v>
          </cell>
          <cell r="G70">
            <v>600</v>
          </cell>
          <cell r="H70">
            <v>1</v>
          </cell>
          <cell r="I70">
            <v>50</v>
          </cell>
          <cell r="J70">
            <v>80.504999999999995</v>
          </cell>
          <cell r="K70">
            <v>-7.0049999999999955</v>
          </cell>
          <cell r="L70">
            <v>20</v>
          </cell>
          <cell r="W70">
            <v>14.7</v>
          </cell>
          <cell r="X70">
            <v>20</v>
          </cell>
          <cell r="Y70">
            <v>6.2585034013605449</v>
          </cell>
          <cell r="Z70">
            <v>3.5374149659863949</v>
          </cell>
          <cell r="AC70">
            <v>0</v>
          </cell>
          <cell r="AD70">
            <v>0</v>
          </cell>
          <cell r="AE70">
            <v>14.62</v>
          </cell>
          <cell r="AF70">
            <v>16.2</v>
          </cell>
          <cell r="AG70">
            <v>14.1</v>
          </cell>
          <cell r="AH70">
            <v>21</v>
          </cell>
          <cell r="AI70">
            <v>0</v>
          </cell>
        </row>
        <row r="71">
          <cell r="A71" t="str">
            <v xml:space="preserve"> 318  Сосиски Датские ТМ Зареченские, ВЕС  ПОКОМ</v>
          </cell>
          <cell r="B71" t="str">
            <v>кг</v>
          </cell>
          <cell r="C71">
            <v>1447.979</v>
          </cell>
          <cell r="D71">
            <v>2217.9290000000001</v>
          </cell>
          <cell r="E71">
            <v>2932.46</v>
          </cell>
          <cell r="F71">
            <v>1313</v>
          </cell>
          <cell r="G71">
            <v>600</v>
          </cell>
          <cell r="H71">
            <v>1</v>
          </cell>
          <cell r="I71">
            <v>40</v>
          </cell>
          <cell r="J71">
            <v>2924.2289999999998</v>
          </cell>
          <cell r="K71">
            <v>8.2310000000002219</v>
          </cell>
          <cell r="L71">
            <v>800</v>
          </cell>
          <cell r="W71">
            <v>440.55</v>
          </cell>
          <cell r="X71">
            <v>200</v>
          </cell>
          <cell r="Y71">
            <v>5.2502553626149133</v>
          </cell>
          <cell r="Z71">
            <v>2.9803654522755645</v>
          </cell>
          <cell r="AC71">
            <v>729.71</v>
          </cell>
          <cell r="AD71">
            <v>0</v>
          </cell>
          <cell r="AE71">
            <v>450.98400000000004</v>
          </cell>
          <cell r="AF71">
            <v>437.52439999999996</v>
          </cell>
          <cell r="AG71">
            <v>468.01499999999999</v>
          </cell>
          <cell r="AH71">
            <v>460.7</v>
          </cell>
          <cell r="AI71" t="str">
            <v>продмай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B72" t="str">
            <v>шт</v>
          </cell>
          <cell r="C72">
            <v>2490</v>
          </cell>
          <cell r="D72">
            <v>5899</v>
          </cell>
          <cell r="E72">
            <v>5118</v>
          </cell>
          <cell r="F72">
            <v>3168</v>
          </cell>
          <cell r="G72">
            <v>0</v>
          </cell>
          <cell r="H72">
            <v>0.45</v>
          </cell>
          <cell r="I72">
            <v>50</v>
          </cell>
          <cell r="J72">
            <v>5159</v>
          </cell>
          <cell r="K72">
            <v>-41</v>
          </cell>
          <cell r="L72">
            <v>1800</v>
          </cell>
          <cell r="T72">
            <v>1230</v>
          </cell>
          <cell r="W72">
            <v>739.6</v>
          </cell>
          <cell r="X72">
            <v>1000</v>
          </cell>
          <cell r="Y72">
            <v>8.0692266089778251</v>
          </cell>
          <cell r="Z72">
            <v>4.2833964305029744</v>
          </cell>
          <cell r="AC72">
            <v>420</v>
          </cell>
          <cell r="AD72">
            <v>1000</v>
          </cell>
          <cell r="AE72">
            <v>722.6</v>
          </cell>
          <cell r="AF72">
            <v>869</v>
          </cell>
          <cell r="AG72">
            <v>687.8</v>
          </cell>
          <cell r="AH72">
            <v>748</v>
          </cell>
          <cell r="AI72" t="str">
            <v>май яб</v>
          </cell>
        </row>
        <row r="73">
          <cell r="A73" t="str">
            <v xml:space="preserve"> 322  Колбаса вареная Молокуша 0,45кг ТМ Вязанка  ПОКОМ</v>
          </cell>
          <cell r="B73" t="str">
            <v>шт</v>
          </cell>
          <cell r="C73">
            <v>2148</v>
          </cell>
          <cell r="D73">
            <v>5515</v>
          </cell>
          <cell r="E73">
            <v>5411</v>
          </cell>
          <cell r="F73">
            <v>2187</v>
          </cell>
          <cell r="G73" t="str">
            <v>акяб</v>
          </cell>
          <cell r="H73">
            <v>0.45</v>
          </cell>
          <cell r="I73">
            <v>50</v>
          </cell>
          <cell r="J73">
            <v>5397</v>
          </cell>
          <cell r="K73">
            <v>14</v>
          </cell>
          <cell r="L73">
            <v>600</v>
          </cell>
          <cell r="T73">
            <v>1300</v>
          </cell>
          <cell r="W73">
            <v>920.2</v>
          </cell>
          <cell r="X73">
            <v>1100</v>
          </cell>
          <cell r="Y73">
            <v>4.2240817213649207</v>
          </cell>
          <cell r="Z73">
            <v>2.3766572484242556</v>
          </cell>
          <cell r="AC73">
            <v>420</v>
          </cell>
          <cell r="AD73">
            <v>390</v>
          </cell>
          <cell r="AE73">
            <v>622</v>
          </cell>
          <cell r="AF73">
            <v>855.8</v>
          </cell>
          <cell r="AG73">
            <v>894</v>
          </cell>
          <cell r="AH73">
            <v>905</v>
          </cell>
          <cell r="AI73" t="str">
            <v>оконч</v>
          </cell>
        </row>
        <row r="74">
          <cell r="A74" t="str">
            <v xml:space="preserve"> 324  Ветчина Филейская ТМ Вязанка Столичная 0,45 кг ПОКОМ</v>
          </cell>
          <cell r="B74" t="str">
            <v>шт</v>
          </cell>
          <cell r="C74">
            <v>651</v>
          </cell>
          <cell r="D74">
            <v>1291</v>
          </cell>
          <cell r="E74">
            <v>1091</v>
          </cell>
          <cell r="F74">
            <v>823</v>
          </cell>
          <cell r="G74">
            <v>0</v>
          </cell>
          <cell r="H74">
            <v>0.45</v>
          </cell>
          <cell r="I74">
            <v>50</v>
          </cell>
          <cell r="J74">
            <v>1110</v>
          </cell>
          <cell r="K74">
            <v>-19</v>
          </cell>
          <cell r="L74">
            <v>200</v>
          </cell>
          <cell r="W74">
            <v>200.2</v>
          </cell>
          <cell r="X74">
            <v>120</v>
          </cell>
          <cell r="Y74">
            <v>5.7092907092907099</v>
          </cell>
          <cell r="Z74">
            <v>4.1108891108891115</v>
          </cell>
          <cell r="AC74">
            <v>90</v>
          </cell>
          <cell r="AD74">
            <v>0</v>
          </cell>
          <cell r="AE74">
            <v>194.8</v>
          </cell>
          <cell r="AF74">
            <v>178.6</v>
          </cell>
          <cell r="AG74">
            <v>200.4</v>
          </cell>
          <cell r="AH74">
            <v>207</v>
          </cell>
          <cell r="AI74">
            <v>0</v>
          </cell>
        </row>
        <row r="75">
          <cell r="A75" t="str">
            <v xml:space="preserve"> 328  Сардельки Сочинки Стародворье ТМ  0,4 кг ПОКОМ</v>
          </cell>
          <cell r="B75" t="str">
            <v>шт</v>
          </cell>
          <cell r="C75">
            <v>242</v>
          </cell>
          <cell r="D75">
            <v>852</v>
          </cell>
          <cell r="E75">
            <v>559</v>
          </cell>
          <cell r="F75">
            <v>509</v>
          </cell>
          <cell r="G75">
            <v>0</v>
          </cell>
          <cell r="H75">
            <v>0.4</v>
          </cell>
          <cell r="I75">
            <v>40</v>
          </cell>
          <cell r="J75">
            <v>650</v>
          </cell>
          <cell r="K75">
            <v>-91</v>
          </cell>
          <cell r="L75">
            <v>50</v>
          </cell>
          <cell r="W75">
            <v>86.6</v>
          </cell>
          <cell r="Y75">
            <v>6.4549653579676676</v>
          </cell>
          <cell r="Z75">
            <v>5.8775981524249428</v>
          </cell>
          <cell r="AC75">
            <v>126</v>
          </cell>
          <cell r="AD75">
            <v>0</v>
          </cell>
          <cell r="AE75">
            <v>87</v>
          </cell>
          <cell r="AF75">
            <v>80</v>
          </cell>
          <cell r="AG75">
            <v>98.8</v>
          </cell>
          <cell r="AH75">
            <v>125</v>
          </cell>
          <cell r="AI75" t="e">
            <v>#N/A</v>
          </cell>
        </row>
        <row r="76">
          <cell r="A76" t="str">
            <v xml:space="preserve"> 329  Сардельки Сочинки с сыром Стародворье ТМ, 0,4 кг. ПОКОМ</v>
          </cell>
          <cell r="B76" t="str">
            <v>шт</v>
          </cell>
          <cell r="C76">
            <v>244</v>
          </cell>
          <cell r="D76">
            <v>652</v>
          </cell>
          <cell r="E76">
            <v>474</v>
          </cell>
          <cell r="F76">
            <v>402</v>
          </cell>
          <cell r="G76">
            <v>0</v>
          </cell>
          <cell r="H76">
            <v>0.4</v>
          </cell>
          <cell r="I76">
            <v>40</v>
          </cell>
          <cell r="J76">
            <v>503</v>
          </cell>
          <cell r="K76">
            <v>-29</v>
          </cell>
          <cell r="L76">
            <v>90</v>
          </cell>
          <cell r="W76">
            <v>84</v>
          </cell>
          <cell r="Y76">
            <v>5.8571428571428568</v>
          </cell>
          <cell r="Z76">
            <v>4.7857142857142856</v>
          </cell>
          <cell r="AC76">
            <v>54</v>
          </cell>
          <cell r="AD76">
            <v>0</v>
          </cell>
          <cell r="AE76">
            <v>89.6</v>
          </cell>
          <cell r="AF76">
            <v>95</v>
          </cell>
          <cell r="AG76">
            <v>91.4</v>
          </cell>
          <cell r="AH76">
            <v>107</v>
          </cell>
          <cell r="AI76" t="e">
            <v>#N/A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B77" t="str">
            <v>кг</v>
          </cell>
          <cell r="C77">
            <v>1718.826</v>
          </cell>
          <cell r="D77">
            <v>1326.55</v>
          </cell>
          <cell r="E77">
            <v>1829</v>
          </cell>
          <cell r="F77">
            <v>888</v>
          </cell>
          <cell r="G77" t="str">
            <v>ак апр</v>
          </cell>
          <cell r="H77">
            <v>1</v>
          </cell>
          <cell r="I77">
            <v>50</v>
          </cell>
          <cell r="J77">
            <v>1336.8030000000001</v>
          </cell>
          <cell r="K77">
            <v>492.19699999999989</v>
          </cell>
          <cell r="L77">
            <v>200</v>
          </cell>
          <cell r="W77">
            <v>319.09100000000001</v>
          </cell>
          <cell r="X77">
            <v>400</v>
          </cell>
          <cell r="Y77">
            <v>4.6632465346875964</v>
          </cell>
          <cell r="Z77">
            <v>2.7829051900555015</v>
          </cell>
          <cell r="AC77">
            <v>233.54499999999999</v>
          </cell>
          <cell r="AD77">
            <v>0</v>
          </cell>
          <cell r="AE77">
            <v>279.11199999999997</v>
          </cell>
          <cell r="AF77">
            <v>296.29160000000002</v>
          </cell>
          <cell r="AG77">
            <v>277.89099999999996</v>
          </cell>
          <cell r="AH77">
            <v>201.89500000000001</v>
          </cell>
          <cell r="AI77">
            <v>700</v>
          </cell>
        </row>
        <row r="78">
          <cell r="A78" t="str">
            <v xml:space="preserve"> 334  Паштет Любительский ТМ Стародворье ламистер 0,1 кг  ПОКОМ</v>
          </cell>
          <cell r="B78" t="str">
            <v>шт</v>
          </cell>
          <cell r="C78">
            <v>297</v>
          </cell>
          <cell r="D78">
            <v>517</v>
          </cell>
          <cell r="E78">
            <v>373</v>
          </cell>
          <cell r="F78">
            <v>432</v>
          </cell>
          <cell r="G78">
            <v>0</v>
          </cell>
          <cell r="H78">
            <v>0.1</v>
          </cell>
          <cell r="I78">
            <v>730</v>
          </cell>
          <cell r="J78">
            <v>396</v>
          </cell>
          <cell r="K78">
            <v>-23</v>
          </cell>
          <cell r="L78">
            <v>0</v>
          </cell>
          <cell r="W78">
            <v>74.599999999999994</v>
          </cell>
          <cell r="Y78">
            <v>5.7908847184986598</v>
          </cell>
          <cell r="Z78">
            <v>5.7908847184986598</v>
          </cell>
          <cell r="AC78">
            <v>0</v>
          </cell>
          <cell r="AD78">
            <v>0</v>
          </cell>
          <cell r="AE78">
            <v>84.2</v>
          </cell>
          <cell r="AF78">
            <v>81.400000000000006</v>
          </cell>
          <cell r="AG78">
            <v>82.4</v>
          </cell>
          <cell r="AH78">
            <v>86</v>
          </cell>
          <cell r="AI78" t="e">
            <v>#N/A</v>
          </cell>
        </row>
        <row r="79">
          <cell r="A79" t="str">
            <v xml:space="preserve"> 335  Колбаса Сливушка ТМ Вязанка. ВЕС.  ПОКОМ </v>
          </cell>
          <cell r="B79" t="str">
            <v>кг</v>
          </cell>
          <cell r="C79">
            <v>141.952</v>
          </cell>
          <cell r="D79">
            <v>168.86099999999999</v>
          </cell>
          <cell r="E79">
            <v>188.339</v>
          </cell>
          <cell r="F79">
            <v>121.119</v>
          </cell>
          <cell r="G79">
            <v>0</v>
          </cell>
          <cell r="H79">
            <v>1</v>
          </cell>
          <cell r="I79">
            <v>50</v>
          </cell>
          <cell r="J79">
            <v>185.93799999999999</v>
          </cell>
          <cell r="K79">
            <v>2.4010000000000105</v>
          </cell>
          <cell r="L79">
            <v>30</v>
          </cell>
          <cell r="W79">
            <v>22.210999999999999</v>
          </cell>
          <cell r="Y79">
            <v>6.8037909144117785</v>
          </cell>
          <cell r="Z79">
            <v>5.4531088199540774</v>
          </cell>
          <cell r="AC79">
            <v>77.284000000000006</v>
          </cell>
          <cell r="AD79">
            <v>0</v>
          </cell>
          <cell r="AE79">
            <v>21.408999999999999</v>
          </cell>
          <cell r="AF79">
            <v>23.035</v>
          </cell>
          <cell r="AG79">
            <v>25.743999999999993</v>
          </cell>
          <cell r="AH79">
            <v>14.85</v>
          </cell>
          <cell r="AI79" t="e">
            <v>#N/A</v>
          </cell>
        </row>
        <row r="80">
          <cell r="A80" t="str">
            <v xml:space="preserve"> 342 Сосиски Сочинки Молочные ТМ Стародворье 0,4 кг ПОКОМ</v>
          </cell>
          <cell r="B80" t="str">
            <v>шт</v>
          </cell>
          <cell r="C80">
            <v>2038</v>
          </cell>
          <cell r="D80">
            <v>4383</v>
          </cell>
          <cell r="E80">
            <v>4367</v>
          </cell>
          <cell r="F80">
            <v>2019</v>
          </cell>
          <cell r="G80">
            <v>0</v>
          </cell>
          <cell r="H80">
            <v>0.4</v>
          </cell>
          <cell r="I80">
            <v>40</v>
          </cell>
          <cell r="J80">
            <v>4339</v>
          </cell>
          <cell r="K80">
            <v>28</v>
          </cell>
          <cell r="L80">
            <v>600</v>
          </cell>
          <cell r="T80">
            <v>1428</v>
          </cell>
          <cell r="W80">
            <v>639.4</v>
          </cell>
          <cell r="X80">
            <v>700</v>
          </cell>
          <cell r="Y80">
            <v>5.1908038786362214</v>
          </cell>
          <cell r="Z80">
            <v>3.1576477948076325</v>
          </cell>
          <cell r="AC80">
            <v>396</v>
          </cell>
          <cell r="AD80">
            <v>774</v>
          </cell>
          <cell r="AE80">
            <v>639.79999999999995</v>
          </cell>
          <cell r="AF80">
            <v>623.79999999999995</v>
          </cell>
          <cell r="AG80">
            <v>618.20000000000005</v>
          </cell>
          <cell r="AH80">
            <v>777</v>
          </cell>
          <cell r="AI80">
            <v>0</v>
          </cell>
        </row>
        <row r="81">
          <cell r="A81" t="str">
            <v xml:space="preserve"> 343 Сосиски Сочинки Сливочные ТМ Стародворье  0,4 кг</v>
          </cell>
          <cell r="B81" t="str">
            <v>шт</v>
          </cell>
          <cell r="C81">
            <v>1196</v>
          </cell>
          <cell r="D81">
            <v>2920</v>
          </cell>
          <cell r="E81">
            <v>2612</v>
          </cell>
          <cell r="F81">
            <v>1456</v>
          </cell>
          <cell r="G81">
            <v>0</v>
          </cell>
          <cell r="H81">
            <v>0.4</v>
          </cell>
          <cell r="I81">
            <v>40</v>
          </cell>
          <cell r="J81">
            <v>2625</v>
          </cell>
          <cell r="K81">
            <v>-13</v>
          </cell>
          <cell r="L81">
            <v>650</v>
          </cell>
          <cell r="W81">
            <v>455.2</v>
          </cell>
          <cell r="X81">
            <v>300</v>
          </cell>
          <cell r="Y81">
            <v>5.285588752196837</v>
          </cell>
          <cell r="Z81">
            <v>3.1985940246045694</v>
          </cell>
          <cell r="AC81">
            <v>336</v>
          </cell>
          <cell r="AD81">
            <v>0</v>
          </cell>
          <cell r="AE81">
            <v>432.4</v>
          </cell>
          <cell r="AF81">
            <v>436.2</v>
          </cell>
          <cell r="AG81">
            <v>465.2</v>
          </cell>
          <cell r="AH81">
            <v>533</v>
          </cell>
          <cell r="AI81">
            <v>0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B82" t="str">
            <v>кг</v>
          </cell>
          <cell r="C82">
            <v>417.07799999999997</v>
          </cell>
          <cell r="D82">
            <v>1365.902</v>
          </cell>
          <cell r="E82">
            <v>714.92200000000003</v>
          </cell>
          <cell r="F82">
            <v>287.78399999999999</v>
          </cell>
          <cell r="G82" t="str">
            <v>ябл</v>
          </cell>
          <cell r="H82">
            <v>1</v>
          </cell>
          <cell r="I82">
            <v>40</v>
          </cell>
          <cell r="J82">
            <v>725.303</v>
          </cell>
          <cell r="K82">
            <v>-10.380999999999972</v>
          </cell>
          <cell r="L82">
            <v>90</v>
          </cell>
          <cell r="W82">
            <v>101.574</v>
          </cell>
          <cell r="X82">
            <v>150</v>
          </cell>
          <cell r="Y82">
            <v>5.1960541083348097</v>
          </cell>
          <cell r="Z82">
            <v>2.8332447279815702</v>
          </cell>
          <cell r="AC82">
            <v>207.05199999999999</v>
          </cell>
          <cell r="AD82">
            <v>0</v>
          </cell>
          <cell r="AE82">
            <v>88.29000000000002</v>
          </cell>
          <cell r="AF82">
            <v>83.916000000000011</v>
          </cell>
          <cell r="AG82">
            <v>85.05</v>
          </cell>
          <cell r="AH82">
            <v>108.54</v>
          </cell>
          <cell r="AI82" t="e">
            <v>#N/A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B83" t="str">
            <v>кг</v>
          </cell>
          <cell r="C83">
            <v>318.30500000000001</v>
          </cell>
          <cell r="D83">
            <v>686.846</v>
          </cell>
          <cell r="E83">
            <v>524.55899999999997</v>
          </cell>
          <cell r="F83">
            <v>191.89699999999999</v>
          </cell>
          <cell r="G83">
            <v>0</v>
          </cell>
          <cell r="H83">
            <v>1</v>
          </cell>
          <cell r="I83">
            <v>40</v>
          </cell>
          <cell r="J83">
            <v>527.71699999999998</v>
          </cell>
          <cell r="K83">
            <v>-3.1580000000000155</v>
          </cell>
          <cell r="L83">
            <v>100</v>
          </cell>
          <cell r="W83">
            <v>77.759999999999991</v>
          </cell>
          <cell r="X83">
            <v>120</v>
          </cell>
          <cell r="Y83">
            <v>5.2970293209876544</v>
          </cell>
          <cell r="Z83">
            <v>2.4678112139917698</v>
          </cell>
          <cell r="AC83">
            <v>135.75899999999999</v>
          </cell>
          <cell r="AD83">
            <v>0</v>
          </cell>
          <cell r="AE83">
            <v>61.884</v>
          </cell>
          <cell r="AF83">
            <v>63.014400000000002</v>
          </cell>
          <cell r="AG83">
            <v>66.420800000000014</v>
          </cell>
          <cell r="AH83">
            <v>83.43</v>
          </cell>
          <cell r="AI83" t="e">
            <v>#N/A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B84" t="str">
            <v>кг</v>
          </cell>
          <cell r="C84">
            <v>485.21499999999997</v>
          </cell>
          <cell r="D84">
            <v>1813.654</v>
          </cell>
          <cell r="E84">
            <v>901.34900000000005</v>
          </cell>
          <cell r="F84">
            <v>464.29399999999998</v>
          </cell>
          <cell r="G84" t="str">
            <v>ябл</v>
          </cell>
          <cell r="H84">
            <v>1</v>
          </cell>
          <cell r="I84">
            <v>40</v>
          </cell>
          <cell r="J84">
            <v>910.52300000000002</v>
          </cell>
          <cell r="K84">
            <v>-9.1739999999999782</v>
          </cell>
          <cell r="L84">
            <v>140</v>
          </cell>
          <cell r="W84">
            <v>151.01000000000002</v>
          </cell>
          <cell r="X84">
            <v>200</v>
          </cell>
          <cell r="Y84">
            <v>5.326097609429838</v>
          </cell>
          <cell r="Z84">
            <v>3.0745910866830006</v>
          </cell>
          <cell r="AC84">
            <v>146.29900000000001</v>
          </cell>
          <cell r="AD84">
            <v>0</v>
          </cell>
          <cell r="AE84">
            <v>120.36399999999999</v>
          </cell>
          <cell r="AF84">
            <v>125.71099999999998</v>
          </cell>
          <cell r="AG84">
            <v>141.75219999999999</v>
          </cell>
          <cell r="AH84">
            <v>198.45</v>
          </cell>
          <cell r="AI84" t="e">
            <v>#N/A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B85" t="str">
            <v>кг</v>
          </cell>
          <cell r="C85">
            <v>376.36900000000003</v>
          </cell>
          <cell r="D85">
            <v>1309.913</v>
          </cell>
          <cell r="E85">
            <v>626.03099999999995</v>
          </cell>
          <cell r="F85">
            <v>402.18599999999998</v>
          </cell>
          <cell r="G85">
            <v>0</v>
          </cell>
          <cell r="H85">
            <v>1</v>
          </cell>
          <cell r="I85">
            <v>40</v>
          </cell>
          <cell r="J85">
            <v>641.44399999999996</v>
          </cell>
          <cell r="K85">
            <v>-15.413000000000011</v>
          </cell>
          <cell r="L85">
            <v>60</v>
          </cell>
          <cell r="W85">
            <v>102.07419999999999</v>
          </cell>
          <cell r="X85">
            <v>120</v>
          </cell>
          <cell r="Y85">
            <v>5.703556824349346</v>
          </cell>
          <cell r="Z85">
            <v>3.9401337458437098</v>
          </cell>
          <cell r="AC85">
            <v>115.66</v>
          </cell>
          <cell r="AD85">
            <v>0</v>
          </cell>
          <cell r="AE85">
            <v>91.836600000000004</v>
          </cell>
          <cell r="AF85">
            <v>94.926000000000002</v>
          </cell>
          <cell r="AG85">
            <v>94.624400000000009</v>
          </cell>
          <cell r="AH85">
            <v>127.16</v>
          </cell>
          <cell r="AI85" t="e">
            <v>#N/A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B86" t="str">
            <v>шт</v>
          </cell>
          <cell r="C86">
            <v>28</v>
          </cell>
          <cell r="D86">
            <v>159</v>
          </cell>
          <cell r="E86">
            <v>116</v>
          </cell>
          <cell r="F86">
            <v>69</v>
          </cell>
          <cell r="G86" t="str">
            <v>дк</v>
          </cell>
          <cell r="H86">
            <v>0.6</v>
          </cell>
          <cell r="I86">
            <v>60</v>
          </cell>
          <cell r="J86">
            <v>124</v>
          </cell>
          <cell r="K86">
            <v>-8</v>
          </cell>
          <cell r="L86">
            <v>40</v>
          </cell>
          <cell r="W86">
            <v>17.2</v>
          </cell>
          <cell r="Y86">
            <v>6.337209302325582</v>
          </cell>
          <cell r="Z86">
            <v>4.0116279069767442</v>
          </cell>
          <cell r="AC86">
            <v>30</v>
          </cell>
          <cell r="AD86">
            <v>0</v>
          </cell>
          <cell r="AE86">
            <v>11.6</v>
          </cell>
          <cell r="AF86">
            <v>13.6</v>
          </cell>
          <cell r="AG86">
            <v>16.8</v>
          </cell>
          <cell r="AH86">
            <v>7</v>
          </cell>
          <cell r="AI86" t="str">
            <v>ф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B87" t="str">
            <v>шт</v>
          </cell>
          <cell r="C87">
            <v>78</v>
          </cell>
          <cell r="D87">
            <v>183</v>
          </cell>
          <cell r="E87">
            <v>185</v>
          </cell>
          <cell r="F87">
            <v>74</v>
          </cell>
          <cell r="G87" t="str">
            <v>ябл</v>
          </cell>
          <cell r="H87">
            <v>0.6</v>
          </cell>
          <cell r="I87">
            <v>60</v>
          </cell>
          <cell r="J87">
            <v>305</v>
          </cell>
          <cell r="K87">
            <v>-120</v>
          </cell>
          <cell r="L87">
            <v>300</v>
          </cell>
          <cell r="W87">
            <v>31</v>
          </cell>
          <cell r="X87">
            <v>70</v>
          </cell>
          <cell r="Y87">
            <v>14.32258064516129</v>
          </cell>
          <cell r="Z87">
            <v>2.3870967741935485</v>
          </cell>
          <cell r="AC87">
            <v>30</v>
          </cell>
          <cell r="AD87">
            <v>0</v>
          </cell>
          <cell r="AE87">
            <v>22.4</v>
          </cell>
          <cell r="AF87">
            <v>22.6</v>
          </cell>
          <cell r="AG87">
            <v>26.6</v>
          </cell>
          <cell r="AH87">
            <v>11</v>
          </cell>
          <cell r="AI87" t="str">
            <v>май яб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B88" t="str">
            <v>шт</v>
          </cell>
          <cell r="C88">
            <v>133</v>
          </cell>
          <cell r="D88">
            <v>279</v>
          </cell>
          <cell r="E88">
            <v>258</v>
          </cell>
          <cell r="F88">
            <v>146</v>
          </cell>
          <cell r="G88" t="str">
            <v>ябл</v>
          </cell>
          <cell r="H88">
            <v>0.6</v>
          </cell>
          <cell r="I88">
            <v>60</v>
          </cell>
          <cell r="J88">
            <v>289</v>
          </cell>
          <cell r="K88">
            <v>-31</v>
          </cell>
          <cell r="L88">
            <v>20</v>
          </cell>
          <cell r="W88">
            <v>44.4</v>
          </cell>
          <cell r="X88">
            <v>70</v>
          </cell>
          <cell r="Y88">
            <v>5.3153153153153152</v>
          </cell>
          <cell r="Z88">
            <v>3.2882882882882885</v>
          </cell>
          <cell r="AC88">
            <v>36</v>
          </cell>
          <cell r="AD88">
            <v>0</v>
          </cell>
          <cell r="AE88">
            <v>38.4</v>
          </cell>
          <cell r="AF88">
            <v>33</v>
          </cell>
          <cell r="AG88">
            <v>40</v>
          </cell>
          <cell r="AH88">
            <v>35</v>
          </cell>
          <cell r="AI88" t="str">
            <v>ф</v>
          </cell>
        </row>
        <row r="89">
          <cell r="A89" t="str">
            <v xml:space="preserve"> 364  Сардельки Филейские Вязанка ВЕС NDX ТМ Вязанка  ПОКОМ</v>
          </cell>
          <cell r="B89" t="str">
            <v>кг</v>
          </cell>
          <cell r="C89">
            <v>235.351</v>
          </cell>
          <cell r="D89">
            <v>216.46899999999999</v>
          </cell>
          <cell r="E89">
            <v>329.84</v>
          </cell>
          <cell r="F89">
            <v>111.38200000000001</v>
          </cell>
          <cell r="G89">
            <v>0</v>
          </cell>
          <cell r="H89">
            <v>1</v>
          </cell>
          <cell r="I89">
            <v>30</v>
          </cell>
          <cell r="J89">
            <v>336.53100000000001</v>
          </cell>
          <cell r="K89">
            <v>-6.6910000000000309</v>
          </cell>
          <cell r="L89">
            <v>60</v>
          </cell>
          <cell r="W89">
            <v>49.744799999999998</v>
          </cell>
          <cell r="X89">
            <v>80</v>
          </cell>
          <cell r="Y89">
            <v>5.053432720605973</v>
          </cell>
          <cell r="Z89">
            <v>2.239068204113797</v>
          </cell>
          <cell r="AC89">
            <v>81.116</v>
          </cell>
          <cell r="AD89">
            <v>0</v>
          </cell>
          <cell r="AE89">
            <v>43.427999999999997</v>
          </cell>
          <cell r="AF89">
            <v>44.217599999999997</v>
          </cell>
          <cell r="AG89">
            <v>43.1648</v>
          </cell>
          <cell r="AH89">
            <v>71.063999999999993</v>
          </cell>
          <cell r="AI89">
            <v>0</v>
          </cell>
        </row>
        <row r="90">
          <cell r="A90" t="str">
            <v xml:space="preserve"> 373 Колбаса вареная Сочинка ТМ Стародворье ВЕС ПОКОМ</v>
          </cell>
          <cell r="B90" t="str">
            <v>кг</v>
          </cell>
          <cell r="C90">
            <v>80.033000000000001</v>
          </cell>
          <cell r="D90">
            <v>1.35</v>
          </cell>
          <cell r="E90">
            <v>33.75</v>
          </cell>
          <cell r="F90">
            <v>47.633000000000003</v>
          </cell>
          <cell r="G90" t="str">
            <v>вывод18,</v>
          </cell>
          <cell r="H90">
            <v>0</v>
          </cell>
          <cell r="I90">
            <v>50</v>
          </cell>
          <cell r="J90">
            <v>32.950000000000003</v>
          </cell>
          <cell r="K90">
            <v>0.79999999999999716</v>
          </cell>
          <cell r="L90">
            <v>0</v>
          </cell>
          <cell r="W90">
            <v>6.75</v>
          </cell>
          <cell r="Y90">
            <v>7.0567407407407412</v>
          </cell>
          <cell r="Z90">
            <v>7.0567407407407412</v>
          </cell>
          <cell r="AC90">
            <v>0</v>
          </cell>
          <cell r="AD90">
            <v>0</v>
          </cell>
          <cell r="AE90">
            <v>6.21</v>
          </cell>
          <cell r="AF90">
            <v>4.59</v>
          </cell>
          <cell r="AG90">
            <v>4.32</v>
          </cell>
          <cell r="AH90">
            <v>10.8</v>
          </cell>
          <cell r="AI90" t="str">
            <v>увел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B91" t="str">
            <v>шт</v>
          </cell>
          <cell r="C91">
            <v>68</v>
          </cell>
          <cell r="D91">
            <v>633</v>
          </cell>
          <cell r="E91">
            <v>475</v>
          </cell>
          <cell r="F91">
            <v>218</v>
          </cell>
          <cell r="G91" t="str">
            <v>ябл,дк</v>
          </cell>
          <cell r="H91">
            <v>0.6</v>
          </cell>
          <cell r="I91">
            <v>60</v>
          </cell>
          <cell r="J91">
            <v>524</v>
          </cell>
          <cell r="K91">
            <v>-49</v>
          </cell>
          <cell r="L91">
            <v>100</v>
          </cell>
          <cell r="W91">
            <v>78.2</v>
          </cell>
          <cell r="X91">
            <v>110</v>
          </cell>
          <cell r="Y91">
            <v>5.4731457800511505</v>
          </cell>
          <cell r="Z91">
            <v>2.7877237851662402</v>
          </cell>
          <cell r="AC91">
            <v>84</v>
          </cell>
          <cell r="AD91">
            <v>0</v>
          </cell>
          <cell r="AE91">
            <v>49.8</v>
          </cell>
          <cell r="AF91">
            <v>59</v>
          </cell>
          <cell r="AG91">
            <v>72.2</v>
          </cell>
          <cell r="AH91">
            <v>91</v>
          </cell>
          <cell r="AI91" t="str">
            <v>ф</v>
          </cell>
        </row>
        <row r="92">
          <cell r="A92" t="str">
            <v xml:space="preserve"> 377  Колбаса Молочная Дугушка 0,6кг ТМ Стародворье  ПОКОМ</v>
          </cell>
          <cell r="B92" t="str">
            <v>шт</v>
          </cell>
          <cell r="C92">
            <v>225</v>
          </cell>
          <cell r="D92">
            <v>641</v>
          </cell>
          <cell r="E92">
            <v>609</v>
          </cell>
          <cell r="F92">
            <v>247</v>
          </cell>
          <cell r="G92" t="str">
            <v>ябл,дк</v>
          </cell>
          <cell r="H92">
            <v>0.6</v>
          </cell>
          <cell r="I92">
            <v>60</v>
          </cell>
          <cell r="J92">
            <v>629</v>
          </cell>
          <cell r="K92">
            <v>-20</v>
          </cell>
          <cell r="L92">
            <v>400</v>
          </cell>
          <cell r="W92">
            <v>105</v>
          </cell>
          <cell r="Y92">
            <v>6.1619047619047622</v>
          </cell>
          <cell r="Z92">
            <v>2.3523809523809525</v>
          </cell>
          <cell r="AC92">
            <v>84</v>
          </cell>
          <cell r="AD92">
            <v>0</v>
          </cell>
          <cell r="AE92">
            <v>73.8</v>
          </cell>
          <cell r="AF92">
            <v>88</v>
          </cell>
          <cell r="AG92">
            <v>86.4</v>
          </cell>
          <cell r="AH92">
            <v>114</v>
          </cell>
          <cell r="AI92" t="str">
            <v>май яб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B93" t="str">
            <v>шт</v>
          </cell>
          <cell r="C93">
            <v>932</v>
          </cell>
          <cell r="D93">
            <v>2216</v>
          </cell>
          <cell r="E93">
            <v>2391</v>
          </cell>
          <cell r="F93">
            <v>716</v>
          </cell>
          <cell r="G93">
            <v>0</v>
          </cell>
          <cell r="H93">
            <v>0.28000000000000003</v>
          </cell>
          <cell r="I93">
            <v>35</v>
          </cell>
          <cell r="J93">
            <v>2469</v>
          </cell>
          <cell r="K93">
            <v>-78</v>
          </cell>
          <cell r="L93">
            <v>400</v>
          </cell>
          <cell r="W93">
            <v>415.8</v>
          </cell>
          <cell r="X93">
            <v>600</v>
          </cell>
          <cell r="Y93">
            <v>4.1269841269841265</v>
          </cell>
          <cell r="Z93">
            <v>1.7219817219817219</v>
          </cell>
          <cell r="AC93">
            <v>312</v>
          </cell>
          <cell r="AD93">
            <v>0</v>
          </cell>
          <cell r="AE93">
            <v>346.8</v>
          </cell>
          <cell r="AF93">
            <v>297.39999999999998</v>
          </cell>
          <cell r="AG93">
            <v>338.8</v>
          </cell>
          <cell r="AH93">
            <v>397</v>
          </cell>
          <cell r="AI93" t="str">
            <v>?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B94" t="str">
            <v>шт</v>
          </cell>
          <cell r="C94">
            <v>253</v>
          </cell>
          <cell r="D94">
            <v>505</v>
          </cell>
          <cell r="E94">
            <v>532</v>
          </cell>
          <cell r="F94">
            <v>221</v>
          </cell>
          <cell r="G94">
            <v>0</v>
          </cell>
          <cell r="H94">
            <v>0.4</v>
          </cell>
          <cell r="I94" t="e">
            <v>#N/A</v>
          </cell>
          <cell r="J94">
            <v>537</v>
          </cell>
          <cell r="K94">
            <v>-5</v>
          </cell>
          <cell r="L94">
            <v>110</v>
          </cell>
          <cell r="W94">
            <v>90.4</v>
          </cell>
          <cell r="X94">
            <v>120</v>
          </cell>
          <cell r="Y94">
            <v>4.9889380530973444</v>
          </cell>
          <cell r="Z94">
            <v>2.4446902654867255</v>
          </cell>
          <cell r="AC94">
            <v>80</v>
          </cell>
          <cell r="AD94">
            <v>0</v>
          </cell>
          <cell r="AE94">
            <v>85.8</v>
          </cell>
          <cell r="AF94">
            <v>90.2</v>
          </cell>
          <cell r="AG94">
            <v>93.8</v>
          </cell>
          <cell r="AH94">
            <v>101</v>
          </cell>
          <cell r="AI94" t="str">
            <v>Паша</v>
          </cell>
        </row>
        <row r="95">
          <cell r="A95" t="str">
            <v xml:space="preserve"> 388  Сосиски Восточные Халяль ТМ Вязанка 0,33 кг АК. ПОКОМ</v>
          </cell>
          <cell r="B95" t="str">
            <v>шт</v>
          </cell>
          <cell r="C95">
            <v>240</v>
          </cell>
          <cell r="D95">
            <v>706</v>
          </cell>
          <cell r="E95">
            <v>764</v>
          </cell>
          <cell r="F95">
            <v>172</v>
          </cell>
          <cell r="G95">
            <v>0</v>
          </cell>
          <cell r="H95">
            <v>0.33</v>
          </cell>
          <cell r="I95">
            <v>60</v>
          </cell>
          <cell r="J95">
            <v>773</v>
          </cell>
          <cell r="K95">
            <v>-9</v>
          </cell>
          <cell r="L95">
            <v>200</v>
          </cell>
          <cell r="W95">
            <v>140</v>
          </cell>
          <cell r="X95">
            <v>200</v>
          </cell>
          <cell r="Y95">
            <v>4.0857142857142854</v>
          </cell>
          <cell r="Z95">
            <v>1.2285714285714286</v>
          </cell>
          <cell r="AC95">
            <v>64</v>
          </cell>
          <cell r="AD95">
            <v>0</v>
          </cell>
          <cell r="AE95">
            <v>116.4</v>
          </cell>
          <cell r="AF95">
            <v>122</v>
          </cell>
          <cell r="AG95">
            <v>132.19999999999999</v>
          </cell>
          <cell r="AH95">
            <v>161</v>
          </cell>
          <cell r="AI95" t="str">
            <v>Паша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B96" t="str">
            <v>шт</v>
          </cell>
          <cell r="C96">
            <v>186</v>
          </cell>
          <cell r="D96">
            <v>523</v>
          </cell>
          <cell r="E96">
            <v>430</v>
          </cell>
          <cell r="F96">
            <v>277</v>
          </cell>
          <cell r="G96">
            <v>0</v>
          </cell>
          <cell r="H96">
            <v>0.35</v>
          </cell>
          <cell r="I96" t="e">
            <v>#N/A</v>
          </cell>
          <cell r="J96">
            <v>431</v>
          </cell>
          <cell r="K96">
            <v>-1</v>
          </cell>
          <cell r="L96">
            <v>90</v>
          </cell>
          <cell r="W96">
            <v>82.8</v>
          </cell>
          <cell r="X96">
            <v>100</v>
          </cell>
          <cell r="Y96">
            <v>5.6400966183574885</v>
          </cell>
          <cell r="Z96">
            <v>3.3454106280193239</v>
          </cell>
          <cell r="AC96">
            <v>16</v>
          </cell>
          <cell r="AD96">
            <v>0</v>
          </cell>
          <cell r="AE96">
            <v>66.599999999999994</v>
          </cell>
          <cell r="AF96">
            <v>66.8</v>
          </cell>
          <cell r="AG96">
            <v>76</v>
          </cell>
          <cell r="AH96">
            <v>84</v>
          </cell>
          <cell r="AI96" t="str">
            <v>Паша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B97" t="str">
            <v>шт</v>
          </cell>
          <cell r="C97">
            <v>290</v>
          </cell>
          <cell r="D97">
            <v>406</v>
          </cell>
          <cell r="E97">
            <v>453</v>
          </cell>
          <cell r="F97">
            <v>218</v>
          </cell>
          <cell r="G97" t="str">
            <v>ябл</v>
          </cell>
          <cell r="H97">
            <v>0.33</v>
          </cell>
          <cell r="I97" t="e">
            <v>#N/A</v>
          </cell>
          <cell r="J97">
            <v>483</v>
          </cell>
          <cell r="K97">
            <v>-30</v>
          </cell>
          <cell r="L97">
            <v>80</v>
          </cell>
          <cell r="W97">
            <v>73.8</v>
          </cell>
          <cell r="X97">
            <v>80</v>
          </cell>
          <cell r="Y97">
            <v>5.1219512195121952</v>
          </cell>
          <cell r="Z97">
            <v>2.9539295392953933</v>
          </cell>
          <cell r="AC97">
            <v>84</v>
          </cell>
          <cell r="AD97">
            <v>0</v>
          </cell>
          <cell r="AE97">
            <v>67.400000000000006</v>
          </cell>
          <cell r="AF97">
            <v>56.6</v>
          </cell>
          <cell r="AG97">
            <v>66.599999999999994</v>
          </cell>
          <cell r="AH97">
            <v>55</v>
          </cell>
          <cell r="AI97" t="e">
            <v>#N/A</v>
          </cell>
        </row>
        <row r="98">
          <cell r="A98" t="str">
            <v xml:space="preserve"> 410  Сосиски Баварские с сыром ТМ Стародворье 0,35 кг. ПОКОМ</v>
          </cell>
          <cell r="B98" t="str">
            <v>шт</v>
          </cell>
          <cell r="C98">
            <v>2519</v>
          </cell>
          <cell r="D98">
            <v>14332</v>
          </cell>
          <cell r="E98">
            <v>4831</v>
          </cell>
          <cell r="F98">
            <v>2231</v>
          </cell>
          <cell r="G98">
            <v>0</v>
          </cell>
          <cell r="H98">
            <v>0.35</v>
          </cell>
          <cell r="I98">
            <v>40</v>
          </cell>
          <cell r="J98">
            <v>4866</v>
          </cell>
          <cell r="K98">
            <v>-35</v>
          </cell>
          <cell r="L98">
            <v>1700</v>
          </cell>
          <cell r="T98">
            <v>2004</v>
          </cell>
          <cell r="W98">
            <v>671</v>
          </cell>
          <cell r="Y98">
            <v>5.8584202682563342</v>
          </cell>
          <cell r="Z98">
            <v>3.324888226527571</v>
          </cell>
          <cell r="AC98">
            <v>870</v>
          </cell>
          <cell r="AD98">
            <v>606</v>
          </cell>
          <cell r="AE98">
            <v>671.6</v>
          </cell>
          <cell r="AF98">
            <v>628.79999999999995</v>
          </cell>
          <cell r="AG98">
            <v>640.20000000000005</v>
          </cell>
          <cell r="AH98">
            <v>814</v>
          </cell>
          <cell r="AI98" t="str">
            <v>май яб</v>
          </cell>
        </row>
        <row r="99">
          <cell r="A99" t="str">
            <v xml:space="preserve"> 412  Сосиски Баварские ТМ Стародворье 0,35 кг ПОКОМ</v>
          </cell>
          <cell r="B99" t="str">
            <v>шт</v>
          </cell>
          <cell r="C99">
            <v>6385</v>
          </cell>
          <cell r="D99">
            <v>11891</v>
          </cell>
          <cell r="E99">
            <v>9052</v>
          </cell>
          <cell r="F99">
            <v>9038</v>
          </cell>
          <cell r="G99">
            <v>0</v>
          </cell>
          <cell r="H99">
            <v>0.35</v>
          </cell>
          <cell r="I99">
            <v>45</v>
          </cell>
          <cell r="J99">
            <v>9156</v>
          </cell>
          <cell r="K99">
            <v>-104</v>
          </cell>
          <cell r="L99">
            <v>0</v>
          </cell>
          <cell r="T99">
            <v>1680</v>
          </cell>
          <cell r="W99">
            <v>1466</v>
          </cell>
          <cell r="Y99">
            <v>6.1650750341064118</v>
          </cell>
          <cell r="Z99">
            <v>6.1650750341064118</v>
          </cell>
          <cell r="AC99">
            <v>1722</v>
          </cell>
          <cell r="AD99">
            <v>0</v>
          </cell>
          <cell r="AE99">
            <v>1749.2</v>
          </cell>
          <cell r="AF99">
            <v>2122.8000000000002</v>
          </cell>
          <cell r="AG99">
            <v>1511.8</v>
          </cell>
          <cell r="AH99">
            <v>1576</v>
          </cell>
          <cell r="AI99" t="str">
            <v>оконч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B100" t="str">
            <v>шт</v>
          </cell>
          <cell r="C100">
            <v>151</v>
          </cell>
          <cell r="D100">
            <v>220</v>
          </cell>
          <cell r="E100">
            <v>137</v>
          </cell>
          <cell r="F100">
            <v>221</v>
          </cell>
          <cell r="G100" t="str">
            <v>лидер</v>
          </cell>
          <cell r="H100">
            <v>0.11</v>
          </cell>
          <cell r="I100">
            <v>120</v>
          </cell>
          <cell r="J100">
            <v>150</v>
          </cell>
          <cell r="K100">
            <v>-13</v>
          </cell>
          <cell r="L100">
            <v>0</v>
          </cell>
          <cell r="W100">
            <v>20.2</v>
          </cell>
          <cell r="Y100">
            <v>10.940594059405941</v>
          </cell>
          <cell r="Z100">
            <v>10.940594059405941</v>
          </cell>
          <cell r="AC100">
            <v>36</v>
          </cell>
          <cell r="AD100">
            <v>0</v>
          </cell>
          <cell r="AE100">
            <v>19.8</v>
          </cell>
          <cell r="AF100">
            <v>25.6</v>
          </cell>
          <cell r="AG100">
            <v>20</v>
          </cell>
          <cell r="AH100">
            <v>23</v>
          </cell>
          <cell r="AI100" t="str">
            <v>увел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B101" t="str">
            <v>шт</v>
          </cell>
          <cell r="C101">
            <v>176</v>
          </cell>
          <cell r="D101">
            <v>278</v>
          </cell>
          <cell r="E101">
            <v>180</v>
          </cell>
          <cell r="F101">
            <v>260</v>
          </cell>
          <cell r="G101" t="str">
            <v>лидер</v>
          </cell>
          <cell r="H101">
            <v>0.11</v>
          </cell>
          <cell r="I101">
            <v>120</v>
          </cell>
          <cell r="J101">
            <v>192</v>
          </cell>
          <cell r="K101">
            <v>-12</v>
          </cell>
          <cell r="L101">
            <v>0</v>
          </cell>
          <cell r="W101">
            <v>28.8</v>
          </cell>
          <cell r="Y101">
            <v>9.0277777777777768</v>
          </cell>
          <cell r="Z101">
            <v>9.0277777777777768</v>
          </cell>
          <cell r="AC101">
            <v>36</v>
          </cell>
          <cell r="AD101">
            <v>0</v>
          </cell>
          <cell r="AE101">
            <v>26.4</v>
          </cell>
          <cell r="AF101">
            <v>40.200000000000003</v>
          </cell>
          <cell r="AG101">
            <v>30</v>
          </cell>
          <cell r="AH101">
            <v>29</v>
          </cell>
          <cell r="AI101" t="str">
            <v>увел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B102" t="str">
            <v>шт</v>
          </cell>
          <cell r="C102">
            <v>328</v>
          </cell>
          <cell r="D102">
            <v>422</v>
          </cell>
          <cell r="E102">
            <v>440</v>
          </cell>
          <cell r="F102">
            <v>291</v>
          </cell>
          <cell r="G102" t="str">
            <v>лидер</v>
          </cell>
          <cell r="H102">
            <v>0.06</v>
          </cell>
          <cell r="I102">
            <v>60</v>
          </cell>
          <cell r="J102">
            <v>499</v>
          </cell>
          <cell r="K102">
            <v>-59</v>
          </cell>
          <cell r="L102">
            <v>100</v>
          </cell>
          <cell r="W102">
            <v>88</v>
          </cell>
          <cell r="X102">
            <v>100</v>
          </cell>
          <cell r="Y102">
            <v>5.5795454545454541</v>
          </cell>
          <cell r="Z102">
            <v>3.3068181818181817</v>
          </cell>
          <cell r="AC102">
            <v>0</v>
          </cell>
          <cell r="AD102">
            <v>0</v>
          </cell>
          <cell r="AE102">
            <v>79.2</v>
          </cell>
          <cell r="AF102">
            <v>87</v>
          </cell>
          <cell r="AG102">
            <v>75</v>
          </cell>
          <cell r="AH102">
            <v>125</v>
          </cell>
          <cell r="AI102" t="e">
            <v>#N/A</v>
          </cell>
        </row>
        <row r="103">
          <cell r="A103" t="str">
            <v xml:space="preserve"> 418  Колбаса Балыкбургская с мраморным балыком и нотками кориандра 0,06 кг нарезка ТМ Баварушка  ПО</v>
          </cell>
          <cell r="B103" t="str">
            <v>шт</v>
          </cell>
          <cell r="C103">
            <v>147</v>
          </cell>
          <cell r="D103">
            <v>307</v>
          </cell>
          <cell r="E103">
            <v>215</v>
          </cell>
          <cell r="F103">
            <v>233</v>
          </cell>
          <cell r="G103">
            <v>0</v>
          </cell>
          <cell r="H103">
            <v>0.06</v>
          </cell>
          <cell r="I103">
            <v>0</v>
          </cell>
          <cell r="J103">
            <v>246</v>
          </cell>
          <cell r="K103">
            <v>-31</v>
          </cell>
          <cell r="L103">
            <v>0</v>
          </cell>
          <cell r="W103">
            <v>43</v>
          </cell>
          <cell r="X103">
            <v>100</v>
          </cell>
          <cell r="Y103">
            <v>7.7441860465116283</v>
          </cell>
          <cell r="Z103">
            <v>5.4186046511627906</v>
          </cell>
          <cell r="AC103">
            <v>0</v>
          </cell>
          <cell r="AD103">
            <v>0</v>
          </cell>
          <cell r="AE103">
            <v>15.4</v>
          </cell>
          <cell r="AF103">
            <v>44</v>
          </cell>
          <cell r="AG103">
            <v>37.200000000000003</v>
          </cell>
          <cell r="AH103">
            <v>48</v>
          </cell>
          <cell r="AI103">
            <v>0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B104" t="str">
            <v>шт</v>
          </cell>
          <cell r="C104">
            <v>239</v>
          </cell>
          <cell r="D104">
            <v>621</v>
          </cell>
          <cell r="E104">
            <v>523</v>
          </cell>
          <cell r="F104">
            <v>318</v>
          </cell>
          <cell r="G104" t="str">
            <v>лидер</v>
          </cell>
          <cell r="H104">
            <v>0.06</v>
          </cell>
          <cell r="I104">
            <v>60</v>
          </cell>
          <cell r="J104">
            <v>622</v>
          </cell>
          <cell r="K104">
            <v>-99</v>
          </cell>
          <cell r="L104">
            <v>150</v>
          </cell>
          <cell r="W104">
            <v>104.6</v>
          </cell>
          <cell r="X104">
            <v>200</v>
          </cell>
          <cell r="Y104">
            <v>6.3862332695984705</v>
          </cell>
          <cell r="Z104">
            <v>3.0401529636711282</v>
          </cell>
          <cell r="AC104">
            <v>0</v>
          </cell>
          <cell r="AD104">
            <v>0</v>
          </cell>
          <cell r="AE104">
            <v>94.6</v>
          </cell>
          <cell r="AF104">
            <v>98.6</v>
          </cell>
          <cell r="AG104">
            <v>94.2</v>
          </cell>
          <cell r="AH104">
            <v>157</v>
          </cell>
          <cell r="AI104" t="e">
            <v>#N/A</v>
          </cell>
        </row>
        <row r="105">
          <cell r="A105" t="str">
            <v xml:space="preserve"> 421  Сосиски Царедворские 0,33 кг ТМ Стародворье  ПОКОМ</v>
          </cell>
          <cell r="B105" t="str">
            <v>шт</v>
          </cell>
          <cell r="C105">
            <v>475</v>
          </cell>
          <cell r="D105">
            <v>486</v>
          </cell>
          <cell r="E105">
            <v>555</v>
          </cell>
          <cell r="F105">
            <v>396</v>
          </cell>
          <cell r="G105" t="str">
            <v>лид, я</v>
          </cell>
          <cell r="H105">
            <v>0.33</v>
          </cell>
          <cell r="I105">
            <v>40</v>
          </cell>
          <cell r="J105">
            <v>561</v>
          </cell>
          <cell r="K105">
            <v>-6</v>
          </cell>
          <cell r="L105">
            <v>150</v>
          </cell>
          <cell r="W105">
            <v>97.8</v>
          </cell>
          <cell r="Y105">
            <v>5.5828220858895703</v>
          </cell>
          <cell r="Z105">
            <v>4.0490797546012267</v>
          </cell>
          <cell r="AC105">
            <v>66</v>
          </cell>
          <cell r="AD105">
            <v>0</v>
          </cell>
          <cell r="AE105">
            <v>99.2</v>
          </cell>
          <cell r="AF105">
            <v>91.6</v>
          </cell>
          <cell r="AG105">
            <v>102.4</v>
          </cell>
          <cell r="AH105">
            <v>91</v>
          </cell>
          <cell r="AI105" t="e">
            <v>#N/A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B106" t="str">
            <v>шт</v>
          </cell>
          <cell r="C106">
            <v>174</v>
          </cell>
          <cell r="D106">
            <v>134</v>
          </cell>
          <cell r="E106">
            <v>206</v>
          </cell>
          <cell r="F106">
            <v>90</v>
          </cell>
          <cell r="G106" t="str">
            <v>нов</v>
          </cell>
          <cell r="H106">
            <v>0.15</v>
          </cell>
          <cell r="I106" t="e">
            <v>#N/A</v>
          </cell>
          <cell r="J106">
            <v>223</v>
          </cell>
          <cell r="K106">
            <v>-17</v>
          </cell>
          <cell r="L106">
            <v>100</v>
          </cell>
          <cell r="W106">
            <v>41.2</v>
          </cell>
          <cell r="X106">
            <v>50</v>
          </cell>
          <cell r="Y106">
            <v>5.8252427184466011</v>
          </cell>
          <cell r="Z106">
            <v>2.1844660194174756</v>
          </cell>
          <cell r="AC106">
            <v>0</v>
          </cell>
          <cell r="AD106">
            <v>0</v>
          </cell>
          <cell r="AE106">
            <v>34.4</v>
          </cell>
          <cell r="AF106">
            <v>48.4</v>
          </cell>
          <cell r="AG106">
            <v>34.6</v>
          </cell>
          <cell r="AH106">
            <v>65</v>
          </cell>
          <cell r="AI106" t="e">
            <v>#N/A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B107" t="str">
            <v>шт</v>
          </cell>
          <cell r="C107">
            <v>123</v>
          </cell>
          <cell r="D107">
            <v>475</v>
          </cell>
          <cell r="E107">
            <v>423</v>
          </cell>
          <cell r="F107">
            <v>170</v>
          </cell>
          <cell r="G107" t="str">
            <v>лид, я</v>
          </cell>
          <cell r="H107">
            <v>0.28000000000000003</v>
          </cell>
          <cell r="I107">
            <v>40</v>
          </cell>
          <cell r="J107">
            <v>438</v>
          </cell>
          <cell r="K107">
            <v>-15</v>
          </cell>
          <cell r="L107">
            <v>50</v>
          </cell>
          <cell r="W107">
            <v>57</v>
          </cell>
          <cell r="X107">
            <v>80</v>
          </cell>
          <cell r="Y107">
            <v>5.2631578947368425</v>
          </cell>
          <cell r="Z107">
            <v>2.9824561403508771</v>
          </cell>
          <cell r="AC107">
            <v>138</v>
          </cell>
          <cell r="AD107">
            <v>0</v>
          </cell>
          <cell r="AE107">
            <v>39.4</v>
          </cell>
          <cell r="AF107">
            <v>43.6</v>
          </cell>
          <cell r="AG107">
            <v>42.8</v>
          </cell>
          <cell r="AH107">
            <v>53</v>
          </cell>
          <cell r="AI107" t="str">
            <v>увел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B108" t="str">
            <v>кг</v>
          </cell>
          <cell r="C108">
            <v>159.685</v>
          </cell>
          <cell r="D108">
            <v>317.63499999999999</v>
          </cell>
          <cell r="E108">
            <v>279.76</v>
          </cell>
          <cell r="F108">
            <v>191.76</v>
          </cell>
          <cell r="G108" t="str">
            <v>н</v>
          </cell>
          <cell r="H108">
            <v>1</v>
          </cell>
          <cell r="I108" t="e">
            <v>#N/A</v>
          </cell>
          <cell r="J108">
            <v>282.31400000000002</v>
          </cell>
          <cell r="K108">
            <v>-2.5540000000000305</v>
          </cell>
          <cell r="L108">
            <v>100</v>
          </cell>
          <cell r="W108">
            <v>49.01</v>
          </cell>
          <cell r="Y108">
            <v>5.9530708018771676</v>
          </cell>
          <cell r="Z108">
            <v>3.9126708834931647</v>
          </cell>
          <cell r="AC108">
            <v>34.71</v>
          </cell>
          <cell r="AD108">
            <v>0</v>
          </cell>
          <cell r="AE108">
            <v>31.609999999999996</v>
          </cell>
          <cell r="AF108">
            <v>43.209999999999994</v>
          </cell>
          <cell r="AG108">
            <v>48.72</v>
          </cell>
          <cell r="AH108">
            <v>63.8</v>
          </cell>
          <cell r="AI108" t="e">
            <v>#N/A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B109" t="str">
            <v>шт</v>
          </cell>
          <cell r="C109">
            <v>351</v>
          </cell>
          <cell r="D109">
            <v>285</v>
          </cell>
          <cell r="E109">
            <v>355</v>
          </cell>
          <cell r="F109">
            <v>277</v>
          </cell>
          <cell r="G109" t="str">
            <v>нов</v>
          </cell>
          <cell r="H109">
            <v>0.33</v>
          </cell>
          <cell r="I109" t="e">
            <v>#N/A</v>
          </cell>
          <cell r="J109">
            <v>358</v>
          </cell>
          <cell r="K109">
            <v>-3</v>
          </cell>
          <cell r="L109">
            <v>50</v>
          </cell>
          <cell r="W109">
            <v>57.8</v>
          </cell>
          <cell r="Y109">
            <v>5.6574394463667819</v>
          </cell>
          <cell r="Z109">
            <v>4.7923875432525955</v>
          </cell>
          <cell r="AC109">
            <v>66</v>
          </cell>
          <cell r="AD109">
            <v>0</v>
          </cell>
          <cell r="AE109">
            <v>58.2</v>
          </cell>
          <cell r="AF109">
            <v>64.2</v>
          </cell>
          <cell r="AG109">
            <v>62.8</v>
          </cell>
          <cell r="AH109">
            <v>86</v>
          </cell>
          <cell r="AI109" t="e">
            <v>#N/A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B110" t="str">
            <v>шт</v>
          </cell>
          <cell r="C110">
            <v>302</v>
          </cell>
          <cell r="D110">
            <v>571</v>
          </cell>
          <cell r="E110">
            <v>400</v>
          </cell>
          <cell r="F110">
            <v>461</v>
          </cell>
          <cell r="G110" t="str">
            <v>нов</v>
          </cell>
          <cell r="H110">
            <v>0.4</v>
          </cell>
          <cell r="I110" t="e">
            <v>#N/A</v>
          </cell>
          <cell r="J110">
            <v>418</v>
          </cell>
          <cell r="K110">
            <v>-18</v>
          </cell>
          <cell r="L110">
            <v>100</v>
          </cell>
          <cell r="W110">
            <v>76</v>
          </cell>
          <cell r="Y110">
            <v>7.3815789473684212</v>
          </cell>
          <cell r="Z110">
            <v>6.0657894736842106</v>
          </cell>
          <cell r="AC110">
            <v>20</v>
          </cell>
          <cell r="AD110">
            <v>0</v>
          </cell>
          <cell r="AE110">
            <v>111.8</v>
          </cell>
          <cell r="AF110">
            <v>84.2</v>
          </cell>
          <cell r="AG110">
            <v>93.4</v>
          </cell>
          <cell r="AH110">
            <v>95</v>
          </cell>
          <cell r="AI110" t="str">
            <v>Паша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B111" t="str">
            <v>кг</v>
          </cell>
          <cell r="C111">
            <v>98.688000000000002</v>
          </cell>
          <cell r="D111">
            <v>665.60400000000004</v>
          </cell>
          <cell r="E111">
            <v>272.33</v>
          </cell>
          <cell r="F111">
            <v>484.71199999999999</v>
          </cell>
          <cell r="G111" t="str">
            <v>н</v>
          </cell>
          <cell r="H111">
            <v>1</v>
          </cell>
          <cell r="I111" t="e">
            <v>#N/A</v>
          </cell>
          <cell r="J111">
            <v>264.39800000000002</v>
          </cell>
          <cell r="K111">
            <v>7.9319999999999595</v>
          </cell>
          <cell r="L111">
            <v>100</v>
          </cell>
          <cell r="W111">
            <v>45.239999999999995</v>
          </cell>
          <cell r="Y111">
            <v>12.924668435013263</v>
          </cell>
          <cell r="Z111">
            <v>10.714235190097259</v>
          </cell>
          <cell r="AC111">
            <v>46.13</v>
          </cell>
          <cell r="AD111">
            <v>0</v>
          </cell>
          <cell r="AE111">
            <v>33.93</v>
          </cell>
          <cell r="AF111">
            <v>40.31</v>
          </cell>
          <cell r="AG111">
            <v>66.12</v>
          </cell>
          <cell r="AH111">
            <v>72.5</v>
          </cell>
          <cell r="AI111" t="str">
            <v>увел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B112" t="str">
            <v>кг</v>
          </cell>
          <cell r="C112">
            <v>8.9260000000000002</v>
          </cell>
          <cell r="D112">
            <v>10.15</v>
          </cell>
          <cell r="E112">
            <v>14.5</v>
          </cell>
          <cell r="G112" t="str">
            <v>зав</v>
          </cell>
          <cell r="H112">
            <v>0</v>
          </cell>
          <cell r="I112" t="e">
            <v>#N/A</v>
          </cell>
          <cell r="J112">
            <v>20.251000000000001</v>
          </cell>
          <cell r="K112">
            <v>-5.7510000000000012</v>
          </cell>
          <cell r="L112">
            <v>0</v>
          </cell>
          <cell r="W112">
            <v>2.9</v>
          </cell>
          <cell r="Y112">
            <v>0</v>
          </cell>
          <cell r="Z112">
            <v>0</v>
          </cell>
          <cell r="AC112">
            <v>0</v>
          </cell>
          <cell r="AD112">
            <v>0</v>
          </cell>
          <cell r="AE112">
            <v>17.98</v>
          </cell>
          <cell r="AF112">
            <v>10.440000000000001</v>
          </cell>
          <cell r="AG112">
            <v>7.83</v>
          </cell>
          <cell r="AH112">
            <v>0</v>
          </cell>
          <cell r="AI112" t="str">
            <v>увел</v>
          </cell>
        </row>
        <row r="113">
          <cell r="A113" t="str">
            <v xml:space="preserve"> 435  Колбаса Молочная Стародворская  с молоком в оболочке полиамид 0,4 кг.ТМ Стародворье ПОКОМ</v>
          </cell>
          <cell r="B113" t="str">
            <v>шт</v>
          </cell>
          <cell r="C113">
            <v>300</v>
          </cell>
          <cell r="D113">
            <v>30</v>
          </cell>
          <cell r="E113">
            <v>99</v>
          </cell>
          <cell r="F113">
            <v>231</v>
          </cell>
          <cell r="G113" t="str">
            <v>нов</v>
          </cell>
          <cell r="H113">
            <v>0.4</v>
          </cell>
          <cell r="I113" t="e">
            <v>#N/A</v>
          </cell>
          <cell r="J113">
            <v>99</v>
          </cell>
          <cell r="K113">
            <v>0</v>
          </cell>
          <cell r="L113">
            <v>0</v>
          </cell>
          <cell r="W113">
            <v>19.8</v>
          </cell>
          <cell r="Y113">
            <v>11.666666666666666</v>
          </cell>
          <cell r="Z113">
            <v>11.666666666666666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3</v>
          </cell>
          <cell r="AH113">
            <v>32</v>
          </cell>
          <cell r="AI113" t="str">
            <v>увел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B114" t="str">
            <v>кг</v>
          </cell>
          <cell r="C114">
            <v>301.28500000000003</v>
          </cell>
          <cell r="D114">
            <v>17.25</v>
          </cell>
          <cell r="E114">
            <v>220.4</v>
          </cell>
          <cell r="F114">
            <v>80.885000000000005</v>
          </cell>
          <cell r="G114" t="str">
            <v>нов</v>
          </cell>
          <cell r="H114">
            <v>1</v>
          </cell>
          <cell r="I114" t="e">
            <v>#N/A</v>
          </cell>
          <cell r="J114">
            <v>218.25899999999999</v>
          </cell>
          <cell r="K114">
            <v>2.1410000000000196</v>
          </cell>
          <cell r="L114">
            <v>0</v>
          </cell>
          <cell r="W114">
            <v>44.08</v>
          </cell>
          <cell r="X114">
            <v>90</v>
          </cell>
          <cell r="Y114">
            <v>3.876701451905626</v>
          </cell>
          <cell r="Z114">
            <v>1.8349591651542652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21.14</v>
          </cell>
          <cell r="AH114">
            <v>44.95</v>
          </cell>
          <cell r="AI114" t="str">
            <v>увел</v>
          </cell>
        </row>
        <row r="115">
          <cell r="A115" t="str">
            <v xml:space="preserve"> 438  Колбаса Филедворская 0,4 кг. ТМ Стародворье  ПОКОМ</v>
          </cell>
          <cell r="B115" t="str">
            <v>шт</v>
          </cell>
          <cell r="C115">
            <v>497</v>
          </cell>
          <cell r="D115">
            <v>420</v>
          </cell>
          <cell r="E115">
            <v>460</v>
          </cell>
          <cell r="F115">
            <v>443</v>
          </cell>
          <cell r="G115" t="str">
            <v>н</v>
          </cell>
          <cell r="H115">
            <v>0.4</v>
          </cell>
          <cell r="I115" t="e">
            <v>#N/A</v>
          </cell>
          <cell r="J115">
            <v>475</v>
          </cell>
          <cell r="K115">
            <v>-15</v>
          </cell>
          <cell r="L115">
            <v>50</v>
          </cell>
          <cell r="W115">
            <v>88</v>
          </cell>
          <cell r="Y115">
            <v>5.6022727272727275</v>
          </cell>
          <cell r="Z115">
            <v>5.0340909090909092</v>
          </cell>
          <cell r="AC115">
            <v>20</v>
          </cell>
          <cell r="AD115">
            <v>0</v>
          </cell>
          <cell r="AE115">
            <v>120.6</v>
          </cell>
          <cell r="AF115">
            <v>81.400000000000006</v>
          </cell>
          <cell r="AG115">
            <v>92.2</v>
          </cell>
          <cell r="AH115">
            <v>89</v>
          </cell>
          <cell r="AI115" t="str">
            <v>Паша</v>
          </cell>
        </row>
        <row r="116">
          <cell r="A116" t="str">
            <v>БОНУС_273  Сосиски Сочинки с сочной грудинкой, МГС 0.4кг,   ПОКОМ</v>
          </cell>
          <cell r="B116" t="str">
            <v>шт</v>
          </cell>
          <cell r="C116">
            <v>-707</v>
          </cell>
          <cell r="D116">
            <v>2106</v>
          </cell>
          <cell r="E116">
            <v>1379</v>
          </cell>
          <cell r="G116" t="str">
            <v>ак</v>
          </cell>
          <cell r="H116">
            <v>0</v>
          </cell>
          <cell r="I116">
            <v>0</v>
          </cell>
          <cell r="J116">
            <v>1411</v>
          </cell>
          <cell r="K116">
            <v>-32</v>
          </cell>
          <cell r="L116">
            <v>0</v>
          </cell>
          <cell r="W116">
            <v>275.8</v>
          </cell>
          <cell r="Y116">
            <v>0</v>
          </cell>
          <cell r="Z116">
            <v>0</v>
          </cell>
          <cell r="AC116">
            <v>0</v>
          </cell>
          <cell r="AD116">
            <v>0</v>
          </cell>
          <cell r="AE116">
            <v>277.60000000000002</v>
          </cell>
          <cell r="AF116">
            <v>297.2</v>
          </cell>
          <cell r="AG116">
            <v>287.2</v>
          </cell>
          <cell r="AH116">
            <v>294</v>
          </cell>
          <cell r="AI116" t="e">
            <v>#N/A</v>
          </cell>
        </row>
        <row r="117">
          <cell r="A117" t="str">
            <v>БОНУС_305  Колбаса Сервелат Мясорубский с мелкорубленным окороком в/у  ТМ Стародворье ВЕС   ПОКОМ</v>
          </cell>
          <cell r="B117" t="str">
            <v>кг</v>
          </cell>
          <cell r="C117">
            <v>-171.66200000000001</v>
          </cell>
          <cell r="D117">
            <v>551.96799999999996</v>
          </cell>
          <cell r="E117">
            <v>379.43599999999998</v>
          </cell>
          <cell r="G117" t="str">
            <v>ак</v>
          </cell>
          <cell r="H117">
            <v>0</v>
          </cell>
          <cell r="I117" t="e">
            <v>#N/A</v>
          </cell>
          <cell r="J117">
            <v>370.83600000000001</v>
          </cell>
          <cell r="K117">
            <v>8.5999999999999659</v>
          </cell>
          <cell r="L117">
            <v>0</v>
          </cell>
          <cell r="W117">
            <v>75.887199999999993</v>
          </cell>
          <cell r="Y117">
            <v>0</v>
          </cell>
          <cell r="Z117">
            <v>0</v>
          </cell>
          <cell r="AC117">
            <v>0</v>
          </cell>
          <cell r="AD117">
            <v>0</v>
          </cell>
          <cell r="AE117">
            <v>61.225800000000007</v>
          </cell>
          <cell r="AF117">
            <v>59.496000000000002</v>
          </cell>
          <cell r="AG117">
            <v>69.565599999999989</v>
          </cell>
          <cell r="AH117">
            <v>74.739999999999995</v>
          </cell>
          <cell r="AI117" t="e">
            <v>#N/A</v>
          </cell>
        </row>
        <row r="118">
          <cell r="A118" t="str">
            <v>БОНУС_Колбаса вареная Филейская ТМ Вязанка. ВЕС  ПОКОМ</v>
          </cell>
          <cell r="B118" t="str">
            <v>кг</v>
          </cell>
          <cell r="C118">
            <v>-257.39499999999998</v>
          </cell>
          <cell r="D118">
            <v>760.1</v>
          </cell>
          <cell r="E118">
            <v>493.22</v>
          </cell>
          <cell r="F118">
            <v>1.355</v>
          </cell>
          <cell r="G118" t="str">
            <v>ак</v>
          </cell>
          <cell r="H118">
            <v>0</v>
          </cell>
          <cell r="I118" t="e">
            <v>#N/A</v>
          </cell>
          <cell r="J118">
            <v>486.22800000000001</v>
          </cell>
          <cell r="K118">
            <v>6.9920000000000186</v>
          </cell>
          <cell r="L118">
            <v>0</v>
          </cell>
          <cell r="W118">
            <v>98.644000000000005</v>
          </cell>
          <cell r="Y118">
            <v>1.3736263736263736E-2</v>
          </cell>
          <cell r="Z118">
            <v>1.3736263736263736E-2</v>
          </cell>
          <cell r="AC118">
            <v>0</v>
          </cell>
          <cell r="AD118">
            <v>0</v>
          </cell>
          <cell r="AE118">
            <v>89.691000000000003</v>
          </cell>
          <cell r="AF118">
            <v>95.933000000000007</v>
          </cell>
          <cell r="AG118">
            <v>98.63300000000001</v>
          </cell>
          <cell r="AH118">
            <v>109.755</v>
          </cell>
          <cell r="AI118" t="e">
            <v>#N/A</v>
          </cell>
        </row>
        <row r="119">
          <cell r="A119" t="str">
            <v>БОНУС_Колбаса Докторская Особая ТМ Особый рецепт,  0,5кг, ПОКОМ</v>
          </cell>
          <cell r="B119" t="str">
            <v>шт</v>
          </cell>
          <cell r="C119">
            <v>-255</v>
          </cell>
          <cell r="D119">
            <v>746</v>
          </cell>
          <cell r="E119">
            <v>474</v>
          </cell>
          <cell r="G119" t="str">
            <v>оконч</v>
          </cell>
          <cell r="H119">
            <v>0</v>
          </cell>
          <cell r="I119">
            <v>0</v>
          </cell>
          <cell r="J119">
            <v>494</v>
          </cell>
          <cell r="K119">
            <v>-20</v>
          </cell>
          <cell r="L119">
            <v>0</v>
          </cell>
          <cell r="W119">
            <v>94.8</v>
          </cell>
          <cell r="Y119">
            <v>0</v>
          </cell>
          <cell r="Z119">
            <v>0</v>
          </cell>
          <cell r="AC119">
            <v>0</v>
          </cell>
          <cell r="AD119">
            <v>0</v>
          </cell>
          <cell r="AE119">
            <v>87.8</v>
          </cell>
          <cell r="AF119">
            <v>97</v>
          </cell>
          <cell r="AG119">
            <v>100.6</v>
          </cell>
          <cell r="AH119">
            <v>60</v>
          </cell>
          <cell r="AI119" t="e">
            <v>#N/A</v>
          </cell>
        </row>
        <row r="120">
          <cell r="A120" t="str">
            <v>БОНУС_Колбаса Сервелат Филедворский, фиброуз, в/у 0,35 кг срез,  ПОКОМ</v>
          </cell>
          <cell r="B120" t="str">
            <v>шт</v>
          </cell>
          <cell r="C120">
            <v>-266</v>
          </cell>
          <cell r="D120">
            <v>876</v>
          </cell>
          <cell r="E120">
            <v>593</v>
          </cell>
          <cell r="G120" t="str">
            <v>ак</v>
          </cell>
          <cell r="H120">
            <v>0</v>
          </cell>
          <cell r="I120">
            <v>0</v>
          </cell>
          <cell r="J120">
            <v>613</v>
          </cell>
          <cell r="K120">
            <v>-20</v>
          </cell>
          <cell r="L120">
            <v>0</v>
          </cell>
          <cell r="W120">
            <v>118.6</v>
          </cell>
          <cell r="Y120">
            <v>0</v>
          </cell>
          <cell r="Z120">
            <v>0</v>
          </cell>
          <cell r="AC120">
            <v>0</v>
          </cell>
          <cell r="AD120">
            <v>0</v>
          </cell>
          <cell r="AE120">
            <v>107.6</v>
          </cell>
          <cell r="AF120">
            <v>105</v>
          </cell>
          <cell r="AG120">
            <v>114.6</v>
          </cell>
          <cell r="AH120">
            <v>108</v>
          </cell>
          <cell r="AI120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26.04.2024 - 02.05.2024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52.100999999999999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2.6</v>
          </cell>
          <cell r="F8">
            <v>661.81</v>
          </cell>
        </row>
        <row r="9">
          <cell r="A9" t="str">
            <v xml:space="preserve"> 016  Сосиски Вязанка Молочные, Вязанка вискофан  ВЕС.ПОКОМ</v>
          </cell>
          <cell r="F9">
            <v>453.81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2.6</v>
          </cell>
          <cell r="F10">
            <v>1648.6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  <cell r="F11">
            <v>150.11000000000001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210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409</v>
          </cell>
          <cell r="F13">
            <v>1897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269</v>
          </cell>
          <cell r="F14">
            <v>2733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637</v>
          </cell>
          <cell r="F15">
            <v>5630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227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</v>
          </cell>
          <cell r="F17">
            <v>111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</v>
          </cell>
          <cell r="F18">
            <v>255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191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</v>
          </cell>
          <cell r="F20">
            <v>242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F21">
            <v>332</v>
          </cell>
        </row>
        <row r="22">
          <cell r="A22" t="str">
            <v xml:space="preserve"> 068  Колбаса Особая ТМ Особый рецепт, 0,5 кг, ПОКОМ</v>
          </cell>
          <cell r="D22">
            <v>1</v>
          </cell>
          <cell r="F22">
            <v>100</v>
          </cell>
        </row>
        <row r="23">
          <cell r="A23" t="str">
            <v xml:space="preserve"> 079  Колбаса Сервелат Кремлевский,  0.35 кг, ПОКОМ</v>
          </cell>
          <cell r="F23">
            <v>1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9</v>
          </cell>
          <cell r="F24">
            <v>1411</v>
          </cell>
        </row>
        <row r="25">
          <cell r="A25" t="str">
            <v xml:space="preserve"> 091  Сардельки Баварские, МГС 0.38кг, ТМ Стародворье  ПОКОМ</v>
          </cell>
          <cell r="F25">
            <v>207</v>
          </cell>
        </row>
        <row r="26">
          <cell r="A26" t="str">
            <v xml:space="preserve"> 096  Сосиски Баварские,  0.42кг,ПОКОМ</v>
          </cell>
          <cell r="F26">
            <v>5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4</v>
          </cell>
          <cell r="F27">
            <v>1043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147</v>
          </cell>
          <cell r="F28">
            <v>367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47</v>
          </cell>
          <cell r="F29">
            <v>514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5</v>
          </cell>
          <cell r="F30">
            <v>975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3.35</v>
          </cell>
          <cell r="F31">
            <v>527.54600000000005</v>
          </cell>
        </row>
        <row r="32">
          <cell r="A32" t="str">
            <v xml:space="preserve"> 201  Ветчина Нежная ТМ Особый рецепт, (2,5кг), ПОКОМ</v>
          </cell>
          <cell r="D32">
            <v>12.5</v>
          </cell>
          <cell r="F32">
            <v>6187.7179999999998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3.4</v>
          </cell>
          <cell r="F33">
            <v>364.68799999999999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3.3</v>
          </cell>
          <cell r="F34">
            <v>656.06200000000001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0.8</v>
          </cell>
          <cell r="F35">
            <v>264.13400000000001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15.1</v>
          </cell>
          <cell r="F36">
            <v>8481.3130000000001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0.85</v>
          </cell>
          <cell r="F37">
            <v>66.941999999999993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6.6</v>
          </cell>
          <cell r="F38">
            <v>595.04200000000003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5</v>
          </cell>
          <cell r="F39">
            <v>5417.8990000000003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7.5</v>
          </cell>
          <cell r="F40">
            <v>4923.5739999999996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4.9000000000000004</v>
          </cell>
          <cell r="F41">
            <v>284.03399999999999</v>
          </cell>
        </row>
        <row r="42">
          <cell r="A42" t="str">
            <v xml:space="preserve"> 238  Колбаса Салями Баварушка зернистая, оболочка фиброуз, ВЕС, ТС Баварушка  ПОКОМ</v>
          </cell>
          <cell r="F42">
            <v>3.1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1.65</v>
          </cell>
          <cell r="F43">
            <v>280.08300000000003</v>
          </cell>
        </row>
        <row r="44">
          <cell r="A44" t="str">
            <v xml:space="preserve"> 240  Колбаса Салями охотничья, ВЕС. ПОКОМ</v>
          </cell>
          <cell r="F44">
            <v>36.582999999999998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8.9</v>
          </cell>
          <cell r="F45">
            <v>596.66999999999996</v>
          </cell>
        </row>
        <row r="46">
          <cell r="A46" t="str">
            <v xml:space="preserve"> 243  Колбаса Сервелат Зернистый, ВЕС.  ПОКОМ</v>
          </cell>
          <cell r="D46">
            <v>3.5019999999999998</v>
          </cell>
          <cell r="F46">
            <v>67.965999999999994</v>
          </cell>
        </row>
        <row r="47">
          <cell r="A47" t="str">
            <v xml:space="preserve"> 247  Сардельки Нежные, ВЕС.  ПОКОМ</v>
          </cell>
          <cell r="F47">
            <v>149.85300000000001</v>
          </cell>
        </row>
        <row r="48">
          <cell r="A48" t="str">
            <v xml:space="preserve"> 248  Сардельки Сочные ТМ Особый рецепт,   ПОКОМ</v>
          </cell>
          <cell r="F48">
            <v>190.61099999999999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5.2</v>
          </cell>
          <cell r="F49">
            <v>1370.0429999999999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D50">
            <v>1.4</v>
          </cell>
          <cell r="F50">
            <v>116.514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F51">
            <v>113.952</v>
          </cell>
        </row>
        <row r="52">
          <cell r="A52" t="str">
            <v xml:space="preserve"> 263  Шпикачки Стародворские, ВЕС.  ПОКОМ</v>
          </cell>
          <cell r="F52">
            <v>176.99799999999999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2.8149999999999999</v>
          </cell>
          <cell r="F53">
            <v>335.99099999999999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D54">
            <v>2.1019999999999999</v>
          </cell>
          <cell r="F54">
            <v>341.88600000000002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D55">
            <v>2.1019999999999999</v>
          </cell>
          <cell r="F55">
            <v>326.03800000000001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7</v>
          </cell>
          <cell r="F56">
            <v>1648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759</v>
          </cell>
          <cell r="F57">
            <v>4575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1209</v>
          </cell>
          <cell r="F58">
            <v>4831</v>
          </cell>
        </row>
        <row r="59">
          <cell r="A59" t="str">
            <v xml:space="preserve"> 277  Колбаса Мясорубская ТМ Стародворье с сочной грудинкой , 0,35 кг срез  ПОКОМ</v>
          </cell>
          <cell r="F59">
            <v>1</v>
          </cell>
        </row>
        <row r="60">
          <cell r="A60" t="str">
            <v xml:space="preserve"> 278  Сосиски Сочинки с сочным окороком, МГС 0.4кг,   ПОКОМ</v>
          </cell>
          <cell r="F60">
            <v>2</v>
          </cell>
        </row>
        <row r="61">
          <cell r="A61" t="str">
            <v xml:space="preserve"> 283  Сосиски Сочинки, ВЕС, ТМ Стародворье ПОКОМ</v>
          </cell>
          <cell r="D61">
            <v>1.3</v>
          </cell>
          <cell r="F61">
            <v>679.697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F62">
            <v>510</v>
          </cell>
        </row>
        <row r="63">
          <cell r="A63" t="str">
            <v xml:space="preserve"> 290  Колбаса Царедворская, 0,4кг ТМ Стародворье  Поком</v>
          </cell>
          <cell r="F63">
            <v>38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6</v>
          </cell>
          <cell r="F64">
            <v>1284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0.7</v>
          </cell>
          <cell r="F65">
            <v>284.911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8</v>
          </cell>
          <cell r="F66">
            <v>2781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7</v>
          </cell>
          <cell r="F67">
            <v>3072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F68">
            <v>96.293000000000006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F69">
            <v>137.797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9</v>
          </cell>
          <cell r="F70">
            <v>1459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8</v>
          </cell>
          <cell r="F71">
            <v>2054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9</v>
          </cell>
          <cell r="F72">
            <v>1126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5.2</v>
          </cell>
          <cell r="F73">
            <v>249.40600000000001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5.2</v>
          </cell>
          <cell r="F74">
            <v>734.01099999999997</v>
          </cell>
        </row>
        <row r="75">
          <cell r="A75" t="str">
            <v xml:space="preserve"> 316  Колбаса Нежная ТМ Зареченские ВЕС  ПОКОМ</v>
          </cell>
          <cell r="F75">
            <v>90.006</v>
          </cell>
        </row>
        <row r="76">
          <cell r="A76" t="str">
            <v xml:space="preserve"> 318  Сосиски Датские ТМ Зареченские, ВЕС  ПОКОМ</v>
          </cell>
          <cell r="F76">
            <v>2097.36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1010</v>
          </cell>
          <cell r="F77">
            <v>4697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401</v>
          </cell>
          <cell r="F78">
            <v>5080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5</v>
          </cell>
          <cell r="F79">
            <v>1067</v>
          </cell>
        </row>
        <row r="80">
          <cell r="A80" t="str">
            <v xml:space="preserve"> 328  Сардельки Сочинки Стародворье ТМ  0,4 кг ПОКОМ</v>
          </cell>
          <cell r="D80">
            <v>7</v>
          </cell>
          <cell r="F80">
            <v>511</v>
          </cell>
        </row>
        <row r="81">
          <cell r="A81" t="str">
            <v xml:space="preserve"> 329  Сардельки Сочинки с сыром Стародворье ТМ, 0,4 кг. ПОКОМ</v>
          </cell>
          <cell r="D81">
            <v>4</v>
          </cell>
          <cell r="F81">
            <v>432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1.3</v>
          </cell>
          <cell r="F82">
            <v>1096.1510000000001</v>
          </cell>
        </row>
        <row r="83">
          <cell r="A83" t="str">
            <v xml:space="preserve"> 334  Паштет Любительский ТМ Стародворье ламистер 0,1 кг  ПОКОМ</v>
          </cell>
          <cell r="F83">
            <v>386</v>
          </cell>
        </row>
        <row r="84">
          <cell r="A84" t="str">
            <v xml:space="preserve"> 335  Колбаса Сливушка ТМ Вязанка. ВЕС.  ПОКОМ </v>
          </cell>
          <cell r="F84">
            <v>108.655</v>
          </cell>
        </row>
        <row r="85">
          <cell r="A85" t="str">
            <v xml:space="preserve"> 342 Сосиски Сочинки Молочные ТМ Стародворье 0,4 кг ПОКОМ</v>
          </cell>
          <cell r="D85">
            <v>783</v>
          </cell>
          <cell r="F85">
            <v>4017</v>
          </cell>
        </row>
        <row r="86">
          <cell r="A86" t="str">
            <v xml:space="preserve"> 343 Сосиски Сочинки Сливочные ТМ Стародворье  0,4 кг</v>
          </cell>
          <cell r="D86">
            <v>10</v>
          </cell>
          <cell r="F86">
            <v>2382</v>
          </cell>
        </row>
        <row r="87">
          <cell r="A87" t="str">
            <v xml:space="preserve"> 344  Колбаса Сочинка по-европейски с сочной грудинкой ТМ Стародворье, ВЕС ПОКОМ</v>
          </cell>
          <cell r="D87">
            <v>2.202</v>
          </cell>
          <cell r="F87">
            <v>515.55100000000004</v>
          </cell>
        </row>
        <row r="88">
          <cell r="A88" t="str">
            <v xml:space="preserve"> 345  Колбаса Сочинка по-фински с сочным окроком ТМ Стародворье ВЕС ПОКОМ</v>
          </cell>
          <cell r="D88">
            <v>1.4019999999999999</v>
          </cell>
          <cell r="F88">
            <v>409.70800000000003</v>
          </cell>
        </row>
        <row r="89">
          <cell r="A89" t="str">
            <v xml:space="preserve"> 346  Колбаса Сочинка зернистая с сочной грудинкой ТМ Стародворье.ВЕС ПОКОМ</v>
          </cell>
          <cell r="D89">
            <v>2.202</v>
          </cell>
          <cell r="F89">
            <v>763.46500000000003</v>
          </cell>
        </row>
        <row r="90">
          <cell r="A90" t="str">
            <v xml:space="preserve"> 347  Колбаса Сочинка рубленая с сочным окороком ТМ Стародворье ВЕС ПОКОМ</v>
          </cell>
          <cell r="D90">
            <v>3.0019999999999998</v>
          </cell>
          <cell r="F90">
            <v>537.07500000000005</v>
          </cell>
        </row>
        <row r="91">
          <cell r="A91" t="str">
            <v xml:space="preserve"> 353  Колбаса Салями запеченная ТМ Стародворье ТС Дугушка. 0,6 кг ПОКОМ</v>
          </cell>
          <cell r="D91">
            <v>1</v>
          </cell>
          <cell r="F91">
            <v>103</v>
          </cell>
        </row>
        <row r="92">
          <cell r="A92" t="str">
            <v xml:space="preserve"> 354  Колбаса Рубленая запеченная ТМ Стародворье,ТС Дугушка  0,6 кг ПОКОМ</v>
          </cell>
          <cell r="D92">
            <v>2</v>
          </cell>
          <cell r="F92">
            <v>288</v>
          </cell>
        </row>
        <row r="93">
          <cell r="A93" t="str">
            <v xml:space="preserve"> 355  Колбаса Сервелат запеченный ТМ Стародворье ТС Дугушка. 0,6 кг. ПОКОМ</v>
          </cell>
          <cell r="D93">
            <v>1</v>
          </cell>
          <cell r="F93">
            <v>270</v>
          </cell>
        </row>
        <row r="94">
          <cell r="A94" t="str">
            <v xml:space="preserve"> 364  Сардельки Филейские Вязанка ВЕС NDX ТМ Вязанка  ПОКОМ</v>
          </cell>
          <cell r="F94">
            <v>252.96</v>
          </cell>
        </row>
        <row r="95">
          <cell r="A95" t="str">
            <v xml:space="preserve"> 368 Колбаса Балыкбургская с мраморным балыком 0,13 кг. ТМ Баварушка  ПОКОМ</v>
          </cell>
          <cell r="F95">
            <v>4</v>
          </cell>
        </row>
        <row r="96">
          <cell r="A96" t="str">
            <v xml:space="preserve"> 373 Колбаса вареная Сочинка ТМ Стародворье ВЕС ПОКОМ</v>
          </cell>
          <cell r="F96">
            <v>31.45</v>
          </cell>
        </row>
        <row r="97">
          <cell r="A97" t="str">
            <v xml:space="preserve"> 376  Колбаса Докторская Дугушка 0,6кг ГОСТ ТМ Стародворье  ПОКОМ </v>
          </cell>
          <cell r="D97">
            <v>2</v>
          </cell>
          <cell r="F97">
            <v>449</v>
          </cell>
        </row>
        <row r="98">
          <cell r="A98" t="str">
            <v xml:space="preserve"> 377  Колбаса Молочная Дугушка 0,6кг ТМ Стародворье  ПОКОМ</v>
          </cell>
          <cell r="D98">
            <v>1</v>
          </cell>
          <cell r="F98">
            <v>539</v>
          </cell>
        </row>
        <row r="99">
          <cell r="A99" t="str">
            <v xml:space="preserve"> 385  Колбаски Филейбургские с филе сочного окорока, 0,28кг ТМ Баварушка  ПОКОМ</v>
          </cell>
          <cell r="F99">
            <v>2305</v>
          </cell>
        </row>
        <row r="100">
          <cell r="A100" t="str">
            <v xml:space="preserve"> 387  Колбаса вареная Мусульманская Халяль ТМ Вязанка, 0,4 кг ПОКОМ</v>
          </cell>
          <cell r="D100">
            <v>3</v>
          </cell>
          <cell r="F100">
            <v>487</v>
          </cell>
        </row>
        <row r="101">
          <cell r="A101" t="str">
            <v xml:space="preserve"> 388  Сосиски Восточные Халяль ТМ Вязанка 0,33 кг АК. ПОКОМ</v>
          </cell>
          <cell r="D101">
            <v>6</v>
          </cell>
          <cell r="F101">
            <v>698</v>
          </cell>
        </row>
        <row r="102">
          <cell r="A102" t="str">
            <v xml:space="preserve"> 394 Колбаса полукопченая Аль-Ислами халяль ТМ Вязанка оболочка фиброуз в в/у 0,35 кг  ПОКОМ</v>
          </cell>
          <cell r="D102">
            <v>2</v>
          </cell>
          <cell r="F102">
            <v>425</v>
          </cell>
        </row>
        <row r="103">
          <cell r="A103" t="str">
            <v xml:space="preserve"> 405  Сардельки Сливушки ТМ Вязанка в оболочке айпил 0,33 кг. ПОКОМ</v>
          </cell>
          <cell r="D103">
            <v>1</v>
          </cell>
          <cell r="F103">
            <v>394</v>
          </cell>
        </row>
        <row r="104">
          <cell r="A104" t="str">
            <v xml:space="preserve"> 410  Сосиски Баварские с сыром ТМ Стародворье 0,35 кг. ПОКОМ</v>
          </cell>
          <cell r="D104">
            <v>610</v>
          </cell>
          <cell r="F104">
            <v>3941</v>
          </cell>
        </row>
        <row r="105">
          <cell r="A105" t="str">
            <v xml:space="preserve"> 412  Сосиски Баварские ТМ Стародворье 0,35 кг ПОКОМ</v>
          </cell>
          <cell r="D105">
            <v>5</v>
          </cell>
          <cell r="F105">
            <v>7439</v>
          </cell>
        </row>
        <row r="106">
          <cell r="A106" t="str">
            <v xml:space="preserve"> 414  Колбаса Филейбургская с филе сочного окорока 0,11 кг ТМ Баварушка ПОКОМ</v>
          </cell>
          <cell r="D106">
            <v>1</v>
          </cell>
          <cell r="F106">
            <v>116</v>
          </cell>
        </row>
        <row r="107">
          <cell r="A107" t="str">
            <v xml:space="preserve"> 415  Колбаса Балыкбургская с мраморным балыком 0,11 кг ТМ Баварушка  ПОКОМ</v>
          </cell>
          <cell r="D107">
            <v>4</v>
          </cell>
          <cell r="F107">
            <v>166</v>
          </cell>
        </row>
        <row r="108">
          <cell r="A108" t="str">
            <v xml:space="preserve"> 416  Сосиски Датские ТМ Особый рецепт, ВЕС  ПОКОМ</v>
          </cell>
          <cell r="F108">
            <v>2.65</v>
          </cell>
        </row>
        <row r="109">
          <cell r="A109" t="str">
            <v xml:space="preserve"> 417  Колбаса Филейбургская с ароматными пряностями 0,06 кг нарезка ТМ Баварушка  ПОКОМ</v>
          </cell>
          <cell r="D109">
            <v>6</v>
          </cell>
          <cell r="F109">
            <v>560</v>
          </cell>
        </row>
        <row r="110">
          <cell r="A110" t="str">
            <v xml:space="preserve"> 418  Колбаса Балыкбургская с мраморным балыком и нотками кориандра 0,06 кг нарезка ТМ Баварушка  ПО</v>
          </cell>
          <cell r="D110">
            <v>5</v>
          </cell>
          <cell r="F110">
            <v>300</v>
          </cell>
        </row>
        <row r="111">
          <cell r="A111" t="str">
            <v xml:space="preserve"> 419  Колбаса Филейбургская зернистая 0,06 кг нарезка ТМ Баварушка  ПОКОМ</v>
          </cell>
          <cell r="D111">
            <v>6</v>
          </cell>
          <cell r="F111">
            <v>705</v>
          </cell>
        </row>
        <row r="112">
          <cell r="A112" t="str">
            <v xml:space="preserve"> 421  Сосиски Царедворские 0,33 кг ТМ Стародворье  ПОКОМ</v>
          </cell>
          <cell r="D112">
            <v>1</v>
          </cell>
          <cell r="F112">
            <v>528</v>
          </cell>
        </row>
        <row r="113">
          <cell r="A113" t="str">
            <v xml:space="preserve"> 422  Деликатесы Бекон Балыкбургский ТМ Баварушка  0,15 кг.ПОКОМ</v>
          </cell>
          <cell r="D113">
            <v>1</v>
          </cell>
          <cell r="F113">
            <v>288</v>
          </cell>
        </row>
        <row r="114">
          <cell r="A114" t="str">
            <v xml:space="preserve"> 426  Колбаса варенокопченая из мяса птицы Сервелат Царедворский, 0,28 кг срез ПОКОМ</v>
          </cell>
          <cell r="D114">
            <v>2</v>
          </cell>
          <cell r="F114">
            <v>307</v>
          </cell>
        </row>
        <row r="115">
          <cell r="A115" t="str">
            <v xml:space="preserve"> 427  Колбаса Филедворская ТМ Стародворье в оболочке полиамид. ВЕС ПОКОМ</v>
          </cell>
          <cell r="F115">
            <v>276.80700000000002</v>
          </cell>
        </row>
        <row r="116">
          <cell r="A116" t="str">
            <v xml:space="preserve"> 428  Сосиски Царедворские по-баварски ТМ Стародворье, 0,33 кг ПОКОМ</v>
          </cell>
          <cell r="F116">
            <v>329</v>
          </cell>
        </row>
        <row r="117">
          <cell r="A117" t="str">
            <v xml:space="preserve"> 430  Колбаса Стародворская с окороком 0,4 кг. ТМ Стародворье в оболочке полиамид  ПОКОМ</v>
          </cell>
          <cell r="D117">
            <v>5</v>
          </cell>
          <cell r="F117">
            <v>379</v>
          </cell>
        </row>
        <row r="118">
          <cell r="A118" t="str">
            <v xml:space="preserve"> 431  Колбаса Стародворская с окороком в оболочке полиамид ТМ Стародворье ВЕС ПОКОМ</v>
          </cell>
          <cell r="F118">
            <v>205.70699999999999</v>
          </cell>
        </row>
        <row r="119">
          <cell r="A119" t="str">
            <v xml:space="preserve"> 433 Колбаса Стародворская со шпиком  в оболочке полиамид. ТМ Стародворье ВЕС ПОКОМ</v>
          </cell>
          <cell r="F119">
            <v>9.1</v>
          </cell>
        </row>
        <row r="120">
          <cell r="A120" t="str">
            <v xml:space="preserve"> 435  Колбаса Молочная Стародворская  с молоком в оболочке полиамид 0,4 кг.ТМ Стародворье ПОКОМ</v>
          </cell>
          <cell r="D120">
            <v>1</v>
          </cell>
          <cell r="F120">
            <v>107</v>
          </cell>
        </row>
        <row r="121">
          <cell r="A121" t="str">
            <v xml:space="preserve"> 436  Колбаса Молочная стародворская с молоком, ВЕС, ТМ Стародворье  ПОКОМ</v>
          </cell>
          <cell r="D121">
            <v>1.3</v>
          </cell>
          <cell r="F121">
            <v>226.46100000000001</v>
          </cell>
        </row>
        <row r="122">
          <cell r="A122" t="str">
            <v xml:space="preserve"> 438  Колбаса Филедворская 0,4 кг. ТМ Стародворье  ПОКОМ</v>
          </cell>
          <cell r="D122">
            <v>7</v>
          </cell>
          <cell r="F122">
            <v>440</v>
          </cell>
        </row>
        <row r="123">
          <cell r="A123" t="str">
            <v>3215 ВЕТЧ.МЯСНАЯ Папа может п/о 0.4кг 8шт.    ОСТАНКИНО</v>
          </cell>
          <cell r="D123">
            <v>253</v>
          </cell>
          <cell r="F123">
            <v>256</v>
          </cell>
        </row>
        <row r="124">
          <cell r="A124" t="str">
            <v>3297 СЫТНЫЕ Папа может сар б/о мгс 1*3 СНГ  ОСТАНКИНО</v>
          </cell>
          <cell r="D124">
            <v>216.2</v>
          </cell>
          <cell r="F124">
            <v>216.2</v>
          </cell>
        </row>
        <row r="125">
          <cell r="A125" t="str">
            <v>3812 СОЧНЫЕ сос п/о мгс 2*2  ОСТАНКИНО</v>
          </cell>
          <cell r="D125">
            <v>1503.3</v>
          </cell>
          <cell r="F125">
            <v>1503.3</v>
          </cell>
        </row>
        <row r="126">
          <cell r="A126" t="str">
            <v>4063 МЯСНАЯ Папа может вар п/о_Л   ОСТАНКИНО</v>
          </cell>
          <cell r="D126">
            <v>2132.08</v>
          </cell>
          <cell r="F126">
            <v>2133.4380000000001</v>
          </cell>
        </row>
        <row r="127">
          <cell r="A127" t="str">
            <v>4117 ЭКСТРА Папа может с/к в/у_Л   ОСТАНКИНО</v>
          </cell>
          <cell r="D127">
            <v>67.2</v>
          </cell>
          <cell r="F127">
            <v>67.2</v>
          </cell>
        </row>
        <row r="128">
          <cell r="A128" t="str">
            <v>4342 Салями Финская п/к в/у ОСТАНКИНО</v>
          </cell>
          <cell r="D128">
            <v>313.41899999999998</v>
          </cell>
          <cell r="F128">
            <v>313.41899999999998</v>
          </cell>
        </row>
        <row r="129">
          <cell r="A129" t="str">
            <v>4574 Колбаса вар Мясная со шпиком 1кг Папа может п/о (код покуп. 24784) Останкино</v>
          </cell>
          <cell r="D129">
            <v>107.3</v>
          </cell>
          <cell r="F129">
            <v>107.3</v>
          </cell>
        </row>
        <row r="130">
          <cell r="A130" t="str">
            <v>4813 ФИЛЕЙНАЯ Папа может вар п/о_Л   ОСТАНКИНО</v>
          </cell>
          <cell r="D130">
            <v>408.75</v>
          </cell>
          <cell r="F130">
            <v>408.75</v>
          </cell>
        </row>
        <row r="131">
          <cell r="A131" t="str">
            <v>4993 САЛЯМИ ИТАЛЬЯНСКАЯ с/к в/у 1/250*8_120c ОСТАНКИНО</v>
          </cell>
          <cell r="D131">
            <v>556</v>
          </cell>
          <cell r="F131">
            <v>559</v>
          </cell>
        </row>
        <row r="132">
          <cell r="A132" t="str">
            <v>5246 ДОКТОРСКАЯ ПРЕМИУМ вар б/о мгс_30с ОСТАНКИНО</v>
          </cell>
          <cell r="D132">
            <v>48.9</v>
          </cell>
          <cell r="F132">
            <v>48.9</v>
          </cell>
        </row>
        <row r="133">
          <cell r="A133" t="str">
            <v>5336 ОСОБАЯ вар п/о  ОСТАНКИНО</v>
          </cell>
          <cell r="D133">
            <v>377.2</v>
          </cell>
          <cell r="F133">
            <v>377.2</v>
          </cell>
        </row>
        <row r="134">
          <cell r="A134" t="str">
            <v>5337 ОСОБАЯ СО ШПИКОМ вар п/о  ОСТАНКИНО</v>
          </cell>
          <cell r="D134">
            <v>79.2</v>
          </cell>
          <cell r="F134">
            <v>79.2</v>
          </cell>
        </row>
        <row r="135">
          <cell r="A135" t="str">
            <v>5341 СЕРВЕЛАТ ОХОТНИЧИЙ в/к в/у  ОСТАНКИНО</v>
          </cell>
          <cell r="D135">
            <v>454.4</v>
          </cell>
          <cell r="F135">
            <v>454.4</v>
          </cell>
        </row>
        <row r="136">
          <cell r="A136" t="str">
            <v>5483 ЭКСТРА Папа может с/к в/у 1/250 8шт.   ОСТАНКИНО</v>
          </cell>
          <cell r="D136">
            <v>1221</v>
          </cell>
          <cell r="F136">
            <v>1221</v>
          </cell>
        </row>
        <row r="137">
          <cell r="A137" t="str">
            <v>5544 Сервелат Финский в/к в/у_45с НОВАЯ ОСТАНКИНО</v>
          </cell>
          <cell r="D137">
            <v>1046.7619999999999</v>
          </cell>
          <cell r="F137">
            <v>1046.7619999999999</v>
          </cell>
        </row>
        <row r="138">
          <cell r="A138" t="str">
            <v>5682 САЛЯМИ МЕЛКОЗЕРНЕНАЯ с/к в/у 1/120_60с   ОСТАНКИНО</v>
          </cell>
          <cell r="D138">
            <v>2696</v>
          </cell>
          <cell r="F138">
            <v>2696</v>
          </cell>
        </row>
        <row r="139">
          <cell r="A139" t="str">
            <v>5706 АРОМАТНАЯ Папа может с/к в/у 1/250 8шт.  ОСТАНКИНО</v>
          </cell>
          <cell r="D139">
            <v>905</v>
          </cell>
          <cell r="F139">
            <v>905</v>
          </cell>
        </row>
        <row r="140">
          <cell r="A140" t="str">
            <v>5708 ПОСОЛЬСКАЯ Папа может с/к в/у ОСТАНКИНО</v>
          </cell>
          <cell r="D140">
            <v>74.8</v>
          </cell>
          <cell r="F140">
            <v>74.8</v>
          </cell>
        </row>
        <row r="141">
          <cell r="A141" t="str">
            <v>5820 СЛИВОЧНЫЕ Папа может сос п/о мгс 2*2_45с   ОСТАНКИНО</v>
          </cell>
          <cell r="D141">
            <v>164.4</v>
          </cell>
          <cell r="F141">
            <v>164.4</v>
          </cell>
        </row>
        <row r="142">
          <cell r="A142" t="str">
            <v>5851 ЭКСТРА Папа может вар п/о   ОСТАНКИНО</v>
          </cell>
          <cell r="D142">
            <v>371.15</v>
          </cell>
          <cell r="F142">
            <v>371.15</v>
          </cell>
        </row>
        <row r="143">
          <cell r="A143" t="str">
            <v>5931 ОХОТНИЧЬЯ Папа может с/к в/у 1/220 8шт.   ОСТАНКИНО</v>
          </cell>
          <cell r="D143">
            <v>1024</v>
          </cell>
          <cell r="F143">
            <v>1024</v>
          </cell>
        </row>
        <row r="144">
          <cell r="A144" t="str">
            <v>5976 МОЛОЧНЫЕ ТРАДИЦ. сос п/о в/у 1/350_45с  ОСТАНКИНО</v>
          </cell>
          <cell r="D144">
            <v>1289</v>
          </cell>
          <cell r="F144">
            <v>1289</v>
          </cell>
        </row>
        <row r="145">
          <cell r="A145" t="str">
            <v>5981 МОЛОЧНЫЕ ТРАДИЦ. сос п/о мгс 1*6_45с   ОСТАНКИНО</v>
          </cell>
          <cell r="D145">
            <v>170.5</v>
          </cell>
          <cell r="F145">
            <v>170.5</v>
          </cell>
        </row>
        <row r="146">
          <cell r="A146" t="str">
            <v>5982 МОЛОЧНЫЕ ТРАДИЦ. сос п/о мгс 0,6кг_СНГ  ОСТАНКИНО</v>
          </cell>
          <cell r="D146">
            <v>381</v>
          </cell>
          <cell r="F146">
            <v>382</v>
          </cell>
        </row>
        <row r="147">
          <cell r="A147" t="str">
            <v>5992 ВРЕМЯ ОКРОШКИ Папа может вар п/о 0.4кг   ОСТАНКИНО</v>
          </cell>
          <cell r="D147">
            <v>336</v>
          </cell>
          <cell r="F147">
            <v>336</v>
          </cell>
        </row>
        <row r="148">
          <cell r="A148" t="str">
            <v>6025 ВЕТЧ.ФИРМЕННАЯ С ИНДЕЙКОЙ п/о   ОСТАНКИНО</v>
          </cell>
          <cell r="D148">
            <v>6.1</v>
          </cell>
          <cell r="F148">
            <v>6.1</v>
          </cell>
        </row>
        <row r="149">
          <cell r="A149" t="str">
            <v>6042 МОЛОЧНЫЕ К ЗАВТРАКУ сос п/о в/у 0.4кг   ОСТАНКИНО</v>
          </cell>
          <cell r="D149">
            <v>8</v>
          </cell>
          <cell r="F149">
            <v>8</v>
          </cell>
        </row>
        <row r="150">
          <cell r="A150" t="str">
            <v>6113 СОЧНЫЕ сос п/о мгс 1*6_Ашан  ОСТАНКИНО</v>
          </cell>
          <cell r="D150">
            <v>2209.9</v>
          </cell>
          <cell r="F150">
            <v>2209.9</v>
          </cell>
        </row>
        <row r="151">
          <cell r="A151" t="str">
            <v>6123 МОЛОЧНЫЕ КЛАССИЧЕСКИЕ ПМ сос п/о мгс 2*4   ОСТАНКИНО</v>
          </cell>
          <cell r="D151">
            <v>677.3</v>
          </cell>
          <cell r="F151">
            <v>677.3</v>
          </cell>
        </row>
        <row r="152">
          <cell r="A152" t="str">
            <v>6213 СЕРВЕЛАТ ФИНСКИЙ СН в/к в/у 0.35кг 8шт.  ОСТАНКИНО</v>
          </cell>
          <cell r="D152">
            <v>6</v>
          </cell>
          <cell r="F152">
            <v>6</v>
          </cell>
        </row>
        <row r="153">
          <cell r="A153" t="str">
            <v>6221 НЕАПОЛИТАНСКИЙ ДУЭТ с/к с/н мгс 1/90  ОСТАНКИНО</v>
          </cell>
          <cell r="D153">
            <v>102</v>
          </cell>
          <cell r="F153">
            <v>102</v>
          </cell>
        </row>
        <row r="154">
          <cell r="A154" t="str">
            <v>6222 ИТАЛЬЯНСКОЕ АССОРТИ с/в с/н мгс 1/90 ОСТАНКИНО</v>
          </cell>
          <cell r="D154">
            <v>71</v>
          </cell>
          <cell r="F154">
            <v>71</v>
          </cell>
        </row>
        <row r="155">
          <cell r="A155" t="str">
            <v>6223 БАЛЫК И ШЕЙКА с/в с/н мгс 1/90 10 шт ОСТАНКИНО</v>
          </cell>
          <cell r="D155">
            <v>51</v>
          </cell>
          <cell r="F155">
            <v>51</v>
          </cell>
        </row>
        <row r="156">
          <cell r="A156" t="str">
            <v>6228 МЯСНОЕ АССОРТИ к/з с/н мгс 1/90 10шт.  ОСТАНКИНО</v>
          </cell>
          <cell r="D156">
            <v>392</v>
          </cell>
          <cell r="F156">
            <v>392</v>
          </cell>
        </row>
        <row r="157">
          <cell r="A157" t="str">
            <v>6241 ХОТ-ДОГ Папа может сос п/о мгс 0.38кг  ОСТАНКИНО</v>
          </cell>
          <cell r="D157">
            <v>5</v>
          </cell>
          <cell r="F157">
            <v>5</v>
          </cell>
        </row>
        <row r="158">
          <cell r="A158" t="str">
            <v>6247 ДОМАШНЯЯ Папа может вар п/о 0,4кг 8шт.  ОСТАНКИНО</v>
          </cell>
          <cell r="D158">
            <v>162</v>
          </cell>
          <cell r="F158">
            <v>162</v>
          </cell>
        </row>
        <row r="159">
          <cell r="A159" t="str">
            <v>6268 ГОВЯЖЬЯ Папа может вар п/о 0,4кг 8 шт.  ОСТАНКИНО</v>
          </cell>
          <cell r="D159">
            <v>317</v>
          </cell>
          <cell r="F159">
            <v>317</v>
          </cell>
        </row>
        <row r="160">
          <cell r="A160" t="str">
            <v>6281 СВИНИНА ДЕЛИКАТ. к/в мл/к в/у 0.3кг 45с  ОСТАНКИНО</v>
          </cell>
          <cell r="D160">
            <v>620</v>
          </cell>
          <cell r="F160">
            <v>620</v>
          </cell>
        </row>
        <row r="161">
          <cell r="A161" t="str">
            <v>6297 ФИЛЕЙНЫЕ сос ц/о в/у 1/270 12шт_45с  ОСТАНКИНО</v>
          </cell>
          <cell r="D161">
            <v>2331</v>
          </cell>
          <cell r="F161">
            <v>2336</v>
          </cell>
        </row>
        <row r="162">
          <cell r="A162" t="str">
            <v>6303 МЯСНЫЕ Папа может сос п/о мгс 1.5*3  ОСТАНКИНО</v>
          </cell>
          <cell r="D162">
            <v>347</v>
          </cell>
          <cell r="F162">
            <v>347</v>
          </cell>
        </row>
        <row r="163">
          <cell r="A163" t="str">
            <v>6325 ДОКТОРСКАЯ ПРЕМИУМ вар п/о 0.4кг 8шт.  ОСТАНКИНО</v>
          </cell>
          <cell r="D163">
            <v>683</v>
          </cell>
          <cell r="F163">
            <v>683</v>
          </cell>
        </row>
        <row r="164">
          <cell r="A164" t="str">
            <v>6333 МЯСНАЯ Папа может вар п/о 0.4кг 8шт.  ОСТАНКИНО</v>
          </cell>
          <cell r="D164">
            <v>5921</v>
          </cell>
          <cell r="F164">
            <v>5935</v>
          </cell>
        </row>
        <row r="165">
          <cell r="A165" t="str">
            <v>6353 ЭКСТРА Папа может вар п/о 0.4кг 8шт.  ОСТАНКИНО</v>
          </cell>
          <cell r="D165">
            <v>3492</v>
          </cell>
          <cell r="F165">
            <v>3492</v>
          </cell>
        </row>
        <row r="166">
          <cell r="A166" t="str">
            <v>6392 ФИЛЕЙНАЯ Папа может вар п/о 0.4кг. ОСТАНКИНО</v>
          </cell>
          <cell r="D166">
            <v>4688</v>
          </cell>
          <cell r="F166">
            <v>4703</v>
          </cell>
        </row>
        <row r="167">
          <cell r="A167" t="str">
            <v>6427 КЛАССИЧЕСКАЯ ПМ вар п/о 0.35кг 8шт. ОСТАНКИНО</v>
          </cell>
          <cell r="D167">
            <v>2908</v>
          </cell>
          <cell r="F167">
            <v>2911</v>
          </cell>
        </row>
        <row r="168">
          <cell r="A168" t="str">
            <v>6438 БОГАТЫРСКИЕ Папа Может сос п/о в/у 0,3кг  ОСТАНКИНО</v>
          </cell>
          <cell r="D168">
            <v>37</v>
          </cell>
          <cell r="F168">
            <v>37</v>
          </cell>
        </row>
        <row r="169">
          <cell r="A169" t="str">
            <v>6445 БЕКОН с/к с/н в/у 1/180 10шт.  ОСТАНКИНО</v>
          </cell>
          <cell r="D169">
            <v>371</v>
          </cell>
          <cell r="F169">
            <v>371</v>
          </cell>
        </row>
        <row r="170">
          <cell r="A170" t="str">
            <v>6453 ЭКСТРА Папа может с/к с/н в/у 1/100 14шт.   ОСТАНКИНО</v>
          </cell>
          <cell r="D170">
            <v>1414</v>
          </cell>
          <cell r="F170">
            <v>1414</v>
          </cell>
        </row>
        <row r="171">
          <cell r="A171" t="str">
            <v>6454 АРОМАТНАЯ с/к с/н в/у 1/100 14шт.  ОСТАНКИНО</v>
          </cell>
          <cell r="D171">
            <v>1268</v>
          </cell>
          <cell r="F171">
            <v>1273</v>
          </cell>
        </row>
        <row r="172">
          <cell r="A172" t="str">
            <v>6470 ВЕТЧ.МРАМОРНАЯ в/у_45с  ОСТАНКИНО</v>
          </cell>
          <cell r="D172">
            <v>27.4</v>
          </cell>
          <cell r="F172">
            <v>27.4</v>
          </cell>
        </row>
        <row r="173">
          <cell r="A173" t="str">
            <v>6475 С СЫРОМ Папа может сос ц/о мгс 0.4кг6шт  ОСТАНКИНО</v>
          </cell>
          <cell r="D173">
            <v>311</v>
          </cell>
          <cell r="F173">
            <v>311</v>
          </cell>
        </row>
        <row r="174">
          <cell r="A174" t="str">
            <v>6527 ШПИКАЧКИ СОЧНЫЕ ПМ сар б/о мгс 1*3 45с ОСТАНКИНО</v>
          </cell>
          <cell r="D174">
            <v>503.9</v>
          </cell>
          <cell r="F174">
            <v>503.9</v>
          </cell>
        </row>
        <row r="175">
          <cell r="A175" t="str">
            <v>6555 ПОСОЛЬСКАЯ с/к с/н в/у 1/100 10шт.  ОСТАНКИНО</v>
          </cell>
          <cell r="D175">
            <v>268</v>
          </cell>
          <cell r="F175">
            <v>268</v>
          </cell>
        </row>
        <row r="176">
          <cell r="A176" t="str">
            <v>6562 СЕРВЕЛАТ КАРЕЛЬСКИЙ СН в/к в/у 0,28кг  ОСТАНКИНО</v>
          </cell>
          <cell r="D176">
            <v>108</v>
          </cell>
          <cell r="F176">
            <v>108</v>
          </cell>
        </row>
        <row r="177">
          <cell r="A177" t="str">
            <v>6563 СЛИВОЧНЫЕ СН сос п/о мгс 1*6  ОСТАНКИНО</v>
          </cell>
          <cell r="D177">
            <v>9</v>
          </cell>
          <cell r="F177">
            <v>9</v>
          </cell>
        </row>
        <row r="178">
          <cell r="A178" t="str">
            <v>6586 МРАМОРНАЯ И БАЛЫКОВАЯ в/к с/н мгс 1/90 ОСТАНКИНО</v>
          </cell>
          <cell r="D178">
            <v>150</v>
          </cell>
          <cell r="F178">
            <v>150</v>
          </cell>
        </row>
        <row r="179">
          <cell r="A179" t="str">
            <v>6601 ГОВЯЖЬИ СН сос п/о мгс 1*6  ОСТАНКИНО</v>
          </cell>
          <cell r="D179">
            <v>131.19999999999999</v>
          </cell>
          <cell r="F179">
            <v>131.19999999999999</v>
          </cell>
        </row>
        <row r="180">
          <cell r="A180" t="str">
            <v>6602 БАВАРСКИЕ ПМ сос ц/о мгс 0,35кг 8шт.  ОСТАНКИНО</v>
          </cell>
          <cell r="D180">
            <v>530</v>
          </cell>
          <cell r="F180">
            <v>530</v>
          </cell>
        </row>
        <row r="181">
          <cell r="A181" t="str">
            <v>6616 МОЛОЧНЫЕ КЛАССИЧЕСКИЕ сос п/о в/у 0.3кг  ОСТАНКИНО</v>
          </cell>
          <cell r="D181">
            <v>150</v>
          </cell>
          <cell r="F181">
            <v>150</v>
          </cell>
        </row>
        <row r="182">
          <cell r="A182" t="str">
            <v>6661 СОЧНЫЙ ГРИЛЬ ПМ сос п/о мгс 1.5*4_Маяк  ОСТАНКИНО</v>
          </cell>
          <cell r="D182">
            <v>71.099999999999994</v>
          </cell>
          <cell r="F182">
            <v>71.099999999999994</v>
          </cell>
        </row>
        <row r="183">
          <cell r="A183" t="str">
            <v>6666 БОЯНСКАЯ Папа может п/к в/у 0,28кг 8 шт. ОСТАНКИНО</v>
          </cell>
          <cell r="D183">
            <v>1664</v>
          </cell>
          <cell r="F183">
            <v>1669</v>
          </cell>
        </row>
        <row r="184">
          <cell r="A184" t="str">
            <v>6669 ВЕНСКАЯ САЛЯМИ п/к в/у 0.28кг 8шт  ОСТАНКИНО</v>
          </cell>
          <cell r="D184">
            <v>581</v>
          </cell>
          <cell r="F184">
            <v>581</v>
          </cell>
        </row>
        <row r="185">
          <cell r="A185" t="str">
            <v>6683 СЕРВЕЛАТ ЗЕРНИСТЫЙ ПМ в/к в/у 0,35кг  ОСТАНКИНО</v>
          </cell>
          <cell r="D185">
            <v>3535</v>
          </cell>
          <cell r="F185">
            <v>3547</v>
          </cell>
        </row>
        <row r="186">
          <cell r="A186" t="str">
            <v>6684 СЕРВЕЛАТ КАРЕЛЬСКИЙ ПМ в/к в/у 0.28кг  ОСТАНКИНО</v>
          </cell>
          <cell r="D186">
            <v>2538</v>
          </cell>
          <cell r="F186">
            <v>2559</v>
          </cell>
        </row>
        <row r="187">
          <cell r="A187" t="str">
            <v>6689 СЕРВЕЛАТ ОХОТНИЧИЙ ПМ в/к в/у 0,35кг 8шт  ОСТАНКИНО</v>
          </cell>
          <cell r="D187">
            <v>5209</v>
          </cell>
          <cell r="F187">
            <v>5218</v>
          </cell>
        </row>
        <row r="188">
          <cell r="A188" t="str">
            <v>6692 СЕРВЕЛАТ ПРИМА в/к в/у 0.28кг 8шт.  ОСТАНКИНО</v>
          </cell>
          <cell r="D188">
            <v>590</v>
          </cell>
          <cell r="F188">
            <v>590</v>
          </cell>
        </row>
        <row r="189">
          <cell r="A189" t="str">
            <v>6697 СЕРВЕЛАТ ФИНСКИЙ ПМ в/к в/у 0,35кг 8шт.  ОСТАНКИНО</v>
          </cell>
          <cell r="D189">
            <v>5924</v>
          </cell>
          <cell r="F189">
            <v>5929</v>
          </cell>
        </row>
        <row r="190">
          <cell r="A190" t="str">
            <v>6713 СОЧНЫЙ ГРИЛЬ ПМ сос п/о мгс 0.41кг 8шт.  ОСТАНКИНО</v>
          </cell>
          <cell r="D190">
            <v>1736</v>
          </cell>
          <cell r="F190">
            <v>1736</v>
          </cell>
        </row>
        <row r="191">
          <cell r="A191" t="str">
            <v>6716 ОСОБАЯ Коровино (в сетке) 0.5кг 8шт.  ОСТАНКИНО</v>
          </cell>
          <cell r="D191">
            <v>606</v>
          </cell>
          <cell r="F191">
            <v>606</v>
          </cell>
        </row>
        <row r="192">
          <cell r="A192" t="str">
            <v>6722 СОЧНЫЕ ПМ сос п/о мгс 0,41кг 10шт.  ОСТАНКИНО</v>
          </cell>
          <cell r="D192">
            <v>5762</v>
          </cell>
          <cell r="F192">
            <v>5768</v>
          </cell>
        </row>
        <row r="193">
          <cell r="A193" t="str">
            <v>6726 СЛИВОЧНЫЕ ПМ сос п/о мгс 0.41кг 10шт.  ОСТАНКИНО</v>
          </cell>
          <cell r="D193">
            <v>3715</v>
          </cell>
          <cell r="F193">
            <v>3718</v>
          </cell>
        </row>
        <row r="194">
          <cell r="A194" t="str">
            <v>6734 ОСОБАЯ СО ШПИКОМ Коровино (в сетке) 0,5кг ОСТАНКИНО</v>
          </cell>
          <cell r="D194">
            <v>189</v>
          </cell>
          <cell r="F194">
            <v>189</v>
          </cell>
        </row>
        <row r="195">
          <cell r="A195" t="str">
            <v>6747 РУССКАЯ ПРЕМИУМ ПМ вар ф/о в/у  ОСТАНКИНО</v>
          </cell>
          <cell r="D195">
            <v>73.599999999999994</v>
          </cell>
          <cell r="F195">
            <v>73.599999999999994</v>
          </cell>
        </row>
        <row r="196">
          <cell r="A196" t="str">
            <v>6756 ВЕТЧ.ЛЮБИТЕЛЬСКАЯ п/о  ОСТАНКИНО</v>
          </cell>
          <cell r="D196">
            <v>173.4</v>
          </cell>
          <cell r="F196">
            <v>173.4</v>
          </cell>
        </row>
        <row r="197">
          <cell r="A197" t="str">
            <v>6769 СЕМЕЙНАЯ вар п/о  ОСТАНКИНО</v>
          </cell>
          <cell r="D197">
            <v>17.600000000000001</v>
          </cell>
          <cell r="F197">
            <v>17.600000000000001</v>
          </cell>
        </row>
        <row r="198">
          <cell r="A198" t="str">
            <v>6776 ХОТ-ДОГ Папа может сос п/о мгс 0.35кг  ОСТАНКИНО</v>
          </cell>
          <cell r="D198">
            <v>377</v>
          </cell>
          <cell r="F198">
            <v>377</v>
          </cell>
        </row>
        <row r="199">
          <cell r="A199" t="str">
            <v>6777 МЯСНЫЕ С ГОВЯДИНОЙ ПМ сос п/о мгс 0.4кг  ОСТАНКИНО</v>
          </cell>
          <cell r="D199">
            <v>859</v>
          </cell>
          <cell r="F199">
            <v>859</v>
          </cell>
        </row>
        <row r="200">
          <cell r="A200" t="str">
            <v>6797 С ИНДЕЙКОЙ Папа может вар п/о 0,4кг 8шт.  ОСТАНКИНО</v>
          </cell>
          <cell r="D200">
            <v>65</v>
          </cell>
          <cell r="F200">
            <v>65</v>
          </cell>
        </row>
        <row r="201">
          <cell r="A201" t="str">
            <v>6822 ИЗ ОТБОРНОГО МЯСА ПМ сос п/о мгс 0,36кг  ОСТАНКИНО</v>
          </cell>
          <cell r="D201">
            <v>258</v>
          </cell>
          <cell r="F201">
            <v>258</v>
          </cell>
        </row>
        <row r="202">
          <cell r="A202" t="str">
            <v>Ассорти "Сырная тарелка" сыр плавл. круг 130 г., 50%ж, ТМ Сыробогатов,  Линия</v>
          </cell>
          <cell r="F202">
            <v>36</v>
          </cell>
        </row>
        <row r="203">
          <cell r="A203" t="str">
            <v>Ассорти (слив, грибы, ветчина) сыр плавленый 50%ж, ТМ Сыробогатов,круг,130 г. (180 суток)  Линия</v>
          </cell>
          <cell r="F203">
            <v>60</v>
          </cell>
        </row>
        <row r="204">
          <cell r="A204" t="str">
            <v>Балык говяжий с/к "Эликатессе" 0,10 кг.шт. нарезка (лоток с ср.защ.атм.)  СПК</v>
          </cell>
          <cell r="D204">
            <v>234</v>
          </cell>
          <cell r="F204">
            <v>234</v>
          </cell>
        </row>
        <row r="205">
          <cell r="A205" t="str">
            <v>Балык свиной с/к "Эликатессе" 0,10 кг.шт. нарезка (лоток с ср.защ.атм.)  СПК</v>
          </cell>
          <cell r="D205">
            <v>424</v>
          </cell>
          <cell r="F205">
            <v>424</v>
          </cell>
        </row>
        <row r="206">
          <cell r="A206" t="str">
            <v>БОНУС Z-ОСОБАЯ Коровино вар п/о (5324)  ОСТАНКИНО</v>
          </cell>
          <cell r="D206">
            <v>36</v>
          </cell>
          <cell r="F206">
            <v>36</v>
          </cell>
        </row>
        <row r="207">
          <cell r="A207" t="str">
            <v>БОНУС Z-ОСОБАЯ Коровино вар п/о 0.5кг_СНГ (6305)  ОСТАНКИНО</v>
          </cell>
          <cell r="D207">
            <v>24</v>
          </cell>
          <cell r="F207">
            <v>24</v>
          </cell>
        </row>
        <row r="208">
          <cell r="A208" t="str">
            <v>БОНУС СОЧНЫЕ сос п/о мгс 0.41кг_UZ (6087)  ОСТАНКИНО</v>
          </cell>
          <cell r="D208">
            <v>1163</v>
          </cell>
          <cell r="F208">
            <v>1163</v>
          </cell>
        </row>
        <row r="209">
          <cell r="A209" t="str">
            <v>БОНУС СОЧНЫЕ сос п/о мгс 1*6_UZ (6088)  ОСТАНКИНО</v>
          </cell>
          <cell r="D209">
            <v>498</v>
          </cell>
          <cell r="F209">
            <v>498</v>
          </cell>
        </row>
        <row r="210">
          <cell r="A210" t="str">
            <v>БОНУС_273  Сосиски Сочинки с сочной грудинкой, МГС 0.4кг,   ПОКОМ</v>
          </cell>
          <cell r="F210">
            <v>1456</v>
          </cell>
        </row>
        <row r="211">
          <cell r="A211" t="str">
            <v>БОНУС_305  Колбаса Сервелат Мясорубский с мелкорубленным окороком в/у  ТМ Стародворье ВЕС   ПОКОМ</v>
          </cell>
          <cell r="F211">
            <v>387.06400000000002</v>
          </cell>
        </row>
        <row r="212">
          <cell r="A212" t="str">
            <v>БОНУС_Колбаса вареная Филейская ТМ Вязанка. ВЕС  ПОКОМ</v>
          </cell>
          <cell r="F212">
            <v>489.97899999999998</v>
          </cell>
        </row>
        <row r="213">
          <cell r="A213" t="str">
            <v>БОНУС_Колбаса Докторская Особая ТМ Особый рецепт,  0,5кг, ПОКОМ</v>
          </cell>
          <cell r="F213">
            <v>422</v>
          </cell>
        </row>
        <row r="214">
          <cell r="A214" t="str">
            <v>БОНУС_Колбаса Сервелат Филедворский, фиброуз, в/у 0,35 кг срез,  ПОКОМ</v>
          </cell>
          <cell r="F214">
            <v>635</v>
          </cell>
        </row>
        <row r="215">
          <cell r="A215" t="str">
            <v>БОНУС_Консервы говядина тушеная "СПК" ж/б 0,338 кг.шт. термоус. пл. ЧМК  СПК</v>
          </cell>
          <cell r="D215">
            <v>3</v>
          </cell>
          <cell r="F215">
            <v>3</v>
          </cell>
        </row>
        <row r="216">
          <cell r="A216" t="str">
            <v>БОНУС_Пельмени Отборные из свинины и говядины 0,9 кг ТМ Стародворье ТС Медвежье ушко  ПОКОМ</v>
          </cell>
          <cell r="F216">
            <v>418</v>
          </cell>
        </row>
        <row r="217">
          <cell r="A217" t="str">
            <v>Бутербродная вареная 0,47 кг шт.  СПК</v>
          </cell>
          <cell r="D217">
            <v>68</v>
          </cell>
          <cell r="F217">
            <v>68</v>
          </cell>
        </row>
        <row r="218">
          <cell r="A218" t="str">
            <v>Вацлавская вареная 400 гр.шт.  СПК</v>
          </cell>
          <cell r="D218">
            <v>16</v>
          </cell>
          <cell r="F218">
            <v>16</v>
          </cell>
        </row>
        <row r="219">
          <cell r="A219" t="str">
            <v>Вацлавская п/к (черева) 390 гр.шт. термоус.пак  СПК</v>
          </cell>
          <cell r="D219">
            <v>67</v>
          </cell>
          <cell r="F219">
            <v>67</v>
          </cell>
        </row>
        <row r="220">
          <cell r="A220" t="str">
            <v>Ветчина Вацлавская 400 гр.шт.  СПК</v>
          </cell>
          <cell r="D220">
            <v>10</v>
          </cell>
          <cell r="F220">
            <v>10</v>
          </cell>
        </row>
        <row r="221">
          <cell r="A221" t="str">
            <v>Ветчина Деликатесная "Сибирский стандарт"  СПК</v>
          </cell>
          <cell r="D221">
            <v>174</v>
          </cell>
          <cell r="F221">
            <v>174</v>
          </cell>
        </row>
        <row r="222">
          <cell r="A222" t="str">
            <v>Гауда сыр, 45% ж (брус), ТМ Сыробогатов  Линия</v>
          </cell>
          <cell r="F222">
            <v>104.72499999999999</v>
          </cell>
        </row>
        <row r="223">
          <cell r="A223" t="str">
            <v>Голландский ИТ сыр 45% ж (брус) ТМ Сыробогатов  Линия</v>
          </cell>
          <cell r="F223">
            <v>34.4</v>
          </cell>
        </row>
        <row r="224">
          <cell r="A224" t="str">
            <v>Готовые чебупели острые с мясом Горячая штучка 0,3 кг зам  ПОКОМ</v>
          </cell>
          <cell r="F224">
            <v>297</v>
          </cell>
        </row>
        <row r="225">
          <cell r="A225" t="str">
            <v>Готовые чебупели с ветчиной и сыром Горячая штучка 0,3кг зам  ПОКОМ</v>
          </cell>
          <cell r="D225">
            <v>842</v>
          </cell>
          <cell r="F225">
            <v>2461</v>
          </cell>
        </row>
        <row r="226">
          <cell r="A226" t="str">
            <v>Готовые чебупели сочные с мясом ТМ Горячая штучка  0,3кг зам  ПОКОМ</v>
          </cell>
          <cell r="D226">
            <v>700</v>
          </cell>
          <cell r="F226">
            <v>1816</v>
          </cell>
        </row>
        <row r="227">
          <cell r="A227" t="str">
            <v>Готовые чебуреки с мясом ТМ Горячая штучка 0,09 кг флоу-пак ПОКОМ</v>
          </cell>
          <cell r="F227">
            <v>340</v>
          </cell>
        </row>
        <row r="228">
          <cell r="A228" t="str">
            <v>Грилья Куриные крылья ТМ Горячая штучка 0,27 кг зам.  ПОКОМ_НЕАКТИВНА</v>
          </cell>
          <cell r="F228">
            <v>1</v>
          </cell>
        </row>
        <row r="229">
          <cell r="A229" t="str">
            <v>Грудинка Деревенская в аджике к/в 150 гр.шт. нарезка (лоток с ср.защ.атм.)  СПК</v>
          </cell>
          <cell r="D229">
            <v>23</v>
          </cell>
          <cell r="F229">
            <v>23</v>
          </cell>
        </row>
        <row r="230">
          <cell r="A230" t="str">
            <v>Гуцульская с/к "КолбасГрад" 160 гр.шт. термоус. пак  СПК</v>
          </cell>
          <cell r="D230">
            <v>54</v>
          </cell>
          <cell r="F230">
            <v>54</v>
          </cell>
        </row>
        <row r="231">
          <cell r="A231" t="str">
            <v>Датский сыр 45% ж,180г (флаупак), фасованый "Cыробогатов'(8 шт) Линия</v>
          </cell>
          <cell r="F231">
            <v>24</v>
          </cell>
        </row>
        <row r="232">
          <cell r="A232" t="str">
            <v>Дельгаро с/в "Эликатессе" 140 гр.шт.  СПК</v>
          </cell>
          <cell r="D232">
            <v>61</v>
          </cell>
          <cell r="F232">
            <v>61</v>
          </cell>
        </row>
        <row r="233">
          <cell r="A233" t="str">
            <v>Деревенская рубленая вареная 350 гр.шт. термоус. пак.  СПК</v>
          </cell>
          <cell r="D233">
            <v>18</v>
          </cell>
          <cell r="F233">
            <v>18</v>
          </cell>
        </row>
        <row r="234">
          <cell r="A234" t="str">
            <v>Деревенская с чесночком и сальцем п/к (черева) 390 гр.шт. термоус. пак.  СПК</v>
          </cell>
          <cell r="D234">
            <v>308</v>
          </cell>
          <cell r="F234">
            <v>308</v>
          </cell>
        </row>
        <row r="235">
          <cell r="A235" t="str">
            <v>Для бургера сыр плавленый 25%ж,ТМ Сыробогатов,112 г слайсы   Линия</v>
          </cell>
          <cell r="F235">
            <v>36</v>
          </cell>
        </row>
        <row r="236">
          <cell r="A236" t="str">
            <v>Для супа с луком сыр плавленый 45%ж, фольга 80г, ТМ Сыробогатов (150 суток)  Линия</v>
          </cell>
          <cell r="F236">
            <v>600</v>
          </cell>
        </row>
        <row r="237">
          <cell r="A237" t="str">
            <v>Докторская вареная в/с 0,47 кг шт.  СПК</v>
          </cell>
          <cell r="D237">
            <v>69</v>
          </cell>
          <cell r="F237">
            <v>69</v>
          </cell>
        </row>
        <row r="238">
          <cell r="A238" t="str">
            <v>Докторская вареная термоус.пак. "Высокий вкус"  СПК</v>
          </cell>
          <cell r="D238">
            <v>126</v>
          </cell>
          <cell r="F238">
            <v>126</v>
          </cell>
        </row>
        <row r="239">
          <cell r="A239" t="str">
            <v>Дружба сыр плавленый 50% ж, фольга 80г, ТМ Сыробогатов (150 суток)   Линия</v>
          </cell>
          <cell r="F239">
            <v>240</v>
          </cell>
        </row>
        <row r="240">
          <cell r="A240" t="str">
            <v>Жар-боллы с курочкой и сыром, ВЕС ТМ Зареченские  ПОКОМ</v>
          </cell>
          <cell r="F240">
            <v>145.101</v>
          </cell>
        </row>
        <row r="241">
          <cell r="A241" t="str">
            <v>Жар-ладушки с клубникой и вишней ВЕС ТМ Зареченские  ПОКОМ</v>
          </cell>
          <cell r="F241">
            <v>18.5</v>
          </cell>
        </row>
        <row r="242">
          <cell r="A242" t="str">
            <v>Жар-ладушки с мясом ТМ Зареченские ВЕС ПОКОМ</v>
          </cell>
          <cell r="D242">
            <v>3.7</v>
          </cell>
          <cell r="F242">
            <v>213.90199999999999</v>
          </cell>
        </row>
        <row r="243">
          <cell r="A243" t="str">
            <v>Жар-ладушки с мясом, картофелем и грибами ВЕС ТМ Зареченские  ПОКОМ</v>
          </cell>
          <cell r="F243">
            <v>40.700000000000003</v>
          </cell>
        </row>
        <row r="244">
          <cell r="A244" t="str">
            <v>Жар-ладушки с яблоком и грушей ТМ Зареченские ВЕС ПОКОМ</v>
          </cell>
          <cell r="F244">
            <v>37</v>
          </cell>
        </row>
        <row r="245">
          <cell r="A245" t="str">
            <v>ЖАР-мени ВЕС ТМ Зареченские  ПОКОМ</v>
          </cell>
          <cell r="D245">
            <v>5</v>
          </cell>
          <cell r="F245">
            <v>153</v>
          </cell>
        </row>
        <row r="246">
          <cell r="A246" t="str">
            <v>Карбонад Юбилейный 0,13кг нар.д/ф шт. СПК</v>
          </cell>
          <cell r="D246">
            <v>19</v>
          </cell>
          <cell r="F246">
            <v>19</v>
          </cell>
        </row>
        <row r="247">
          <cell r="A247" t="str">
            <v>Каша гречневая с говядиной "СПК" ж/б 0,340 кг.шт. термоус. пл. ЧМК  СПК</v>
          </cell>
          <cell r="D247">
            <v>2</v>
          </cell>
          <cell r="F247">
            <v>2</v>
          </cell>
        </row>
        <row r="248">
          <cell r="A248" t="str">
            <v>Каша перловая с говядиной "СПК" ж/б 0,340 кг.шт. термоус. пл. ЧМК СПК</v>
          </cell>
          <cell r="D248">
            <v>2</v>
          </cell>
          <cell r="F248">
            <v>2</v>
          </cell>
        </row>
        <row r="249">
          <cell r="A249" t="str">
            <v>Классика с/к 235 гр.шт. "Высокий вкус"  СПК</v>
          </cell>
          <cell r="D249">
            <v>293</v>
          </cell>
          <cell r="F249">
            <v>293</v>
          </cell>
        </row>
        <row r="250">
          <cell r="A250" t="str">
            <v>Колбаски ПодПивасики оригинальные с/к 0,10 кг.шт. термофор.пак.  СПК</v>
          </cell>
          <cell r="D250">
            <v>1038</v>
          </cell>
          <cell r="F250">
            <v>1038</v>
          </cell>
        </row>
        <row r="251">
          <cell r="A251" t="str">
            <v>Колбаски ПодПивасики острые с/к 0,10 кг.шт. термофор.пак.  СПК</v>
          </cell>
          <cell r="D251">
            <v>697</v>
          </cell>
          <cell r="F251">
            <v>697</v>
          </cell>
        </row>
        <row r="252">
          <cell r="A252" t="str">
            <v>Колбаски ПодПивасики с сыром с/к 100 гр.шт. (в ср.защ.атм.)  СПК</v>
          </cell>
          <cell r="D252">
            <v>136</v>
          </cell>
          <cell r="F252">
            <v>136</v>
          </cell>
        </row>
        <row r="253">
          <cell r="A253" t="str">
            <v>Консервы говядина тушеная "СПК" ж/б 0,338 кг.шт. термоус. пл. ЧМК  СПК</v>
          </cell>
          <cell r="D253">
            <v>5</v>
          </cell>
          <cell r="F253">
            <v>5</v>
          </cell>
        </row>
        <row r="254">
          <cell r="A254" t="str">
            <v>Коньячная с/к 0,10 кг.шт. нарезка (лоток с ср.зад.атм.) "Высокий вкус"  СПК</v>
          </cell>
          <cell r="D254">
            <v>3</v>
          </cell>
          <cell r="F254">
            <v>3</v>
          </cell>
        </row>
        <row r="255">
          <cell r="A255" t="str">
            <v>Король сыров с аром топл мол сыр 40% ж, 400 г, фасованный "Сыробогатов"  Линия</v>
          </cell>
          <cell r="F255">
            <v>24</v>
          </cell>
        </row>
        <row r="256">
          <cell r="A256" t="str">
            <v>Король сыров с аром топл мол сыр 40%ж, "Сыробогатов" 180г (флоупак) (12шту) Линия</v>
          </cell>
          <cell r="F256">
            <v>24</v>
          </cell>
        </row>
        <row r="257">
          <cell r="A257" t="str">
            <v>Король сыров с аром топл молока сыр 40% ж, 125г, фасованный, (нарезка), ТМ "Сыробогатов"  Линия</v>
          </cell>
          <cell r="F257">
            <v>24</v>
          </cell>
        </row>
        <row r="258">
          <cell r="A258" t="str">
            <v>Король сыров со вкусом топлен.молока сыр плавл. 50%ж, фольга 80г, ТМ Сыробогатов (150 суток) Линия</v>
          </cell>
          <cell r="F258">
            <v>1200</v>
          </cell>
        </row>
        <row r="259">
          <cell r="A259" t="str">
            <v>Король сыров со вкусом топленого молока сыр 40%ж, 180 г. фасованный «Сыробогатов»  Линия</v>
          </cell>
          <cell r="F259">
            <v>24</v>
          </cell>
        </row>
        <row r="260">
          <cell r="A260" t="str">
            <v>Король сыров со вкусом топленого молока сыр плавленый 45%ж,ТМ Сыробогатов,130 г слайсы  Линия</v>
          </cell>
          <cell r="F260">
            <v>36</v>
          </cell>
        </row>
        <row r="261">
          <cell r="A261" t="str">
            <v>Костромской ИТ сыр 45% ж (брус) ТМ "Сыробогатов", г. Орёл  Линия</v>
          </cell>
          <cell r="F261">
            <v>52.53</v>
          </cell>
        </row>
        <row r="262">
          <cell r="A262" t="str">
            <v>Краковская п/к (черева) 390 гр.шт. термоус.пак. СПК</v>
          </cell>
          <cell r="D262">
            <v>4</v>
          </cell>
          <cell r="F262">
            <v>4</v>
          </cell>
        </row>
        <row r="263">
          <cell r="A263" t="str">
            <v>Круггетсы с сырным соусом ТМ Горячая штучка 0,25 кг зам  ПОКОМ</v>
          </cell>
          <cell r="D263">
            <v>1</v>
          </cell>
          <cell r="F263">
            <v>424</v>
          </cell>
        </row>
        <row r="264">
          <cell r="A264" t="str">
            <v>Круггетсы сочные ТМ Горячая штучка ТС Круггетсы 0,25 кг зам  ПОКОМ</v>
          </cell>
          <cell r="D264">
            <v>853</v>
          </cell>
          <cell r="F264">
            <v>1925</v>
          </cell>
        </row>
        <row r="265">
          <cell r="A265" t="str">
            <v>Ла Фаворте с/в "Эликатессе" 140 гр.шт.  СПК</v>
          </cell>
          <cell r="D265">
            <v>101</v>
          </cell>
          <cell r="F265">
            <v>101</v>
          </cell>
        </row>
        <row r="266">
          <cell r="A266" t="str">
            <v>Ливерная Печеночная "Просто выгодно" 0,3 кг.шт.  СПК</v>
          </cell>
          <cell r="D266">
            <v>74</v>
          </cell>
          <cell r="F266">
            <v>74</v>
          </cell>
        </row>
        <row r="267">
          <cell r="A267" t="str">
            <v>Любительская вареная термоус.пак. "Высокий вкус"  СПК</v>
          </cell>
          <cell r="D267">
            <v>105</v>
          </cell>
          <cell r="F267">
            <v>105</v>
          </cell>
        </row>
        <row r="268">
          <cell r="A268" t="str">
            <v>Маасдам сыр 45% ж, 125г, фасованный, (нарезка), ТМ "Сыробогатов"  Линия</v>
          </cell>
          <cell r="F268">
            <v>24</v>
          </cell>
        </row>
        <row r="269">
          <cell r="A269" t="str">
            <v>Маасдам сыр плавленый 50% ж, фольга 80г, ТМ Сыробогатов (150 суток)  Линия</v>
          </cell>
          <cell r="F269">
            <v>600</v>
          </cell>
        </row>
        <row r="270">
          <cell r="A270" t="str">
            <v>Маасдам сыр фасованый 45%ж (флоупак), "Сыробогатов" 180г Линия</v>
          </cell>
          <cell r="F270">
            <v>24</v>
          </cell>
        </row>
        <row r="271">
          <cell r="A271" t="str">
            <v>Мини-сосиски в тесте "Фрайпики" 1,8кг ВЕС, ТМ Зареченские  ПОКОМ</v>
          </cell>
          <cell r="D271">
            <v>1.8</v>
          </cell>
          <cell r="F271">
            <v>77.400000000000006</v>
          </cell>
        </row>
        <row r="272">
          <cell r="A272" t="str">
            <v>Мини-сосиски в тесте "Фрайпики" 3,7кг ВЕС, ТМ Зареченские  ПОКОМ</v>
          </cell>
          <cell r="F272">
            <v>146.9</v>
          </cell>
        </row>
        <row r="273">
          <cell r="A273" t="str">
            <v>Мусульманская вареная "Просто выгодно"  СПК</v>
          </cell>
          <cell r="D273">
            <v>13</v>
          </cell>
          <cell r="F273">
            <v>13</v>
          </cell>
        </row>
        <row r="274">
          <cell r="A274" t="str">
            <v>Мусульманская п/к "Просто выгодно" термофор.пак.  СПК</v>
          </cell>
          <cell r="D274">
            <v>2.5</v>
          </cell>
          <cell r="F274">
            <v>2.5</v>
          </cell>
        </row>
        <row r="275">
          <cell r="A275" t="str">
            <v>Мясное ассорти сыр плавл. круг 130 г., 50%ж, ТМ Сыробогатов,  Линия</v>
          </cell>
          <cell r="F275">
            <v>36</v>
          </cell>
        </row>
        <row r="276">
          <cell r="A276" t="str">
            <v>Наггетсы из печи 0,25кг ТМ Вязанка ТС Няняггетсы Сливушки замор.  ПОКОМ</v>
          </cell>
          <cell r="D276">
            <v>8</v>
          </cell>
          <cell r="F276">
            <v>2277</v>
          </cell>
        </row>
        <row r="277">
          <cell r="A277" t="str">
            <v>Наггетсы Нагетосы Сочная курочка в хрустящей панировке 0,25кг ТМ Горячая штучка   ПОКОМ</v>
          </cell>
          <cell r="D277">
            <v>1</v>
          </cell>
          <cell r="F277">
            <v>1</v>
          </cell>
        </row>
        <row r="278">
          <cell r="A278" t="str">
            <v>Наггетсы Нагетосы Сочная курочка ТМ Горячая штучка 0,25 кг зам  ПОКОМ</v>
          </cell>
          <cell r="D278">
            <v>7</v>
          </cell>
          <cell r="F278">
            <v>1817</v>
          </cell>
        </row>
        <row r="279">
          <cell r="A279" t="str">
            <v>Наггетсы с индейкой 0,25кг ТМ Вязанка ТС Няняггетсы Сливушки НД2 замор.  ПОКОМ</v>
          </cell>
          <cell r="D279">
            <v>6</v>
          </cell>
          <cell r="F279">
            <v>1895</v>
          </cell>
        </row>
        <row r="280">
          <cell r="A280" t="str">
            <v>Наггетсы с куриным филе и сыром ТМ Вязанка 0,25 кг ПОКОМ</v>
          </cell>
          <cell r="D280">
            <v>6</v>
          </cell>
          <cell r="F280">
            <v>611</v>
          </cell>
        </row>
        <row r="281">
          <cell r="A281" t="str">
            <v>Наггетсы Хрустящие ТМ Зареченские. ВЕС ПОКОМ</v>
          </cell>
          <cell r="F281">
            <v>326.00200000000001</v>
          </cell>
        </row>
        <row r="282">
          <cell r="A282" t="str">
            <v>Новосибирская с/к 0,10 кг.шт. нарезка (лоток с ср.защ.атм.) "Высокий вкус"  СПК</v>
          </cell>
          <cell r="D282">
            <v>1</v>
          </cell>
          <cell r="F282">
            <v>1</v>
          </cell>
        </row>
        <row r="283">
          <cell r="A283" t="str">
            <v>Оригинальная с перцем с/к  СПК</v>
          </cell>
          <cell r="D283">
            <v>1477.2</v>
          </cell>
          <cell r="F283">
            <v>1477.2</v>
          </cell>
        </row>
        <row r="284">
          <cell r="A284" t="str">
            <v>Особая вареная  СПК</v>
          </cell>
          <cell r="D284">
            <v>6.5</v>
          </cell>
          <cell r="F284">
            <v>6.5</v>
          </cell>
        </row>
        <row r="285">
          <cell r="A285" t="str">
            <v>Пармезан сыр 40% ж, 400 г, фасованный Сыробогатов   Линия</v>
          </cell>
          <cell r="F285">
            <v>12</v>
          </cell>
        </row>
        <row r="286">
          <cell r="A286" t="str">
            <v>Пекантино с/в "Эликатессе" 0,10 кг.шт. нарезка (лоток с.ср.защ.атм.)  СПК</v>
          </cell>
          <cell r="D286">
            <v>46</v>
          </cell>
          <cell r="F286">
            <v>46</v>
          </cell>
        </row>
        <row r="287">
          <cell r="A287" t="str">
            <v>Пельмени Grandmeni со сливочным маслом Горячая штучка 0,75 кг ПОКОМ</v>
          </cell>
          <cell r="F287">
            <v>277</v>
          </cell>
        </row>
        <row r="288">
          <cell r="A288" t="str">
            <v>Пельмени Бигбули #МЕГАВКУСИЩЕ с сочной грудинкой 0,43 кг  ПОКОМ</v>
          </cell>
          <cell r="F288">
            <v>67</v>
          </cell>
        </row>
        <row r="289">
          <cell r="A289" t="str">
            <v>Пельмени Бигбули #МЕГАВКУСИЩЕ с сочной грудинкой 0,9 кг  ПОКОМ</v>
          </cell>
          <cell r="F289">
            <v>670</v>
          </cell>
        </row>
        <row r="290">
          <cell r="A290" t="str">
            <v>Пельмени Бигбули с мясом, Горячая штучка 0,43кг  ПОКОМ</v>
          </cell>
          <cell r="F290">
            <v>176</v>
          </cell>
        </row>
        <row r="291">
          <cell r="A291" t="str">
            <v>Пельмени Бигбули с мясом, Горячая штучка 0,9кг  ПОКОМ</v>
          </cell>
          <cell r="D291">
            <v>193</v>
          </cell>
          <cell r="F291">
            <v>529</v>
          </cell>
        </row>
        <row r="292">
          <cell r="A292" t="str">
            <v>Пельмени Бигбули со сливоч.маслом (Мегамаслище) ТМ БУЛЬМЕНИ сфера 0,43. замор. ПОКОМ</v>
          </cell>
          <cell r="D292">
            <v>2</v>
          </cell>
          <cell r="F292">
            <v>776</v>
          </cell>
        </row>
        <row r="293">
          <cell r="A293" t="str">
            <v>Пельмени Бигбули со сливочным маслом #МЕГАМАСЛИЩЕ Горячая штучка 0,9 кг  ПОКОМ</v>
          </cell>
          <cell r="D293">
            <v>2</v>
          </cell>
          <cell r="F293">
            <v>199</v>
          </cell>
        </row>
        <row r="294">
          <cell r="A294" t="str">
            <v>Пельмени Бульмени по-сибирски с говядиной и свининой ТМ Горячая штучка 0,8 кг ПОКОМ</v>
          </cell>
          <cell r="F294">
            <v>304</v>
          </cell>
        </row>
        <row r="295">
          <cell r="A295" t="str">
            <v>Пельмени Бульмени с говядиной и свининой Горячая шт. 0,9 кг  ПОКОМ</v>
          </cell>
          <cell r="D295">
            <v>837</v>
          </cell>
          <cell r="F295">
            <v>2439</v>
          </cell>
        </row>
        <row r="296">
          <cell r="A296" t="str">
            <v>Пельмени Бульмени с говядиной и свининой Горячая штучка 0,43  ПОКОМ</v>
          </cell>
          <cell r="D296">
            <v>5</v>
          </cell>
          <cell r="F296">
            <v>1058</v>
          </cell>
        </row>
        <row r="297">
          <cell r="A297" t="str">
            <v>Пельмени Бульмени с говядиной и свининой Наваристые Горячая штучка ВЕС  ПОКОМ</v>
          </cell>
          <cell r="D297">
            <v>5</v>
          </cell>
          <cell r="F297">
            <v>1420.001</v>
          </cell>
        </row>
        <row r="298">
          <cell r="A298" t="str">
            <v>Пельмени Бульмени со сливочным маслом Горячая штучка 0,9 кг  ПОКОМ</v>
          </cell>
          <cell r="D298">
            <v>987</v>
          </cell>
          <cell r="F298">
            <v>3555</v>
          </cell>
        </row>
        <row r="299">
          <cell r="A299" t="str">
            <v>Пельмени Бульмени со сливочным маслом ТМ Горячая шт. 0,43 кг  ПОКОМ</v>
          </cell>
          <cell r="D299">
            <v>3</v>
          </cell>
          <cell r="F299">
            <v>906</v>
          </cell>
        </row>
        <row r="300">
          <cell r="A300" t="str">
            <v>Пельмени Левантские ТМ Особый рецепт 0,8 кг  ПОКОМ</v>
          </cell>
          <cell r="F300">
            <v>14</v>
          </cell>
        </row>
        <row r="301">
          <cell r="A301" t="str">
            <v>Пельмени Медвежьи ушки с фермерскими сливками 0,7кг  ПОКОМ</v>
          </cell>
          <cell r="F301">
            <v>76</v>
          </cell>
        </row>
        <row r="302">
          <cell r="A302" t="str">
            <v>Пельмени Медвежьи ушки с фермерской свининой и говядиной Малые 0,7кг  ПОКОМ</v>
          </cell>
          <cell r="F302">
            <v>65</v>
          </cell>
        </row>
        <row r="303">
          <cell r="A303" t="str">
            <v>Пельмени Мясорубские с рубленой грудинкой ТМ Стародворье флоупак  0,7 кг. ПОКОМ</v>
          </cell>
          <cell r="D303">
            <v>1</v>
          </cell>
          <cell r="F303">
            <v>130</v>
          </cell>
        </row>
        <row r="304">
          <cell r="A304" t="str">
            <v>Пельмени Мясорубские ТМ Стародворье фоупак равиоли 0,7 кг  ПОКОМ</v>
          </cell>
          <cell r="D304">
            <v>3</v>
          </cell>
          <cell r="F304">
            <v>1136</v>
          </cell>
        </row>
        <row r="305">
          <cell r="A305" t="str">
            <v>Пельмени Отборные из свинины и говядины 0,9 кг ТМ Стародворье ТС Медвежье ушко  ПОКОМ</v>
          </cell>
          <cell r="F305">
            <v>230</v>
          </cell>
        </row>
        <row r="306">
          <cell r="A306" t="str">
            <v>Пельмени С говядиной и свининой, ВЕС, сфера пуговки Мясная Галерея  ПОКОМ</v>
          </cell>
          <cell r="D306">
            <v>10</v>
          </cell>
          <cell r="F306">
            <v>655.01099999999997</v>
          </cell>
        </row>
        <row r="307">
          <cell r="A307" t="str">
            <v>Пельмени Со свининой и говядиной Любимая ложка 1,2 кг  ПОКОМ</v>
          </cell>
          <cell r="F307">
            <v>1</v>
          </cell>
        </row>
        <row r="308">
          <cell r="A308" t="str">
            <v>Пельмени Со свининой и говядиной ТМ Особый рецепт Любимая ложка 1,0 кг  ПОКОМ</v>
          </cell>
          <cell r="D308">
            <v>2</v>
          </cell>
          <cell r="F308">
            <v>706</v>
          </cell>
        </row>
        <row r="309">
          <cell r="A309" t="str">
            <v>Пельмени Сочные сфера 0,8 кг ТМ Стародворье  ПОКОМ</v>
          </cell>
          <cell r="F309">
            <v>2</v>
          </cell>
        </row>
        <row r="310">
          <cell r="A310" t="str">
            <v>Пельмени Сочные сфера 0,9 кг ТМ Стародворье ПОКОМ</v>
          </cell>
          <cell r="F310">
            <v>320</v>
          </cell>
        </row>
        <row r="311">
          <cell r="A311" t="str">
            <v>Пельмени Супермени с мясом, Горячая штучка 0,2кг    ПОКОМ</v>
          </cell>
          <cell r="F311">
            <v>1</v>
          </cell>
        </row>
        <row r="312">
          <cell r="A312" t="str">
            <v>Пельмени Супермени со сливочным маслом, Горячая штучка 0,2кг    ПОКОМ</v>
          </cell>
          <cell r="F312">
            <v>1</v>
          </cell>
        </row>
        <row r="313">
          <cell r="A313" t="str">
            <v>Пипперони с/к "Эликатессе" 0,10 кг.шт.  СПК</v>
          </cell>
          <cell r="D313">
            <v>1</v>
          </cell>
          <cell r="F313">
            <v>1</v>
          </cell>
        </row>
        <row r="314">
          <cell r="A314" t="str">
            <v>Плавленый Сыр 45% "С ветчиной" СТМ "ПапаМожет" 180гр  ОСТАНКИНО</v>
          </cell>
          <cell r="D314">
            <v>16</v>
          </cell>
          <cell r="F314">
            <v>16</v>
          </cell>
        </row>
        <row r="315">
          <cell r="A315" t="str">
            <v>Плавленый Сыр 45% "С грибами" СТМ "ПапаМожет 180гр  ОСТАНКИНО</v>
          </cell>
          <cell r="D315">
            <v>13</v>
          </cell>
          <cell r="F315">
            <v>13</v>
          </cell>
        </row>
        <row r="316">
          <cell r="A316" t="str">
            <v>По-Австрийски с/к 260 гр.шт. "Высокий вкус"  СПК</v>
          </cell>
          <cell r="D316">
            <v>159</v>
          </cell>
          <cell r="F316">
            <v>159</v>
          </cell>
        </row>
        <row r="317">
          <cell r="A317" t="str">
            <v>Покровская вареная 0,47 кг шт.  СПК</v>
          </cell>
          <cell r="D317">
            <v>8</v>
          </cell>
          <cell r="F317">
            <v>8</v>
          </cell>
        </row>
        <row r="318">
          <cell r="A318" t="str">
            <v>Пошехонский ИТ сыр 45% ж (брус) ТМ "Сыробогатов", г. Орёл  Линия</v>
          </cell>
          <cell r="F318">
            <v>52.594999999999999</v>
          </cell>
        </row>
        <row r="319">
          <cell r="A319" t="str">
            <v>Продукт колбасный с сыром копченый Коровино 400 гр  ОСТАНКИНО</v>
          </cell>
          <cell r="D319">
            <v>12</v>
          </cell>
          <cell r="F319">
            <v>12</v>
          </cell>
        </row>
        <row r="320">
          <cell r="A320" t="str">
            <v>Российский ИТ сыр 50% ж (брус) ТМ "Сыробогатов", г. Орёл  Линия</v>
          </cell>
          <cell r="F320">
            <v>89.24</v>
          </cell>
        </row>
        <row r="321">
          <cell r="A321" t="str">
            <v>Российский сыр 50% ж, 125г, фасованный, (нарезка), ТМ "Сыробогатов"  Линия</v>
          </cell>
          <cell r="F321">
            <v>24</v>
          </cell>
        </row>
        <row r="322">
          <cell r="A322" t="str">
            <v>Российский сыр 50% ж, 180 г, фасованный Сыробогатов   Линия</v>
          </cell>
          <cell r="F322">
            <v>24</v>
          </cell>
        </row>
        <row r="323">
          <cell r="A323" t="str">
            <v>Российский сыр 50% ж, 400г, фасованный Сыробогатов   Линия</v>
          </cell>
          <cell r="F323">
            <v>24</v>
          </cell>
        </row>
        <row r="324">
          <cell r="A324" t="str">
            <v>С ветчиной сыр плавленый 50% ж, фольга 80г, ТМ Сыробогатов (150 суток)  Линия</v>
          </cell>
          <cell r="F324">
            <v>600</v>
          </cell>
        </row>
        <row r="325">
          <cell r="A325" t="str">
            <v>С грибами сыр плавленый 50% ж, фольга 80г, ТМ Сыробогатов (150 суток)  Линия</v>
          </cell>
          <cell r="F325">
            <v>600</v>
          </cell>
        </row>
        <row r="326">
          <cell r="A326" t="str">
            <v>Салями с перчиком с/к "КолбасГрад" 160 гр.шт. термоус. пак.  СПК</v>
          </cell>
          <cell r="D326">
            <v>45</v>
          </cell>
          <cell r="F326">
            <v>45</v>
          </cell>
        </row>
        <row r="327">
          <cell r="A327" t="str">
            <v>Салями Трюфель с/в "Эликатессе" 0,16 кг.шт.  СПК</v>
          </cell>
          <cell r="D327">
            <v>176</v>
          </cell>
          <cell r="F327">
            <v>176</v>
          </cell>
        </row>
        <row r="328">
          <cell r="A328" t="str">
            <v>Салями Финская с/к 235 гр.шт. "Высокий вкус"  СПК</v>
          </cell>
          <cell r="D328">
            <v>233</v>
          </cell>
          <cell r="F328">
            <v>233</v>
          </cell>
        </row>
        <row r="329">
          <cell r="A329" t="str">
            <v>Сардельки "Докторские" (черева) ( в ср.защ.атм.) 1.0 кг. "Высокий вкус"  СПК</v>
          </cell>
          <cell r="D329">
            <v>281</v>
          </cell>
          <cell r="F329">
            <v>411</v>
          </cell>
        </row>
        <row r="330">
          <cell r="A330" t="str">
            <v>Сардельки из говядины (черева) (в ср.защ.атм.) "Высокий вкус"  СПК</v>
          </cell>
          <cell r="D330">
            <v>242</v>
          </cell>
          <cell r="F330">
            <v>342</v>
          </cell>
        </row>
        <row r="331">
          <cell r="A331" t="str">
            <v>Сардельки из свинины (черева) ( в ср.защ.атм) "Высокий вкус"  СПК</v>
          </cell>
          <cell r="D331">
            <v>13</v>
          </cell>
          <cell r="F331">
            <v>13</v>
          </cell>
        </row>
        <row r="332">
          <cell r="A332" t="str">
            <v>Семейная с чесночком вареная (СПК+СКМ)  СПК</v>
          </cell>
          <cell r="D332">
            <v>457.15699999999998</v>
          </cell>
          <cell r="F332">
            <v>457.15699999999998</v>
          </cell>
        </row>
        <row r="333">
          <cell r="A333" t="str">
            <v>Семейная с чесночком Экстра вареная  СПК</v>
          </cell>
          <cell r="D333">
            <v>49.5</v>
          </cell>
          <cell r="F333">
            <v>49.5</v>
          </cell>
        </row>
        <row r="334">
          <cell r="A334" t="str">
            <v>Семейная с чесночком Экстра вареная 0,5 кг.шт.  СПК</v>
          </cell>
          <cell r="D334">
            <v>11</v>
          </cell>
          <cell r="F334">
            <v>11</v>
          </cell>
        </row>
        <row r="335">
          <cell r="A335" t="str">
            <v>Сервелат мелкозернистый в/к 0,5 кг.шт. термоус.пак. "Высокий вкус"  СПК</v>
          </cell>
          <cell r="D335">
            <v>52</v>
          </cell>
          <cell r="F335">
            <v>52</v>
          </cell>
        </row>
        <row r="336">
          <cell r="A336" t="str">
            <v>Сервелат Финский в/к 0,38 кг.шт. термофор.пак.  СПК</v>
          </cell>
          <cell r="D336">
            <v>32</v>
          </cell>
          <cell r="F336">
            <v>32</v>
          </cell>
        </row>
        <row r="337">
          <cell r="A337" t="str">
            <v>Сервелат Фирменный в/к 0,10 кг.шт. нарезка (лоток с ср.защ.атм.)  СПК</v>
          </cell>
          <cell r="D337">
            <v>31</v>
          </cell>
          <cell r="F337">
            <v>31</v>
          </cell>
        </row>
        <row r="338">
          <cell r="A338" t="str">
            <v>Сибирская особая с/к 0,10 кг.шт. нарезка (лоток с ср.защ.атм.)  СПК</v>
          </cell>
          <cell r="D338">
            <v>267</v>
          </cell>
          <cell r="F338">
            <v>267</v>
          </cell>
        </row>
        <row r="339">
          <cell r="A339" t="str">
            <v>Сибирская особая с/к 0,235 кг шт.  СПК</v>
          </cell>
          <cell r="D339">
            <v>243</v>
          </cell>
          <cell r="F339">
            <v>273</v>
          </cell>
        </row>
        <row r="340">
          <cell r="A340" t="str">
            <v>Славянская п/к 0,38 кг шт.термофор.пак.  СПК</v>
          </cell>
          <cell r="D340">
            <v>5</v>
          </cell>
          <cell r="F340">
            <v>5</v>
          </cell>
        </row>
        <row r="341">
          <cell r="A341" t="str">
            <v>Сливочный сыр 50% ж, 125г, фасованный (нарезка), ТМ "Сыробогатов"  Линия</v>
          </cell>
          <cell r="F341">
            <v>24</v>
          </cell>
        </row>
        <row r="342">
          <cell r="A342" t="str">
            <v>Сливочный сыр 50%ж, 180г. фасованный "Сыробогатов"  Линия</v>
          </cell>
          <cell r="F342">
            <v>24</v>
          </cell>
        </row>
        <row r="343">
          <cell r="A343" t="str">
            <v>Сливочный сыр плав, 130 г слайсы, 45%ж, ТМ Сыробогатов  Линия</v>
          </cell>
          <cell r="F343">
            <v>36</v>
          </cell>
        </row>
        <row r="344">
          <cell r="A344" t="str">
            <v>Сливочный сыр плавленый 50% ж, фольга 80г, ТМ Сыробогатов (150 суток)  Линия</v>
          </cell>
          <cell r="F344">
            <v>1200</v>
          </cell>
        </row>
        <row r="345">
          <cell r="A345" t="str">
            <v>Сливочный сыр, 50% ж (брус), ТМ "Сыробогатов", г. Орёл  Линия</v>
          </cell>
          <cell r="F345">
            <v>89.17</v>
          </cell>
        </row>
        <row r="346">
          <cell r="A346" t="str">
            <v>Смак-мени с картофелем и сочной грудинкой 1кг ТМ Зареченские ПОКОМ</v>
          </cell>
          <cell r="F346">
            <v>13</v>
          </cell>
        </row>
        <row r="347">
          <cell r="A347" t="str">
            <v>Смак-мени с мясом 1кг ТМ Зареченские ПОКОМ</v>
          </cell>
          <cell r="F347">
            <v>38</v>
          </cell>
        </row>
        <row r="348">
          <cell r="A348" t="str">
            <v>Смаколадьи с яблоком и грушей ТМ Зареченские,0,9 кг ПОКОМ</v>
          </cell>
          <cell r="F348">
            <v>6</v>
          </cell>
        </row>
        <row r="349">
          <cell r="A349" t="str">
            <v>Сметанковый сыр 50% ж, 180 г, фасованный Сыробогатов (флоупак)  Линия</v>
          </cell>
          <cell r="F349">
            <v>24</v>
          </cell>
        </row>
        <row r="350">
          <cell r="A350" t="str">
            <v>Сосиски "Баварские" 0,36 кг.шт. вак.упак.  СПК</v>
          </cell>
          <cell r="D350">
            <v>3</v>
          </cell>
          <cell r="F350">
            <v>3</v>
          </cell>
        </row>
        <row r="351">
          <cell r="A351" t="str">
            <v>Сосиски "Молочные" 0,36 кг.шт. вак.упак.  СПК</v>
          </cell>
          <cell r="D351">
            <v>18</v>
          </cell>
          <cell r="F351">
            <v>18</v>
          </cell>
        </row>
        <row r="352">
          <cell r="A352" t="str">
            <v>Сосиски Классические (в ср.защ.атм.) СПК</v>
          </cell>
          <cell r="D352">
            <v>5</v>
          </cell>
          <cell r="F352">
            <v>5</v>
          </cell>
        </row>
        <row r="353">
          <cell r="A353" t="str">
            <v>Сосиски Мусульманские "Просто выгодно" (в ср.защ.атм.)  СПК</v>
          </cell>
          <cell r="D353">
            <v>14</v>
          </cell>
          <cell r="F353">
            <v>14</v>
          </cell>
        </row>
        <row r="354">
          <cell r="A354" t="str">
            <v>Сосиски Хот-дог ВЕС (лоток с ср.защ.атм.)   СПК</v>
          </cell>
          <cell r="D354">
            <v>48</v>
          </cell>
          <cell r="F354">
            <v>48</v>
          </cell>
        </row>
        <row r="355">
          <cell r="A355" t="str">
            <v>Сосисоны в темпуре ВЕС  ПОКОМ</v>
          </cell>
          <cell r="D355">
            <v>3.6</v>
          </cell>
          <cell r="F355">
            <v>80.611000000000004</v>
          </cell>
        </row>
        <row r="356">
          <cell r="A356" t="str">
            <v>Сочный мегачебурек ТМ Зареченские ВЕС ПОКОМ</v>
          </cell>
          <cell r="F356">
            <v>93.52</v>
          </cell>
        </row>
        <row r="357">
          <cell r="A357" t="str">
            <v>Сыр "Пармезан" 40% колотый 100 гр  ОСТАНКИНО</v>
          </cell>
          <cell r="D357">
            <v>19</v>
          </cell>
          <cell r="F357">
            <v>19</v>
          </cell>
        </row>
        <row r="358">
          <cell r="A358" t="str">
            <v>Сыр "Пармезан" 40% кусок 180 гр  ОСТАНКИНО</v>
          </cell>
          <cell r="D358">
            <v>74</v>
          </cell>
          <cell r="F358">
            <v>74</v>
          </cell>
        </row>
        <row r="359">
          <cell r="A359" t="str">
            <v>Сыр Боккончини копченый 40% 100 гр.  ОСТАНКИНО</v>
          </cell>
          <cell r="D359">
            <v>51</v>
          </cell>
          <cell r="F359">
            <v>51</v>
          </cell>
        </row>
        <row r="360">
          <cell r="A360" t="str">
            <v>Сыр Гауда 45% тм Папа Может, нарезанные ломтики 125г (МИНИ)  Останкино</v>
          </cell>
          <cell r="D360">
            <v>12</v>
          </cell>
          <cell r="F360">
            <v>12</v>
          </cell>
        </row>
        <row r="361">
          <cell r="A361" t="str">
            <v>Сыр колбасный копченый Папа Может 400 гр  ОСТАНКИНО</v>
          </cell>
          <cell r="D361">
            <v>12</v>
          </cell>
          <cell r="F361">
            <v>12</v>
          </cell>
        </row>
        <row r="362">
          <cell r="A362" t="str">
            <v>Сыр Останкино "Алтайский Gold" 50% вес  ОСТАНКИНО</v>
          </cell>
          <cell r="D362">
            <v>1.5</v>
          </cell>
          <cell r="F362">
            <v>1.5</v>
          </cell>
        </row>
        <row r="363">
          <cell r="A363" t="str">
            <v>Сыр ПАПА МОЖЕТ "Гауда Голд" 45% 180 г  ОСТАНКИНО</v>
          </cell>
          <cell r="D363">
            <v>403</v>
          </cell>
          <cell r="F363">
            <v>403</v>
          </cell>
        </row>
        <row r="364">
          <cell r="A364" t="str">
            <v>Сыр Папа Может "Гауда Голд", 45% брусок ВЕС ОСТАНКИНО</v>
          </cell>
          <cell r="D364">
            <v>51.8</v>
          </cell>
          <cell r="F364">
            <v>51.8</v>
          </cell>
        </row>
        <row r="365">
          <cell r="A365" t="str">
            <v>Сыр ПАПА МОЖЕТ "Голландский традиционный" 45% 180 г  ОСТАНКИНО</v>
          </cell>
          <cell r="D365">
            <v>807</v>
          </cell>
          <cell r="F365">
            <v>807</v>
          </cell>
        </row>
        <row r="366">
          <cell r="A366" t="str">
            <v>Сыр Папа Может "Голландский традиционный", 45% брусок ВЕС ОСТАНКИНО</v>
          </cell>
          <cell r="D366">
            <v>33.5</v>
          </cell>
          <cell r="F366">
            <v>33.5</v>
          </cell>
        </row>
        <row r="367">
          <cell r="A367" t="str">
            <v>Сыр Папа Может "Пошехонский" 45% вес (= 3 кг)  ОСТАНКИНО</v>
          </cell>
          <cell r="D367">
            <v>12.3</v>
          </cell>
          <cell r="F367">
            <v>12.3</v>
          </cell>
        </row>
        <row r="368">
          <cell r="A368" t="str">
            <v>Сыр ПАПА МОЖЕТ "Российский традиционный" 45% 180 г  ОСТАНКИНО</v>
          </cell>
          <cell r="D368">
            <v>858</v>
          </cell>
          <cell r="F368">
            <v>858</v>
          </cell>
        </row>
        <row r="369">
          <cell r="A369" t="str">
            <v>Сыр Папа Может "Сметанковый" 50% вес (=3кг)  ОСТАНКИНО</v>
          </cell>
          <cell r="D369">
            <v>6.5</v>
          </cell>
          <cell r="F369">
            <v>6.5</v>
          </cell>
        </row>
        <row r="370">
          <cell r="A370" t="str">
            <v>Сыр ПАПА МОЖЕТ "Тильзитер" 45% 180 г  ОСТАНКИНО</v>
          </cell>
          <cell r="D370">
            <v>80</v>
          </cell>
          <cell r="F370">
            <v>80</v>
          </cell>
        </row>
        <row r="371">
          <cell r="A371" t="str">
            <v>Сыр Папа Может Гауда  45% вес     Останкино</v>
          </cell>
          <cell r="D371">
            <v>2</v>
          </cell>
          <cell r="F371">
            <v>2</v>
          </cell>
        </row>
        <row r="372">
          <cell r="A372" t="str">
            <v>Сыр Папа Может Гауда 48%, нарез, 125г (9 шт)  Останкино</v>
          </cell>
          <cell r="D372">
            <v>1</v>
          </cell>
          <cell r="F372">
            <v>1</v>
          </cell>
        </row>
        <row r="373">
          <cell r="A373" t="str">
            <v>Сыр Папа Может Голландский 45%, нарез, 125г (9 шт)  Останкино</v>
          </cell>
          <cell r="D373">
            <v>112</v>
          </cell>
          <cell r="F373">
            <v>112</v>
          </cell>
        </row>
        <row r="374">
          <cell r="A374" t="str">
            <v>Сыр Папа Может Министерский 45% 200г  Останкино</v>
          </cell>
          <cell r="D374">
            <v>82</v>
          </cell>
          <cell r="F374">
            <v>82</v>
          </cell>
        </row>
        <row r="375">
          <cell r="A375" t="str">
            <v>Сыр Папа Может Российский 50%, нарезка 125г  Останкино</v>
          </cell>
          <cell r="D375">
            <v>97</v>
          </cell>
          <cell r="F375">
            <v>97</v>
          </cell>
        </row>
        <row r="376">
          <cell r="A376" t="str">
            <v>Сыр Папа Может Сливочный со вкусом.топл.молока 50% вес (=3,5кг)  Останкино</v>
          </cell>
          <cell r="D376">
            <v>115.693</v>
          </cell>
          <cell r="F376">
            <v>115.693</v>
          </cell>
        </row>
        <row r="377">
          <cell r="A377" t="str">
            <v>Сыр Папа Может Тильзитер   45% 200гр     Останкино</v>
          </cell>
          <cell r="D377">
            <v>205</v>
          </cell>
          <cell r="F377">
            <v>205</v>
          </cell>
        </row>
        <row r="378">
          <cell r="A378" t="str">
            <v>Сыр Папа Может Тильзитер   45% вес      Останкино</v>
          </cell>
          <cell r="D378">
            <v>23.2</v>
          </cell>
          <cell r="F378">
            <v>23.2</v>
          </cell>
        </row>
        <row r="379">
          <cell r="A379" t="str">
            <v>Сыр Плавл. Сливочный 55% 190гр  Останкино</v>
          </cell>
          <cell r="D379">
            <v>45</v>
          </cell>
          <cell r="F379">
            <v>45</v>
          </cell>
        </row>
        <row r="380">
          <cell r="A380" t="str">
            <v>Сыр плавленый "Маасдам" 45%ж,ТМ Сыробогатов,130 г, слайсы, 180 суток  Линия</v>
          </cell>
          <cell r="F380">
            <v>36</v>
          </cell>
        </row>
        <row r="381">
          <cell r="A381" t="str">
            <v>Сыр полутвердый "Российский", ВЕС брус, с массовой долей жира 50%  ОСТАНКИНО</v>
          </cell>
          <cell r="D381">
            <v>41.6</v>
          </cell>
          <cell r="F381">
            <v>41.6</v>
          </cell>
        </row>
        <row r="382">
          <cell r="A382" t="str">
            <v>Сыр полутвердый "Сливочный", с массовой долей жира 50%.БРУС ОСТАНКИНО</v>
          </cell>
          <cell r="D382">
            <v>6.5</v>
          </cell>
          <cell r="F382">
            <v>6.5</v>
          </cell>
        </row>
        <row r="383">
          <cell r="A383" t="str">
            <v>Сыр рассольный жирный Чечил 45% 100 гр  ОСТАНКИНО</v>
          </cell>
          <cell r="D383">
            <v>108</v>
          </cell>
          <cell r="F383">
            <v>108</v>
          </cell>
        </row>
        <row r="384">
          <cell r="A384" t="str">
            <v>Сыр рассольный жирный Чечил копченый 45% 100 гр  ОСТАНКИНО</v>
          </cell>
          <cell r="D384">
            <v>70</v>
          </cell>
          <cell r="F384">
            <v>70</v>
          </cell>
        </row>
        <row r="385">
          <cell r="A385" t="str">
            <v>Сыр Скаморца свежий 40% 100 гр.  ОСТАНКИНО</v>
          </cell>
          <cell r="D385">
            <v>57</v>
          </cell>
          <cell r="F385">
            <v>57</v>
          </cell>
        </row>
        <row r="386">
          <cell r="A386" t="str">
            <v>Сыр творожный с зеленью 60% Папа может 140 гр.  ОСТАНКИНО</v>
          </cell>
          <cell r="D386">
            <v>28</v>
          </cell>
          <cell r="F386">
            <v>28</v>
          </cell>
        </row>
        <row r="387">
          <cell r="A387" t="str">
            <v>Сыч/Прод Коровино Российский 50% 200г СЗМЖ  ОСТАНКИНО</v>
          </cell>
          <cell r="D387">
            <v>94</v>
          </cell>
          <cell r="F387">
            <v>94</v>
          </cell>
        </row>
        <row r="388">
          <cell r="A388" t="str">
            <v>Сыч/Прод Коровино Российский Ориг 50% ВЕС (7,5 кг круг) ОСТАНКИНО</v>
          </cell>
          <cell r="D388">
            <v>7.5</v>
          </cell>
          <cell r="F388">
            <v>7.5</v>
          </cell>
        </row>
        <row r="389">
          <cell r="A389" t="str">
            <v>Сыч/Прод Коровино Российский Оригин 50% ВЕС (5 кг)  ОСТАНКИНО</v>
          </cell>
          <cell r="D389">
            <v>250.7</v>
          </cell>
          <cell r="F389">
            <v>250.7</v>
          </cell>
        </row>
        <row r="390">
          <cell r="A390" t="str">
            <v>Сыч/Прод Коровино Тильзитер 50% 200г СЗМЖ  ОСТАНКИНО</v>
          </cell>
          <cell r="D390">
            <v>181</v>
          </cell>
          <cell r="F390">
            <v>181</v>
          </cell>
        </row>
        <row r="391">
          <cell r="A391" t="str">
            <v>Сыч/Прод Коровино Тильзитер Оригин 50% ВЕС (5 кг брус) СЗМЖ  ОСТАНКИНО</v>
          </cell>
          <cell r="D391">
            <v>76.5</v>
          </cell>
          <cell r="F391">
            <v>76.5</v>
          </cell>
        </row>
        <row r="392">
          <cell r="A392" t="str">
            <v>Творожный Сыр 60% С маринованными огурчиками и укропом 140 гр  ОСТАНКИНО</v>
          </cell>
          <cell r="D392">
            <v>14</v>
          </cell>
          <cell r="F392">
            <v>14</v>
          </cell>
        </row>
        <row r="393">
          <cell r="A393" t="str">
            <v>Творожный Сыр 60% Сливочный  СТМ "ПапаМожет" - 140гр  ОСТАНКИНО</v>
          </cell>
          <cell r="D393">
            <v>174</v>
          </cell>
          <cell r="F393">
            <v>174</v>
          </cell>
        </row>
        <row r="394">
          <cell r="A394" t="str">
            <v>Тильзитер сыр, 45% ж (брус), ТМ "Сыробогатов", г. Орёл  Линия</v>
          </cell>
          <cell r="F394">
            <v>53.545000000000002</v>
          </cell>
        </row>
        <row r="395">
          <cell r="A395" t="str">
            <v>Торо Неро с/в "Эликатессе" 140 гр.шт.  СПК</v>
          </cell>
          <cell r="D395">
            <v>47</v>
          </cell>
          <cell r="F395">
            <v>47</v>
          </cell>
        </row>
        <row r="396">
          <cell r="A396" t="str">
            <v>Уши свиные копченые к пиву 0,15кг нар. д/ф шт.  СПК</v>
          </cell>
          <cell r="D396">
            <v>21</v>
          </cell>
          <cell r="F396">
            <v>21</v>
          </cell>
        </row>
        <row r="397">
          <cell r="A397" t="str">
            <v>Фестивальная пора с/к 100 гр.шт.нар. (лоток с ср.защ.атм.)  СПК</v>
          </cell>
          <cell r="D397">
            <v>217</v>
          </cell>
          <cell r="F397">
            <v>217</v>
          </cell>
        </row>
        <row r="398">
          <cell r="A398" t="str">
            <v>Фестивальная пора с/к 235 гр.шт.  СПК</v>
          </cell>
          <cell r="D398">
            <v>880</v>
          </cell>
          <cell r="F398">
            <v>880</v>
          </cell>
        </row>
        <row r="399">
          <cell r="A399" t="str">
            <v>Фестивальная пора с/к термоус.пак  СПК</v>
          </cell>
          <cell r="D399">
            <v>17.600000000000001</v>
          </cell>
          <cell r="F399">
            <v>17.600000000000001</v>
          </cell>
        </row>
        <row r="400">
          <cell r="A400" t="str">
            <v>Фестивальная с/к ВЕС   СПК</v>
          </cell>
          <cell r="D400">
            <v>95.2</v>
          </cell>
          <cell r="F400">
            <v>95.2</v>
          </cell>
        </row>
        <row r="401">
          <cell r="A401" t="str">
            <v>Фрай-пицца с ветчиной и грибами 3,0 кг ТМ Зареченские ТС Зареченские продукты. ВЕС ПОКОМ</v>
          </cell>
          <cell r="F401">
            <v>18</v>
          </cell>
        </row>
        <row r="402">
          <cell r="A402" t="str">
            <v>Фуэт с/в "Эликатессе" 160 гр.шт.  СПК</v>
          </cell>
          <cell r="D402">
            <v>256</v>
          </cell>
          <cell r="F402">
            <v>256</v>
          </cell>
        </row>
        <row r="403">
          <cell r="A403" t="str">
            <v>Хинкали Классические ТМ Зареченские ВЕС ПОКОМ</v>
          </cell>
          <cell r="F403">
            <v>81</v>
          </cell>
        </row>
        <row r="404">
          <cell r="A404" t="str">
            <v>Хотстеры ТМ Горячая штучка ТС Хотстеры 0,25 кг зам  ПОКОМ</v>
          </cell>
          <cell r="D404">
            <v>483</v>
          </cell>
          <cell r="F404">
            <v>1602</v>
          </cell>
        </row>
        <row r="405">
          <cell r="A405" t="str">
            <v>Хрустящие крылышки острые к пиву ТМ Горячая штучка 0,3кг зам  ПОКОМ</v>
          </cell>
          <cell r="D405">
            <v>1</v>
          </cell>
          <cell r="F405">
            <v>293</v>
          </cell>
        </row>
        <row r="406">
          <cell r="A406" t="str">
            <v>Хрустящие крылышки ТМ Горячая штучка 0,3 кг зам  ПОКОМ</v>
          </cell>
          <cell r="F406">
            <v>386</v>
          </cell>
        </row>
        <row r="407">
          <cell r="A407" t="str">
            <v>Чебупай брауни ТМ Горячая штучка 0,2 кг.  ПОКОМ</v>
          </cell>
          <cell r="D407">
            <v>1</v>
          </cell>
          <cell r="F407">
            <v>99</v>
          </cell>
        </row>
        <row r="408">
          <cell r="A408" t="str">
            <v>Чебупай сочное яблоко ТМ Горячая штучка 0,2 кг зам.  ПОКОМ</v>
          </cell>
          <cell r="D408">
            <v>1</v>
          </cell>
          <cell r="F408">
            <v>279</v>
          </cell>
        </row>
        <row r="409">
          <cell r="A409" t="str">
            <v>Чебупай спелая вишня ТМ Горячая штучка 0,2 кг зам.  ПОКОМ</v>
          </cell>
          <cell r="F409">
            <v>368</v>
          </cell>
        </row>
        <row r="410">
          <cell r="A410" t="str">
            <v>Чебупели Курочка гриль ТМ Горячая штучка, 0,3 кг зам  ПОКОМ</v>
          </cell>
          <cell r="D410">
            <v>1</v>
          </cell>
          <cell r="F410">
            <v>200</v>
          </cell>
        </row>
        <row r="411">
          <cell r="A411" t="str">
            <v>Чебупицца курочка по-итальянски Горячая штучка 0,25 кг зам  ПОКОМ</v>
          </cell>
          <cell r="D411">
            <v>858</v>
          </cell>
          <cell r="F411">
            <v>2371</v>
          </cell>
        </row>
        <row r="412">
          <cell r="A412" t="str">
            <v>Чебупицца Пепперони ТМ Горячая штучка ТС Чебупицца 0.25кг зам  ПОКОМ</v>
          </cell>
          <cell r="D412">
            <v>1266</v>
          </cell>
          <cell r="F412">
            <v>3790</v>
          </cell>
        </row>
        <row r="413">
          <cell r="A413" t="str">
            <v>Чебуреки Мясные вес 2,7 кг ТМ Зареченские ВЕС ПОКОМ</v>
          </cell>
          <cell r="F413">
            <v>35.1</v>
          </cell>
        </row>
        <row r="414">
          <cell r="A414" t="str">
            <v>Чебуреки сочные ВЕС ТМ Зареченские  ПОКОМ</v>
          </cell>
          <cell r="F414">
            <v>420.94099999999997</v>
          </cell>
        </row>
        <row r="415">
          <cell r="A415" t="str">
            <v>Чеддер сыр плавленый 40%ж, ТМ Сырбогатов ,130г слайсы, 180 суток. Линия</v>
          </cell>
          <cell r="F415">
            <v>36</v>
          </cell>
        </row>
        <row r="416">
          <cell r="A416" t="str">
            <v>Чоризо с/к "Эликатессе" 0,20 кг.шт.  СПК</v>
          </cell>
          <cell r="D416">
            <v>3</v>
          </cell>
          <cell r="F416">
            <v>3</v>
          </cell>
        </row>
        <row r="417">
          <cell r="A417" t="str">
            <v>Швейцарский сыр фасованый 45%ж, "Сыробогатов" 180г (флоупак). Линия</v>
          </cell>
          <cell r="F417">
            <v>24</v>
          </cell>
        </row>
        <row r="418">
          <cell r="A418" t="str">
            <v>Шпикачки Русские (черева) (в ср.защ.атм.) "Высокий вкус"  СПК</v>
          </cell>
          <cell r="D418">
            <v>169</v>
          </cell>
          <cell r="F418">
            <v>169</v>
          </cell>
        </row>
        <row r="419">
          <cell r="A419" t="str">
            <v>Эликапреза с/в "Эликатессе" 0,10 кг.шт. нарезка (лоток с ср.защ.атм.)  СПК</v>
          </cell>
          <cell r="D419">
            <v>91</v>
          </cell>
          <cell r="F419">
            <v>91</v>
          </cell>
        </row>
        <row r="420">
          <cell r="A420" t="str">
            <v>Юбилейная с/к 0,10 кг.шт. нарезка (лоток с ср.защ.атм.)  СПК</v>
          </cell>
          <cell r="D420">
            <v>53</v>
          </cell>
          <cell r="F420">
            <v>53</v>
          </cell>
        </row>
        <row r="421">
          <cell r="A421" t="str">
            <v>Юбилейная с/к 0,235 кг.шт.  СПК</v>
          </cell>
          <cell r="D421">
            <v>2025</v>
          </cell>
          <cell r="F421">
            <v>2175</v>
          </cell>
        </row>
        <row r="422">
          <cell r="A422" t="str">
            <v>Янтарь сыр плавленый 50% ж, фольга 80г, ТМ Сыробогатов (150 суток)   Линия</v>
          </cell>
          <cell r="F422">
            <v>240</v>
          </cell>
        </row>
        <row r="423">
          <cell r="A423" t="str">
            <v>Итого</v>
          </cell>
          <cell r="D423">
            <v>112010.39</v>
          </cell>
          <cell r="F423">
            <v>273614.19799999997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02.05.2024 - 02.05.2024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11.544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54.570999999999998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68.16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175.68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18.46</v>
          </cell>
        </row>
        <row r="12">
          <cell r="A12" t="str">
            <v xml:space="preserve"> 022  Колбаса Вязанка со шпиком, вектор 0,5кг, ПОКОМ</v>
          </cell>
          <cell r="D12">
            <v>37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285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476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554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56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22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87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12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82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79</v>
          </cell>
        </row>
        <row r="22">
          <cell r="A22" t="str">
            <v xml:space="preserve"> 068  Колбаса Особая ТМ Особый рецепт, 0,5 кг, ПОКОМ</v>
          </cell>
          <cell r="D22">
            <v>27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373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48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160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84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120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248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143.44</v>
          </cell>
        </row>
        <row r="30">
          <cell r="A30" t="str">
            <v xml:space="preserve"> 201  Ветчина Нежная ТМ Особый рецепт, (2,5кг), ПОКОМ</v>
          </cell>
          <cell r="D30">
            <v>832.5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82.31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121.44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50.22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1422.7</v>
          </cell>
        </row>
        <row r="35">
          <cell r="A35" t="str">
            <v xml:space="preserve"> 225  Колбаса Дугушка со шпиком, ВЕС, ТМ Стародворье   ПОКОМ</v>
          </cell>
          <cell r="D35">
            <v>20.239999999999998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126.71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564.20000000000005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D38">
            <v>672.09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84.51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63.36</v>
          </cell>
        </row>
        <row r="41">
          <cell r="A41" t="str">
            <v xml:space="preserve"> 240  Колбаса Салями охотничья, ВЕС. ПОКОМ</v>
          </cell>
          <cell r="D41">
            <v>9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120.77200000000001</v>
          </cell>
        </row>
        <row r="43">
          <cell r="A43" t="str">
            <v xml:space="preserve"> 243  Колбаса Сервелат Зернистый, ВЕС.  ПОКОМ</v>
          </cell>
          <cell r="D43">
            <v>11.68</v>
          </cell>
        </row>
        <row r="44">
          <cell r="A44" t="str">
            <v xml:space="preserve"> 247  Сардельки Нежные, ВЕС.  ПОКОМ</v>
          </cell>
          <cell r="D44">
            <v>24.51</v>
          </cell>
        </row>
        <row r="45">
          <cell r="A45" t="str">
            <v xml:space="preserve"> 248  Сардельки Сочные ТМ Особый рецепт,   ПОКОМ</v>
          </cell>
          <cell r="D45">
            <v>32.76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D46">
            <v>178.22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29.48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D48">
            <v>35.619999999999997</v>
          </cell>
        </row>
        <row r="49">
          <cell r="A49" t="str">
            <v xml:space="preserve"> 263  Шпикачки Стародворские, ВЕС.  ПОКОМ</v>
          </cell>
          <cell r="D49">
            <v>24.84</v>
          </cell>
        </row>
        <row r="50">
          <cell r="A50" t="str">
            <v xml:space="preserve"> 265  Колбаса Балыкбургская, ВЕС, ТМ Баварушка  ПОКОМ</v>
          </cell>
          <cell r="D50">
            <v>60.03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D51">
            <v>80.94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D52">
            <v>43.31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D53">
            <v>291</v>
          </cell>
        </row>
        <row r="54">
          <cell r="A54" t="str">
            <v xml:space="preserve"> 273  Сосиски Сочинки с сочной грудинкой, МГС 0.4кг,   ПОКОМ</v>
          </cell>
          <cell r="D54">
            <v>772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D55">
            <v>323</v>
          </cell>
        </row>
        <row r="56">
          <cell r="A56" t="str">
            <v xml:space="preserve"> 283  Сосиски Сочинки, ВЕС, ТМ Стародворье ПОКОМ</v>
          </cell>
          <cell r="D56">
            <v>102.95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D57">
            <v>148</v>
          </cell>
        </row>
        <row r="58">
          <cell r="A58" t="str">
            <v xml:space="preserve"> 290  Колбаса Царедворская, 0,4кг ТМ Стародворье  Поком</v>
          </cell>
          <cell r="D58">
            <v>8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D59">
            <v>354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D60">
            <v>43.615000000000002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D61">
            <v>542</v>
          </cell>
        </row>
        <row r="62">
          <cell r="A62" t="str">
            <v xml:space="preserve"> 302  Сосиски Сочинки по-баварски,  0.4кг, ТМ Стародворье  ПОКОМ</v>
          </cell>
          <cell r="D62">
            <v>574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D63">
            <v>17.875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D64">
            <v>42.9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D65">
            <v>346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D66">
            <v>406</v>
          </cell>
        </row>
        <row r="67">
          <cell r="A67" t="str">
            <v xml:space="preserve"> 309  Сосиски Сочинки с сыром 0,4 кг ТМ Стародворье  ПОКОМ</v>
          </cell>
          <cell r="D67">
            <v>313</v>
          </cell>
        </row>
        <row r="68">
          <cell r="A68" t="str">
            <v xml:space="preserve"> 312  Ветчина Филейская ВЕС ТМ  Вязанка ТС Столичная  ПОКОМ</v>
          </cell>
          <cell r="D68">
            <v>37.603999999999999</v>
          </cell>
        </row>
        <row r="69">
          <cell r="A69" t="str">
            <v xml:space="preserve"> 315  Колбаса вареная Молокуша ТМ Вязанка ВЕС, ПОКОМ</v>
          </cell>
          <cell r="D69">
            <v>70.459999999999994</v>
          </cell>
        </row>
        <row r="70">
          <cell r="A70" t="str">
            <v xml:space="preserve"> 316  Колбаса Нежная ТМ Зареченские ВЕС  ПОКОМ</v>
          </cell>
          <cell r="D70">
            <v>21</v>
          </cell>
        </row>
        <row r="71">
          <cell r="A71" t="str">
            <v xml:space="preserve"> 318  Сосиски Датские ТМ Зареченские, ВЕС  ПОКОМ</v>
          </cell>
          <cell r="D71">
            <v>206.5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D72">
            <v>640</v>
          </cell>
        </row>
        <row r="73">
          <cell r="A73" t="str">
            <v xml:space="preserve"> 322  Колбаса вареная Молокуша 0,45кг ТМ Вязанка  ПОКОМ</v>
          </cell>
          <cell r="D73">
            <v>670</v>
          </cell>
        </row>
        <row r="74">
          <cell r="A74" t="str">
            <v xml:space="preserve"> 324  Ветчина Филейская ТМ Вязанка Столичная 0,45 кг ПОКОМ</v>
          </cell>
          <cell r="D74">
            <v>233</v>
          </cell>
        </row>
        <row r="75">
          <cell r="A75" t="str">
            <v xml:space="preserve"> 328  Сардельки Сочинки Стародворье ТМ  0,4 кг ПОКОМ</v>
          </cell>
          <cell r="D75">
            <v>105</v>
          </cell>
        </row>
        <row r="76">
          <cell r="A76" t="str">
            <v xml:space="preserve"> 329  Сардельки Сочинки с сыром Стародворье ТМ, 0,4 кг. ПОКОМ</v>
          </cell>
          <cell r="D76">
            <v>91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D77">
            <v>86.71</v>
          </cell>
        </row>
        <row r="78">
          <cell r="A78" t="str">
            <v xml:space="preserve"> 334  Паштет Любительский ТМ Стародворье ламистер 0,1 кг  ПОКОМ</v>
          </cell>
          <cell r="D78">
            <v>98</v>
          </cell>
        </row>
        <row r="79">
          <cell r="A79" t="str">
            <v xml:space="preserve"> 335  Колбаса Сливушка ТМ Вязанка. ВЕС.  ПОКОМ </v>
          </cell>
          <cell r="D79">
            <v>25.745000000000001</v>
          </cell>
        </row>
        <row r="80">
          <cell r="A80" t="str">
            <v xml:space="preserve"> 342 Сосиски Сочинки Молочные ТМ Стародворье 0,4 кг ПОКОМ</v>
          </cell>
          <cell r="D80">
            <v>476</v>
          </cell>
        </row>
        <row r="81">
          <cell r="A81" t="str">
            <v xml:space="preserve"> 343 Сосиски Сочинки Сливочные ТМ Стародворье  0,4 кг</v>
          </cell>
          <cell r="D81">
            <v>410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D82">
            <v>98.01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D83">
            <v>72.09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D84">
            <v>120.69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D85">
            <v>121.49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D86">
            <v>30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D87">
            <v>26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D88">
            <v>39</v>
          </cell>
        </row>
        <row r="89">
          <cell r="A89" t="str">
            <v xml:space="preserve"> 364  Сардельки Филейские Вязанка ВЕС NDX ТМ Вязанка  ПОКОМ</v>
          </cell>
          <cell r="D89">
            <v>48.692</v>
          </cell>
        </row>
        <row r="90">
          <cell r="A90" t="str">
            <v xml:space="preserve"> 368 Колбаса Балыкбургская с мраморным балыком 0,13 кг. ТМ Баварушка  ПОКОМ</v>
          </cell>
          <cell r="D90">
            <v>2</v>
          </cell>
        </row>
        <row r="91">
          <cell r="A91" t="str">
            <v xml:space="preserve"> 373 Колбаса вареная Сочинка ТМ Стародворье ВЕС ПОКОМ</v>
          </cell>
          <cell r="D91">
            <v>6.75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D92">
            <v>63</v>
          </cell>
        </row>
        <row r="93">
          <cell r="A93" t="str">
            <v xml:space="preserve"> 377  Колбаса Молочная Дугушка 0,6кг ТМ Стародворье  ПОКОМ</v>
          </cell>
          <cell r="D93">
            <v>91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400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133</v>
          </cell>
        </row>
        <row r="96">
          <cell r="A96" t="str">
            <v xml:space="preserve"> 388  Сосиски Восточные Халяль ТМ Вязанка 0,33 кг АК. ПОКОМ</v>
          </cell>
          <cell r="D96">
            <v>140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117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D98">
            <v>32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607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1143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36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38</v>
          </cell>
        </row>
        <row r="103">
          <cell r="A103" t="str">
            <v xml:space="preserve"> 416  Сосиски Датские ТМ Особый рецепт, ВЕС  ПОКОМ</v>
          </cell>
          <cell r="D103">
            <v>1.35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D104">
            <v>106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D105">
            <v>89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D106">
            <v>187</v>
          </cell>
        </row>
        <row r="107">
          <cell r="A107" t="str">
            <v xml:space="preserve"> 421  Сосиски Царедворские 0,33 кг ТМ Стародворье  ПОКОМ</v>
          </cell>
          <cell r="D107">
            <v>91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D108">
            <v>57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D109">
            <v>38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D110">
            <v>63.8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D111">
            <v>76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D112">
            <v>108</v>
          </cell>
        </row>
        <row r="113">
          <cell r="A113" t="str">
            <v xml:space="preserve"> 431  Колбаса Стародворская с окороком в оболочке полиамид ТМ Стародворье ВЕС ПОКОМ</v>
          </cell>
          <cell r="D113">
            <v>87</v>
          </cell>
        </row>
        <row r="114">
          <cell r="A114" t="str">
            <v xml:space="preserve"> 435  Колбаса Молочная Стародворская  с молоком в оболочке полиамид 0,4 кг.ТМ Стародворье ПОКОМ</v>
          </cell>
          <cell r="D114">
            <v>15</v>
          </cell>
        </row>
        <row r="115">
          <cell r="A115" t="str">
            <v xml:space="preserve"> 436  Колбаса Молочная стародворская с молоком, ВЕС, ТМ Стародворье  ПОКОМ</v>
          </cell>
          <cell r="D115">
            <v>52.2</v>
          </cell>
        </row>
        <row r="116">
          <cell r="A116" t="str">
            <v xml:space="preserve"> 438  Колбаса Филедворская 0,4 кг. ТМ Стародворье  ПОКОМ</v>
          </cell>
          <cell r="D116">
            <v>114</v>
          </cell>
        </row>
        <row r="117">
          <cell r="A117" t="str">
            <v>3215 ВЕТЧ.МЯСНАЯ Папа может п/о 0.4кг 8шт.    ОСТАНКИНО</v>
          </cell>
          <cell r="D117">
            <v>54</v>
          </cell>
        </row>
        <row r="118">
          <cell r="A118" t="str">
            <v>3297 СЫТНЫЕ Папа может сар б/о мгс 1*3 СНГ  ОСТАНКИНО</v>
          </cell>
          <cell r="D118">
            <v>47.823999999999998</v>
          </cell>
        </row>
        <row r="119">
          <cell r="A119" t="str">
            <v>3812 СОЧНЫЕ сос п/о мгс 2*2  ОСТАНКИНО</v>
          </cell>
          <cell r="D119">
            <v>195.78100000000001</v>
          </cell>
        </row>
        <row r="120">
          <cell r="A120" t="str">
            <v>4063 МЯСНАЯ Папа может вар п/о_Л   ОСТАНКИНО</v>
          </cell>
          <cell r="D120">
            <v>243.53200000000001</v>
          </cell>
        </row>
        <row r="121">
          <cell r="A121" t="str">
            <v>4117 ЭКСТРА Папа может с/к в/у_Л   ОСТАНКИНО</v>
          </cell>
          <cell r="D121">
            <v>7.0220000000000002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20.244</v>
          </cell>
        </row>
        <row r="123">
          <cell r="A123" t="str">
            <v>4813 ФИЛЕЙНАЯ Папа может вар п/о_Л   ОСТАНКИНО</v>
          </cell>
          <cell r="D123">
            <v>67.391999999999996</v>
          </cell>
        </row>
        <row r="124">
          <cell r="A124" t="str">
            <v>4993 САЛЯМИ ИТАЛЬЯНСКАЯ с/к в/у 1/250*8_120c ОСТАНКИНО</v>
          </cell>
          <cell r="D124">
            <v>87</v>
          </cell>
        </row>
        <row r="125">
          <cell r="A125" t="str">
            <v>5336 ОСОБАЯ вар п/о  ОСТАНКИНО</v>
          </cell>
          <cell r="D125">
            <v>61.197000000000003</v>
          </cell>
        </row>
        <row r="126">
          <cell r="A126" t="str">
            <v>5337 ОСОБАЯ СО ШПИКОМ вар п/о  ОСТАНКИНО</v>
          </cell>
          <cell r="D126">
            <v>15.747999999999999</v>
          </cell>
        </row>
        <row r="127">
          <cell r="A127" t="str">
            <v>5341 СЕРВЕЛАТ ОХОТНИЧИЙ в/к в/у  ОСТАНКИНО</v>
          </cell>
          <cell r="D127">
            <v>52.122</v>
          </cell>
        </row>
        <row r="128">
          <cell r="A128" t="str">
            <v>5483 ЭКСТРА Папа может с/к в/у 1/250 8шт.   ОСТАНКИНО</v>
          </cell>
          <cell r="D128">
            <v>149</v>
          </cell>
        </row>
        <row r="129">
          <cell r="A129" t="str">
            <v>5544 Сервелат Финский в/к в/у_45с НОВАЯ ОСТАНКИНО</v>
          </cell>
          <cell r="D129">
            <v>125.95399999999999</v>
          </cell>
        </row>
        <row r="130">
          <cell r="A130" t="str">
            <v>5682 САЛЯМИ МЕЛКОЗЕРНЕНАЯ с/к в/у 1/120_60с   ОСТАНКИНО</v>
          </cell>
          <cell r="D130">
            <v>231</v>
          </cell>
        </row>
        <row r="131">
          <cell r="A131" t="str">
            <v>5706 АРОМАТНАЯ Папа может с/к в/у 1/250 8шт.  ОСТАНКИНО</v>
          </cell>
          <cell r="D131">
            <v>221</v>
          </cell>
        </row>
        <row r="132">
          <cell r="A132" t="str">
            <v>5708 ПОСОЛЬСКАЯ Папа может с/к в/у ОСТАНКИНО</v>
          </cell>
          <cell r="D132">
            <v>15.968999999999999</v>
          </cell>
        </row>
        <row r="133">
          <cell r="A133" t="str">
            <v>5820 СЛИВОЧНЫЕ Папа может сос п/о мгс 2*2_45с   ОСТАНКИНО</v>
          </cell>
          <cell r="D133">
            <v>35.064</v>
          </cell>
        </row>
        <row r="134">
          <cell r="A134" t="str">
            <v>5851 ЭКСТРА Папа может вар п/о   ОСТАНКИНО</v>
          </cell>
          <cell r="D134">
            <v>89.863</v>
          </cell>
        </row>
        <row r="135">
          <cell r="A135" t="str">
            <v>5931 ОХОТНИЧЬЯ Папа может с/к в/у 1/220 8шт.   ОСТАНКИНО</v>
          </cell>
          <cell r="D135">
            <v>168</v>
          </cell>
        </row>
        <row r="136">
          <cell r="A136" t="str">
            <v>5976 МОЛОЧНЫЕ ТРАДИЦ. сос п/о в/у 1/350_45с  ОСТАНКИНО</v>
          </cell>
          <cell r="D136">
            <v>258</v>
          </cell>
        </row>
        <row r="137">
          <cell r="A137" t="str">
            <v>5981 МОЛОЧНЫЕ ТРАДИЦ. сос п/о мгс 1*6_45с   ОСТАНКИНО</v>
          </cell>
          <cell r="D137">
            <v>24.62</v>
          </cell>
        </row>
        <row r="138">
          <cell r="A138" t="str">
            <v>5982 МОЛОЧНЫЕ ТРАДИЦ. сос п/о мгс 0,6кг_СНГ  ОСТАНКИНО</v>
          </cell>
          <cell r="D138">
            <v>91</v>
          </cell>
        </row>
        <row r="139">
          <cell r="A139" t="str">
            <v>5992 ВРЕМЯ ОКРОШКИ Папа может вар п/о 0.4кг   ОСТАНКИНО</v>
          </cell>
          <cell r="D139">
            <v>110</v>
          </cell>
        </row>
        <row r="140">
          <cell r="A140" t="str">
            <v>6113 СОЧНЫЕ сос п/о мгс 1*6_Ашан  ОСТАНКИНО</v>
          </cell>
          <cell r="D140">
            <v>190.63399999999999</v>
          </cell>
        </row>
        <row r="141">
          <cell r="A141" t="str">
            <v>6123 МОЛОЧНЫЕ КЛАССИЧЕСКИЕ ПМ сос п/о мгс 2*4   ОСТАНКИНО</v>
          </cell>
          <cell r="D141">
            <v>206.774</v>
          </cell>
        </row>
        <row r="142">
          <cell r="A142" t="str">
            <v>6221 НЕАПОЛИТАНСКИЙ ДУЭТ с/к с/н мгс 1/90  ОСТАНКИНО</v>
          </cell>
          <cell r="D142">
            <v>19</v>
          </cell>
        </row>
        <row r="143">
          <cell r="A143" t="str">
            <v>6222 ИТАЛЬЯНСКОЕ АССОРТИ с/в с/н мгс 1/90 ОСТАНКИНО</v>
          </cell>
          <cell r="D143">
            <v>23</v>
          </cell>
        </row>
        <row r="144">
          <cell r="A144" t="str">
            <v>6223 БАЛЫК И ШЕЙКА с/в с/н мгс 1/90 10 шт ОСТАНКИНО</v>
          </cell>
          <cell r="D144">
            <v>3</v>
          </cell>
        </row>
        <row r="145">
          <cell r="A145" t="str">
            <v>6228 МЯСНОЕ АССОРТИ к/з с/н мгс 1/90 10шт.  ОСТАНКИНО</v>
          </cell>
          <cell r="D145">
            <v>52</v>
          </cell>
        </row>
        <row r="146">
          <cell r="A146" t="str">
            <v>6247 ДОМАШНЯЯ Папа может вар п/о 0,4кг 8шт.  ОСТАНКИНО</v>
          </cell>
          <cell r="D146">
            <v>19</v>
          </cell>
        </row>
        <row r="147">
          <cell r="A147" t="str">
            <v>6268 ГОВЯЖЬЯ Папа может вар п/о 0,4кг 8 шт.  ОСТАНКИНО</v>
          </cell>
          <cell r="D147">
            <v>46</v>
          </cell>
        </row>
        <row r="148">
          <cell r="A148" t="str">
            <v>6281 СВИНИНА ДЕЛИКАТ. к/в мл/к в/у 0.3кг 45с  ОСТАНКИНО</v>
          </cell>
          <cell r="D148">
            <v>46</v>
          </cell>
        </row>
        <row r="149">
          <cell r="A149" t="str">
            <v>6297 ФИЛЕЙНЫЕ сос ц/о в/у 1/270 12шт_45с  ОСТАНКИНО</v>
          </cell>
          <cell r="D149">
            <v>185</v>
          </cell>
        </row>
        <row r="150">
          <cell r="A150" t="str">
            <v>6303 МЯСНЫЕ Папа может сос п/о мгс 1.5*3  ОСТАНКИНО</v>
          </cell>
          <cell r="D150">
            <v>44.795000000000002</v>
          </cell>
        </row>
        <row r="151">
          <cell r="A151" t="str">
            <v>6325 ДОКТОРСКАЯ ПРЕМИУМ вар п/о 0.4кг 8шт.  ОСТАНКИНО</v>
          </cell>
          <cell r="D151">
            <v>135</v>
          </cell>
        </row>
        <row r="152">
          <cell r="A152" t="str">
            <v>6333 МЯСНАЯ Папа может вар п/о 0.4кг 8шт.  ОСТАНКИНО</v>
          </cell>
          <cell r="D152">
            <v>812</v>
          </cell>
        </row>
        <row r="153">
          <cell r="A153" t="str">
            <v>6353 ЭКСТРА Папа может вар п/о 0.4кг 8шт.  ОСТАНКИНО</v>
          </cell>
          <cell r="D153">
            <v>373</v>
          </cell>
        </row>
        <row r="154">
          <cell r="A154" t="str">
            <v>6392 ФИЛЕЙНАЯ Папа может вар п/о 0.4кг. ОСТАНКИНО</v>
          </cell>
          <cell r="D154">
            <v>577</v>
          </cell>
        </row>
        <row r="155">
          <cell r="A155" t="str">
            <v>6427 КЛАССИЧЕСКАЯ ПМ вар п/о 0.35кг 8шт. ОСТАНКИНО</v>
          </cell>
          <cell r="D155">
            <v>106</v>
          </cell>
        </row>
        <row r="156">
          <cell r="A156" t="str">
            <v>6445 БЕКОН с/к с/н в/у 1/180 10шт.  ОСТАНКИНО</v>
          </cell>
          <cell r="D156">
            <v>57</v>
          </cell>
        </row>
        <row r="157">
          <cell r="A157" t="str">
            <v>6453 ЭКСТРА Папа может с/к с/н в/у 1/100 14шт.   ОСТАНКИНО</v>
          </cell>
          <cell r="D157">
            <v>274</v>
          </cell>
        </row>
        <row r="158">
          <cell r="A158" t="str">
            <v>6454 АРОМАТНАЯ с/к с/н в/у 1/100 14шт.  ОСТАНКИНО</v>
          </cell>
          <cell r="D158">
            <v>226</v>
          </cell>
        </row>
        <row r="159">
          <cell r="A159" t="str">
            <v>6475 С СЫРОМ Папа может сос ц/о мгс 0.4кг6шт  ОСТАНКИНО</v>
          </cell>
          <cell r="D159">
            <v>61</v>
          </cell>
        </row>
        <row r="160">
          <cell r="A160" t="str">
            <v>6527 ШПИКАЧКИ СОЧНЫЕ ПМ сар б/о мгс 1*3 45с ОСТАНКИНО</v>
          </cell>
          <cell r="D160">
            <v>101.624</v>
          </cell>
        </row>
        <row r="161">
          <cell r="A161" t="str">
            <v>6555 ПОСОЛЬСКАЯ с/к с/н в/у 1/100 10шт.  ОСТАНКИНО</v>
          </cell>
          <cell r="D161">
            <v>60</v>
          </cell>
        </row>
        <row r="162">
          <cell r="A162" t="str">
            <v>6586 МРАМОРНАЯ И БАЛЫКОВАЯ в/к с/н мгс 1/90 ОСТАНКИНО</v>
          </cell>
          <cell r="D162">
            <v>16</v>
          </cell>
        </row>
        <row r="163">
          <cell r="A163" t="str">
            <v>6601 ГОВЯЖЬИ СН сос п/о мгс 1*6  ОСТАНКИНО</v>
          </cell>
          <cell r="D163">
            <v>18.788</v>
          </cell>
        </row>
        <row r="164">
          <cell r="A164" t="str">
            <v>6602 БАВАРСКИЕ ПМ сос ц/о мгс 0,35кг 8шт.  ОСТАНКИНО</v>
          </cell>
          <cell r="D164">
            <v>93</v>
          </cell>
        </row>
        <row r="165">
          <cell r="A165" t="str">
            <v>6616 МОЛОЧНЫЕ КЛАССИЧЕСКИЕ сос п/о в/у 0.3кг  ОСТАНКИНО</v>
          </cell>
          <cell r="D165">
            <v>15</v>
          </cell>
        </row>
        <row r="166">
          <cell r="A166" t="str">
            <v>6661 СОЧНЫЙ ГРИЛЬ ПМ сос п/о мгс 1.5*4_Маяк  ОСТАНКИНО</v>
          </cell>
          <cell r="D166">
            <v>18.753</v>
          </cell>
        </row>
        <row r="167">
          <cell r="A167" t="str">
            <v>6666 БОЯНСКАЯ Папа может п/к в/у 0,28кг 8 шт. ОСТАНКИНО</v>
          </cell>
          <cell r="D167">
            <v>321</v>
          </cell>
        </row>
        <row r="168">
          <cell r="A168" t="str">
            <v>6669 ВЕНСКАЯ САЛЯМИ п/к в/у 0.28кг 8шт  ОСТАНКИНО</v>
          </cell>
          <cell r="D168">
            <v>103</v>
          </cell>
        </row>
        <row r="169">
          <cell r="A169" t="str">
            <v>6683 СЕРВЕЛАТ ЗЕРНИСТЫЙ ПМ в/к в/у 0,35кг  ОСТАНКИНО</v>
          </cell>
          <cell r="D169">
            <v>501</v>
          </cell>
        </row>
        <row r="170">
          <cell r="A170" t="str">
            <v>6684 СЕРВЕЛАТ КАРЕЛЬСКИЙ ПМ в/к в/у 0.28кг  ОСТАНКИНО</v>
          </cell>
          <cell r="D170">
            <v>415</v>
          </cell>
        </row>
        <row r="171">
          <cell r="A171" t="str">
            <v>6689 СЕРВЕЛАТ ОХОТНИЧИЙ ПМ в/к в/у 0,35кг 8шт  ОСТАНКИНО</v>
          </cell>
          <cell r="D171">
            <v>783</v>
          </cell>
        </row>
        <row r="172">
          <cell r="A172" t="str">
            <v>6692 СЕРВЕЛАТ ПРИМА в/к в/у 0.28кг 8шт.  ОСТАНКИНО</v>
          </cell>
          <cell r="D172">
            <v>91</v>
          </cell>
        </row>
        <row r="173">
          <cell r="A173" t="str">
            <v>6697 СЕРВЕЛАТ ФИНСКИЙ ПМ в/к в/у 0,35кг 8шт.  ОСТАНКИНО</v>
          </cell>
          <cell r="D173">
            <v>910</v>
          </cell>
        </row>
        <row r="174">
          <cell r="A174" t="str">
            <v>6713 СОЧНЫЙ ГРИЛЬ ПМ сос п/о мгс 0.41кг 8шт.  ОСТАНКИНО</v>
          </cell>
          <cell r="D174">
            <v>218</v>
          </cell>
        </row>
        <row r="175">
          <cell r="A175" t="str">
            <v>6716 ОСОБАЯ Коровино (в сетке) 0.5кг 8шт.  ОСТАНКИНО</v>
          </cell>
          <cell r="D175">
            <v>169</v>
          </cell>
        </row>
        <row r="176">
          <cell r="A176" t="str">
            <v>6722 СОЧНЫЕ ПМ сос п/о мгс 0,41кг 10шт.  ОСТАНКИНО</v>
          </cell>
          <cell r="D176">
            <v>600</v>
          </cell>
        </row>
        <row r="177">
          <cell r="A177" t="str">
            <v>6726 СЛИВОЧНЫЕ ПМ сос п/о мгс 0.41кг 10шт.  ОСТАНКИНО</v>
          </cell>
          <cell r="D177">
            <v>465</v>
          </cell>
        </row>
        <row r="178">
          <cell r="A178" t="str">
            <v>6734 ОСОБАЯ СО ШПИКОМ Коровино (в сетке) 0,5кг ОСТАНКИНО</v>
          </cell>
          <cell r="D178">
            <v>6</v>
          </cell>
        </row>
        <row r="179">
          <cell r="A179" t="str">
            <v>6756 ВЕТЧ.ЛЮБИТЕЛЬСКАЯ п/о  ОСТАНКИНО</v>
          </cell>
          <cell r="D179">
            <v>22.78</v>
          </cell>
        </row>
        <row r="180">
          <cell r="A180" t="str">
            <v>6769 СЕМЕЙНАЯ вар п/о  ОСТАНКИНО</v>
          </cell>
          <cell r="D180">
            <v>9.359</v>
          </cell>
        </row>
        <row r="181">
          <cell r="A181" t="str">
            <v>6776 ХОТ-ДОГ Папа может сос п/о мгс 0.35кг  ОСТАНКИНО</v>
          </cell>
          <cell r="D181">
            <v>83</v>
          </cell>
        </row>
        <row r="182">
          <cell r="A182" t="str">
            <v>6777 МЯСНЫЕ С ГОВЯДИНОЙ ПМ сос п/о мгс 0.4кг  ОСТАНКИНО</v>
          </cell>
          <cell r="D182">
            <v>161</v>
          </cell>
        </row>
        <row r="183">
          <cell r="A183" t="str">
            <v>6797 С ИНДЕЙКОЙ Папа может вар п/о 0,4кг 8шт.  ОСТАНКИНО</v>
          </cell>
          <cell r="D183">
            <v>9</v>
          </cell>
        </row>
        <row r="184">
          <cell r="A184" t="str">
            <v>6822 ИЗ ОТБОРНОГО МЯСА ПМ сос п/о мгс 0,36кг  ОСТАНКИНО</v>
          </cell>
          <cell r="D184">
            <v>67</v>
          </cell>
        </row>
        <row r="185">
          <cell r="A185" t="str">
            <v>Балык говяжий с/к "Эликатессе" 0,10 кг.шт. нарезка (лоток с ср.защ.атм.)  СПК</v>
          </cell>
          <cell r="D185">
            <v>19</v>
          </cell>
        </row>
        <row r="186">
          <cell r="A186" t="str">
            <v>Балык свиной с/к "Эликатессе" 0,10 кг.шт. нарезка (лоток с ср.защ.атм.)  СПК</v>
          </cell>
          <cell r="D186">
            <v>30</v>
          </cell>
        </row>
        <row r="187">
          <cell r="A187" t="str">
            <v>БОНУС Z-ОСОБАЯ Коровино вар п/о (5324)  ОСТАНКИНО</v>
          </cell>
          <cell r="D187">
            <v>1.976</v>
          </cell>
        </row>
        <row r="188">
          <cell r="A188" t="str">
            <v>БОНУС Z-ОСОБАЯ Коровино вар п/о 0.5кг_СНГ (6305)  ОСТАНКИНО</v>
          </cell>
          <cell r="D188">
            <v>6</v>
          </cell>
        </row>
        <row r="189">
          <cell r="A189" t="str">
            <v>БОНУС СОЧНЫЕ сос п/о мгс 0.41кг_UZ (6087)  ОСТАНКИНО</v>
          </cell>
          <cell r="D189">
            <v>261</v>
          </cell>
        </row>
        <row r="190">
          <cell r="A190" t="str">
            <v>БОНУС СОЧНЫЕ сос п/о мгс 1*6_UZ (6088)  ОСТАНКИНО</v>
          </cell>
          <cell r="D190">
            <v>42.415999999999997</v>
          </cell>
        </row>
        <row r="191">
          <cell r="A191" t="str">
            <v>БОНУС_273  Сосиски Сочинки с сочной грудинкой, МГС 0.4кг,   ПОКОМ</v>
          </cell>
          <cell r="D191">
            <v>380</v>
          </cell>
        </row>
        <row r="192">
          <cell r="A192" t="str">
            <v>БОНУС_305  Колбаса Сервелат Мясорубский с мелкорубленным окороком в/у  ТМ Стародворье ВЕС   ПОКОМ</v>
          </cell>
          <cell r="D192">
            <v>78.44</v>
          </cell>
        </row>
        <row r="193">
          <cell r="A193" t="str">
            <v>БОНУС_Колбаса вареная Филейская ТМ Вязанка. ВЕС  ПОКОМ</v>
          </cell>
          <cell r="D193">
            <v>78.59</v>
          </cell>
        </row>
        <row r="194">
          <cell r="A194" t="str">
            <v>БОНУС_Колбаса Докторская Особая ТМ Особый рецепт,  0,5кг, ПОКОМ</v>
          </cell>
          <cell r="D194">
            <v>65</v>
          </cell>
        </row>
        <row r="195">
          <cell r="A195" t="str">
            <v>БОНУС_Колбаса Сервелат Филедворский, фиброуз, в/у 0,35 кг срез,  ПОКОМ</v>
          </cell>
          <cell r="D195">
            <v>160</v>
          </cell>
        </row>
        <row r="196">
          <cell r="A196" t="str">
            <v>БОНУС_Пельмени Отборные из свинины и говядины 0,9 кг ТМ Стародворье ТС Медвежье ушко  ПОКОМ</v>
          </cell>
          <cell r="D196">
            <v>135</v>
          </cell>
        </row>
        <row r="197">
          <cell r="A197" t="str">
            <v>Бутербродная вареная 0,47 кг шт.  СПК</v>
          </cell>
          <cell r="D197">
            <v>5</v>
          </cell>
        </row>
        <row r="198">
          <cell r="A198" t="str">
            <v>Вацлавская п/к (черева) 390 гр.шт. термоус.пак  СПК</v>
          </cell>
          <cell r="D198">
            <v>2</v>
          </cell>
        </row>
        <row r="199">
          <cell r="A199" t="str">
            <v>Ветчина Вацлавская 400 гр.шт.  СПК</v>
          </cell>
          <cell r="D199">
            <v>4</v>
          </cell>
        </row>
        <row r="200">
          <cell r="A200" t="str">
            <v>Готовые чебупели острые с мясом Горячая штучка 0,3 кг зам  ПОКОМ</v>
          </cell>
          <cell r="D200">
            <v>99</v>
          </cell>
        </row>
        <row r="201">
          <cell r="A201" t="str">
            <v>Готовые чебупели с ветчиной и сыром Горячая штучка 0,3кг зам  ПОКОМ</v>
          </cell>
          <cell r="D201">
            <v>218</v>
          </cell>
        </row>
        <row r="202">
          <cell r="A202" t="str">
            <v>Готовые чебупели сочные с мясом ТМ Горячая штучка  0,3кг зам  ПОКОМ</v>
          </cell>
          <cell r="D202">
            <v>254</v>
          </cell>
        </row>
        <row r="203">
          <cell r="A203" t="str">
            <v>Готовые чебуреки с мясом ТМ Горячая штучка 0,09 кг флоу-пак ПОКОМ</v>
          </cell>
          <cell r="D203">
            <v>53</v>
          </cell>
        </row>
        <row r="204">
          <cell r="A204" t="str">
            <v>Грудинка Деревенская в аджике к/в 150 гр.шт. нарезка (лоток с ср.защ.атм.)  СПК</v>
          </cell>
          <cell r="D204">
            <v>1</v>
          </cell>
        </row>
        <row r="205">
          <cell r="A205" t="str">
            <v>Гуцульская с/к "КолбасГрад" 160 гр.шт. термоус. пак  СПК</v>
          </cell>
          <cell r="D205">
            <v>1</v>
          </cell>
        </row>
        <row r="206">
          <cell r="A206" t="str">
            <v>Дельгаро с/в "Эликатессе" 140 гр.шт.  СПК</v>
          </cell>
          <cell r="D206">
            <v>9</v>
          </cell>
        </row>
        <row r="207">
          <cell r="A207" t="str">
            <v>Деревенская рубленая вареная 350 гр.шт. термоус. пак.  СПК</v>
          </cell>
          <cell r="D207">
            <v>1</v>
          </cell>
        </row>
        <row r="208">
          <cell r="A208" t="str">
            <v>Деревенская с чесночком и сальцем п/к (черева) 390 гр.шт. термоус. пак.  СПК</v>
          </cell>
          <cell r="D208">
            <v>11</v>
          </cell>
        </row>
        <row r="209">
          <cell r="A209" t="str">
            <v>Докторская вареная в/с 0,47 кг шт.  СПК</v>
          </cell>
          <cell r="D209">
            <v>3</v>
          </cell>
        </row>
        <row r="210">
          <cell r="A210" t="str">
            <v>Докторская вареная термоус.пак. "Высокий вкус"  СПК</v>
          </cell>
          <cell r="D210">
            <v>1.9790000000000001</v>
          </cell>
        </row>
        <row r="211">
          <cell r="A211" t="str">
            <v>Жар-боллы с курочкой и сыром, ВЕС ТМ Зареченские  ПОКОМ</v>
          </cell>
          <cell r="D211">
            <v>30</v>
          </cell>
        </row>
        <row r="212">
          <cell r="A212" t="str">
            <v>Жар-ладушки с мясом ТМ Зареченские ВЕС ПОКОМ</v>
          </cell>
          <cell r="D212">
            <v>55.5</v>
          </cell>
        </row>
        <row r="213">
          <cell r="A213" t="str">
            <v>Жар-ладушки с мясом, картофелем и грибами ВЕС ТМ Зареченские  ПОКОМ</v>
          </cell>
          <cell r="D213">
            <v>11.1</v>
          </cell>
        </row>
        <row r="214">
          <cell r="A214" t="str">
            <v>Жар-ладушки с яблоком и грушей ТМ Зареченские ВЕС ПОКОМ</v>
          </cell>
          <cell r="D214">
            <v>18.5</v>
          </cell>
        </row>
        <row r="215">
          <cell r="A215" t="str">
            <v>ЖАР-мени ВЕС ТМ Зареченские  ПОКОМ</v>
          </cell>
          <cell r="D215">
            <v>22</v>
          </cell>
        </row>
        <row r="216">
          <cell r="A216" t="str">
            <v>Карбонад Юбилейный 0,13кг нар.д/ф шт. СПК</v>
          </cell>
          <cell r="D216">
            <v>3</v>
          </cell>
        </row>
        <row r="217">
          <cell r="A217" t="str">
            <v>Классика с/к 235 гр.шт. "Высокий вкус"  СПК</v>
          </cell>
          <cell r="D217">
            <v>11</v>
          </cell>
        </row>
        <row r="218">
          <cell r="A218" t="str">
            <v>Колбаски ПодПивасики оригинальные с/к 0,10 кг.шт. термофор.пак.  СПК</v>
          </cell>
          <cell r="D218">
            <v>44</v>
          </cell>
        </row>
        <row r="219">
          <cell r="A219" t="str">
            <v>Колбаски ПодПивасики острые с/к 0,10 кг.шт. термофор.пак.  СПК</v>
          </cell>
          <cell r="D219">
            <v>37</v>
          </cell>
        </row>
        <row r="220">
          <cell r="A220" t="str">
            <v>Колбаски ПодПивасики с сыром с/к 100 гр.шт. (в ср.защ.атм.)  СПК</v>
          </cell>
          <cell r="D220">
            <v>8</v>
          </cell>
        </row>
        <row r="221">
          <cell r="A221" t="str">
            <v>Коньячная с/к 0,10 кг.шт. нарезка (лоток с ср.зад.атм.) "Высокий вкус"  СПК</v>
          </cell>
          <cell r="D221">
            <v>1</v>
          </cell>
        </row>
        <row r="222">
          <cell r="A222" t="str">
            <v>Краковская п/к (черева) 390 гр.шт. термоус.пак. СПК</v>
          </cell>
          <cell r="D222">
            <v>1</v>
          </cell>
        </row>
        <row r="223">
          <cell r="A223" t="str">
            <v>Круггетсы с сырным соусом ТМ Горячая штучка 0,25 кг зам  ПОКОМ</v>
          </cell>
          <cell r="D223">
            <v>125</v>
          </cell>
        </row>
        <row r="224">
          <cell r="A224" t="str">
            <v>Круггетсы сочные ТМ Горячая штучка ТС Круггетсы 0,25 кг зам  ПОКОМ</v>
          </cell>
          <cell r="D224">
            <v>133</v>
          </cell>
        </row>
        <row r="225">
          <cell r="A225" t="str">
            <v>Ла Фаворте с/в "Эликатессе" 140 гр.шт.  СПК</v>
          </cell>
          <cell r="D225">
            <v>11</v>
          </cell>
        </row>
        <row r="226">
          <cell r="A226" t="str">
            <v>Ливерная Печеночная "Просто выгодно" 0,3 кг.шт.  СПК</v>
          </cell>
          <cell r="D226">
            <v>5</v>
          </cell>
        </row>
        <row r="227">
          <cell r="A227" t="str">
            <v>Любительская вареная термоус.пак. "Высокий вкус"  СПК</v>
          </cell>
          <cell r="D227">
            <v>3.65</v>
          </cell>
        </row>
        <row r="228">
          <cell r="A228" t="str">
            <v>Мини-сосиски в тесте "Фрайпики" 1,8кг ВЕС, ТМ Зареченские  ПОКОМ</v>
          </cell>
          <cell r="D228">
            <v>19.899999999999999</v>
          </cell>
        </row>
        <row r="229">
          <cell r="A229" t="str">
            <v>Мини-сосиски в тесте "Фрайпики" 3,7кг ВЕС, ТМ Зареченские  ПОКОМ</v>
          </cell>
          <cell r="D229">
            <v>25.9</v>
          </cell>
        </row>
        <row r="230">
          <cell r="A230" t="str">
            <v>Наггетсы из печи 0,25кг ТМ Вязанка ТС Няняггетсы Сливушки замор.  ПОКОМ</v>
          </cell>
          <cell r="D230">
            <v>294</v>
          </cell>
        </row>
        <row r="231">
          <cell r="A231" t="str">
            <v>Наггетсы Нагетосы Сочная курочка ТМ Горячая штучка 0,25 кг зам  ПОКОМ</v>
          </cell>
          <cell r="D231">
            <v>244</v>
          </cell>
        </row>
        <row r="232">
          <cell r="A232" t="str">
            <v>Наггетсы с индейкой 0,25кг ТМ Вязанка ТС Няняггетсы Сливушки НД2 замор.  ПОКОМ</v>
          </cell>
          <cell r="D232">
            <v>176</v>
          </cell>
        </row>
        <row r="233">
          <cell r="A233" t="str">
            <v>Наггетсы с куриным филе и сыром ТМ Вязанка 0,25 кг ПОКОМ</v>
          </cell>
          <cell r="D233">
            <v>166</v>
          </cell>
        </row>
        <row r="234">
          <cell r="A234" t="str">
            <v>Наггетсы Хрустящие ТМ Зареченские. ВЕС ПОКОМ</v>
          </cell>
          <cell r="D234">
            <v>66</v>
          </cell>
        </row>
        <row r="235">
          <cell r="A235" t="str">
            <v>Новосибирская с/к 0,10 кг.шт. нарезка (лоток с ср.защ.атм.) "Высокий вкус"  СПК</v>
          </cell>
          <cell r="D235">
            <v>1</v>
          </cell>
        </row>
        <row r="236">
          <cell r="A236" t="str">
            <v>Оригинальная с перцем с/к  СПК</v>
          </cell>
          <cell r="D236">
            <v>38.67</v>
          </cell>
        </row>
        <row r="237">
          <cell r="A237" t="str">
            <v>Пельмени Grandmeni со сливочным маслом Горячая штучка 0,75 кг ПОКОМ</v>
          </cell>
          <cell r="D237">
            <v>24</v>
          </cell>
        </row>
        <row r="238">
          <cell r="A238" t="str">
            <v>Пельмени Бигбули #МЕГАВКУСИЩЕ с сочной грудинкой 0,43 кг  ПОКОМ</v>
          </cell>
          <cell r="D238">
            <v>11</v>
          </cell>
        </row>
        <row r="239">
          <cell r="A239" t="str">
            <v>Пельмени Бигбули #МЕГАВКУСИЩЕ с сочной грудинкой 0,9 кг  ПОКОМ</v>
          </cell>
          <cell r="D239">
            <v>38</v>
          </cell>
        </row>
        <row r="240">
          <cell r="A240" t="str">
            <v>Пельмени Бигбули с мясом, Горячая штучка 0,43кг  ПОКОМ</v>
          </cell>
          <cell r="D240">
            <v>30</v>
          </cell>
        </row>
        <row r="241">
          <cell r="A241" t="str">
            <v>Пельмени Бигбули с мясом, Горячая штучка 0,9кг  ПОКОМ</v>
          </cell>
          <cell r="D241">
            <v>115</v>
          </cell>
        </row>
        <row r="242">
          <cell r="A242" t="str">
            <v>Пельмени Бигбули со сливоч.маслом (Мегамаслище) ТМ БУЛЬМЕНИ сфера 0,43. замор. ПОКОМ</v>
          </cell>
          <cell r="D242">
            <v>40</v>
          </cell>
        </row>
        <row r="243">
          <cell r="A243" t="str">
            <v>Пельмени Бигбули со сливочным маслом #МЕГАМАСЛИЩЕ Горячая штучка 0,9 кг  ПОКОМ</v>
          </cell>
          <cell r="D243">
            <v>37</v>
          </cell>
        </row>
        <row r="244">
          <cell r="A244" t="str">
            <v>Пельмени Бульмени по-сибирски с говядиной и свининой ТМ Горячая штучка 0,8 кг ПОКОМ</v>
          </cell>
          <cell r="D244">
            <v>6</v>
          </cell>
        </row>
        <row r="245">
          <cell r="A245" t="str">
            <v>Пельмени Бульмени с говядиной и свининой Горячая шт. 0,9 кг  ПОКОМ</v>
          </cell>
          <cell r="D245">
            <v>265</v>
          </cell>
        </row>
        <row r="246">
          <cell r="A246" t="str">
            <v>Пельмени Бульмени с говядиной и свининой Горячая штучка 0,43  ПОКОМ</v>
          </cell>
          <cell r="D246">
            <v>225</v>
          </cell>
        </row>
        <row r="247">
          <cell r="A247" t="str">
            <v>Пельмени Бульмени с говядиной и свининой Наваристые Горячая штучка ВЕС  ПОКОМ</v>
          </cell>
          <cell r="D247">
            <v>245</v>
          </cell>
        </row>
        <row r="248">
          <cell r="A248" t="str">
            <v>Пельмени Бульмени со сливочным маслом Горячая штучка 0,9 кг  ПОКОМ</v>
          </cell>
          <cell r="D248">
            <v>317</v>
          </cell>
        </row>
        <row r="249">
          <cell r="A249" t="str">
            <v>Пельмени Бульмени со сливочным маслом ТМ Горячая шт. 0,43 кг  ПОКОМ</v>
          </cell>
          <cell r="D249">
            <v>223</v>
          </cell>
        </row>
        <row r="250">
          <cell r="A250" t="str">
            <v>Пельмени Медвежьи ушки с фермерскими сливками 0,7кг  ПОКОМ</v>
          </cell>
          <cell r="D250">
            <v>24</v>
          </cell>
        </row>
        <row r="251">
          <cell r="A251" t="str">
            <v>Пельмени Медвежьи ушки с фермерской свининой и говядиной Малые 0,7кг  ПОКОМ</v>
          </cell>
          <cell r="D251">
            <v>17</v>
          </cell>
        </row>
        <row r="252">
          <cell r="A252" t="str">
            <v>Пельмени Мясорубские с рубленой грудинкой ТМ Стародворье флоупак  0,7 кг. ПОКОМ</v>
          </cell>
          <cell r="D252">
            <v>25</v>
          </cell>
        </row>
        <row r="253">
          <cell r="A253" t="str">
            <v>Пельмени Мясорубские ТМ Стародворье фоупак равиоли 0,7 кг  ПОКОМ</v>
          </cell>
          <cell r="D253">
            <v>229</v>
          </cell>
        </row>
        <row r="254">
          <cell r="A254" t="str">
            <v>Пельмени Отборные из свинины и говядины 0,9 кг ТМ Стародворье ТС Медвежье ушко  ПОКОМ</v>
          </cell>
          <cell r="D254">
            <v>65</v>
          </cell>
        </row>
        <row r="255">
          <cell r="A255" t="str">
            <v>Пельмени С говядиной и свининой, ВЕС, сфера пуговки Мясная Галерея  ПОКОМ</v>
          </cell>
          <cell r="D255">
            <v>75</v>
          </cell>
        </row>
        <row r="256">
          <cell r="A256" t="str">
            <v>Пельмени Со свининой и говядиной ТМ Особый рецепт Любимая ложка 1,0 кг  ПОКОМ</v>
          </cell>
          <cell r="D256">
            <v>120</v>
          </cell>
        </row>
        <row r="257">
          <cell r="A257" t="str">
            <v>Пельмени Сочные сфера 0,8 кг ТМ Стародворье  ПОКОМ</v>
          </cell>
          <cell r="D257">
            <v>2</v>
          </cell>
        </row>
        <row r="258">
          <cell r="A258" t="str">
            <v>Пельмени Сочные сфера 0,9 кг ТМ Стародворье ПОКОМ</v>
          </cell>
          <cell r="D258">
            <v>26</v>
          </cell>
        </row>
        <row r="259">
          <cell r="A259" t="str">
            <v>Пипперони с/к "Эликатессе" 0,10 кг.шт.  СПК</v>
          </cell>
          <cell r="D259">
            <v>1</v>
          </cell>
        </row>
        <row r="260">
          <cell r="A260" t="str">
            <v>По-Австрийски с/к 260 гр.шт. "Высокий вкус"  СПК</v>
          </cell>
          <cell r="D260">
            <v>4</v>
          </cell>
        </row>
        <row r="261">
          <cell r="A261" t="str">
            <v>Покровская вареная 0,47 кг шт.  СПК</v>
          </cell>
          <cell r="D261">
            <v>2</v>
          </cell>
        </row>
        <row r="262">
          <cell r="A262" t="str">
            <v>Салями с перчиком с/к "КолбасГрад" 160 гр.шт. термоус. пак.  СПК</v>
          </cell>
          <cell r="D262">
            <v>1</v>
          </cell>
        </row>
        <row r="263">
          <cell r="A263" t="str">
            <v>Салями Трюфель с/в "Эликатессе" 0,16 кг.шт.  СПК</v>
          </cell>
          <cell r="D263">
            <v>10</v>
          </cell>
        </row>
        <row r="264">
          <cell r="A264" t="str">
            <v>Салями Финская с/к 235 гр.шт. "Высокий вкус"  СПК</v>
          </cell>
          <cell r="D264">
            <v>4</v>
          </cell>
        </row>
        <row r="265">
          <cell r="A265" t="str">
            <v>Сардельки "Докторские" (черева) ( в ср.защ.атм.) 1.0 кг. "Высокий вкус"  СПК</v>
          </cell>
          <cell r="D265">
            <v>6.5839999999999996</v>
          </cell>
        </row>
        <row r="266">
          <cell r="A266" t="str">
            <v>Сардельки из говядины (черева) (в ср.защ.атм.) "Высокий вкус"  СПК</v>
          </cell>
          <cell r="D266">
            <v>7.1130000000000004</v>
          </cell>
        </row>
        <row r="267">
          <cell r="A267" t="str">
            <v>Сардельки из свинины (черева) ( в ср.защ.атм) "Высокий вкус"  СПК</v>
          </cell>
          <cell r="D267">
            <v>1.165</v>
          </cell>
        </row>
        <row r="268">
          <cell r="A268" t="str">
            <v>Сервелат Фирменный в/к 0,10 кг.шт. нарезка (лоток с ср.защ.атм.)  СПК</v>
          </cell>
          <cell r="D268">
            <v>1</v>
          </cell>
        </row>
        <row r="269">
          <cell r="A269" t="str">
            <v>Сибирская особая с/к 0,10 кг.шт. нарезка (лоток с ср.защ.атм.)  СПК</v>
          </cell>
          <cell r="D269">
            <v>19</v>
          </cell>
        </row>
        <row r="270">
          <cell r="A270" t="str">
            <v>Славянская п/к 0,38 кг шт.термофор.пак.  СПК</v>
          </cell>
          <cell r="D270">
            <v>1</v>
          </cell>
        </row>
        <row r="271">
          <cell r="A271" t="str">
            <v>Смак-мени с картофелем и сочной грудинкой 1кг ТМ Зареченские ПОКОМ</v>
          </cell>
          <cell r="D271">
            <v>3</v>
          </cell>
        </row>
        <row r="272">
          <cell r="A272" t="str">
            <v>Смак-мени с мясом 1кг ТМ Зареченские ПОКОМ</v>
          </cell>
          <cell r="D272">
            <v>14</v>
          </cell>
        </row>
        <row r="273">
          <cell r="A273" t="str">
            <v>Смаколадьи с яблоком и грушей ТМ Зареченские,0,9 кг ПОКОМ</v>
          </cell>
          <cell r="D273">
            <v>1</v>
          </cell>
        </row>
        <row r="274">
          <cell r="A274" t="str">
            <v>Сосиски "Молочные" 0,36 кг.шт. вак.упак.  СПК</v>
          </cell>
          <cell r="D274">
            <v>2</v>
          </cell>
        </row>
        <row r="275">
          <cell r="A275" t="str">
            <v>Сосиски Мусульманские "Просто выгодно" (в ср.защ.атм.)  СПК</v>
          </cell>
          <cell r="D275">
            <v>1.1180000000000001</v>
          </cell>
        </row>
        <row r="276">
          <cell r="A276" t="str">
            <v>Сосисоны в темпуре ВЕС  ПОКОМ</v>
          </cell>
          <cell r="D276">
            <v>7.2</v>
          </cell>
        </row>
        <row r="277">
          <cell r="A277" t="str">
            <v>Сочный мегачебурек ТМ Зареченские ВЕС ПОКОМ</v>
          </cell>
          <cell r="D277">
            <v>22.78</v>
          </cell>
        </row>
        <row r="278">
          <cell r="A278" t="str">
            <v>Торо Неро с/в "Эликатессе" 140 гр.шт.  СПК</v>
          </cell>
          <cell r="D278">
            <v>9</v>
          </cell>
        </row>
        <row r="279">
          <cell r="A279" t="str">
            <v>Фестивальная пора с/к 100 гр.шт.нар. (лоток с ср.защ.атм.)  СПК</v>
          </cell>
          <cell r="D279">
            <v>12</v>
          </cell>
        </row>
        <row r="280">
          <cell r="A280" t="str">
            <v>Фестивальная пора с/к 235 гр.шт.  СПК</v>
          </cell>
          <cell r="D280">
            <v>35</v>
          </cell>
        </row>
        <row r="281">
          <cell r="A281" t="str">
            <v>Фуэт с/в "Эликатессе" 160 гр.шт.  СПК</v>
          </cell>
          <cell r="D281">
            <v>4</v>
          </cell>
        </row>
        <row r="282">
          <cell r="A282" t="str">
            <v>Хинкали Классические ТМ Зареченские ВЕС ПОКОМ</v>
          </cell>
          <cell r="D282">
            <v>15</v>
          </cell>
        </row>
        <row r="283">
          <cell r="A283" t="str">
            <v>Хотстеры ТМ Горячая штучка ТС Хотстеры 0,25 кг зам  ПОКОМ</v>
          </cell>
          <cell r="D283">
            <v>198</v>
          </cell>
        </row>
        <row r="284">
          <cell r="A284" t="str">
            <v>Хрустящие крылышки острые к пиву ТМ Горячая штучка 0,3кг зам  ПОКОМ</v>
          </cell>
          <cell r="D284">
            <v>38</v>
          </cell>
        </row>
        <row r="285">
          <cell r="A285" t="str">
            <v>Хрустящие крылышки ТМ Горячая штучка 0,3 кг зам  ПОКОМ</v>
          </cell>
          <cell r="D285">
            <v>66</v>
          </cell>
        </row>
        <row r="286">
          <cell r="A286" t="str">
            <v>Чебупай брауни ТМ Горячая штучка 0,2 кг.  ПОКОМ</v>
          </cell>
          <cell r="D286">
            <v>28</v>
          </cell>
        </row>
        <row r="287">
          <cell r="A287" t="str">
            <v>Чебупай сочное яблоко ТМ Горячая штучка 0,2 кг зам.  ПОКОМ</v>
          </cell>
          <cell r="D287">
            <v>33</v>
          </cell>
        </row>
        <row r="288">
          <cell r="A288" t="str">
            <v>Чебупай спелая вишня ТМ Горячая штучка 0,2 кг зам.  ПОКОМ</v>
          </cell>
          <cell r="D288">
            <v>39</v>
          </cell>
        </row>
        <row r="289">
          <cell r="A289" t="str">
            <v>Чебупели Курочка гриль ТМ Горячая штучка, 0,3 кг зам  ПОКОМ</v>
          </cell>
          <cell r="D289">
            <v>22</v>
          </cell>
        </row>
        <row r="290">
          <cell r="A290" t="str">
            <v>Чебупицца курочка по-итальянски Горячая штучка 0,25 кг зам  ПОКОМ</v>
          </cell>
          <cell r="D290">
            <v>322</v>
          </cell>
        </row>
        <row r="291">
          <cell r="A291" t="str">
            <v>Чебупицца Пепперони ТМ Горячая штучка ТС Чебупицца 0.25кг зам  ПОКОМ</v>
          </cell>
          <cell r="D291">
            <v>339</v>
          </cell>
        </row>
        <row r="292">
          <cell r="A292" t="str">
            <v>Чебуреки Мясные вес 2,7 кг ТМ Зареченские ВЕС ПОКОМ</v>
          </cell>
          <cell r="D292">
            <v>10.8</v>
          </cell>
        </row>
        <row r="293">
          <cell r="A293" t="str">
            <v>Чебуреки сочные ВЕС ТМ Зареченские  ПОКОМ</v>
          </cell>
          <cell r="D293">
            <v>105</v>
          </cell>
        </row>
        <row r="294">
          <cell r="A294" t="str">
            <v>Шпикачки Русские (черева) (в ср.защ.атм.) "Высокий вкус"  СПК</v>
          </cell>
          <cell r="D294">
            <v>4.1449999999999996</v>
          </cell>
        </row>
        <row r="295">
          <cell r="A295" t="str">
            <v>Эликапреза с/в "Эликатессе" 0,10 кг.шт. нарезка (лоток с ср.защ.атм.)  СПК</v>
          </cell>
          <cell r="D295">
            <v>4</v>
          </cell>
        </row>
        <row r="296">
          <cell r="A296" t="str">
            <v>Юбилейная с/к 0,10 кг.шт. нарезка (лоток с ср.защ.атм.)  СПК</v>
          </cell>
          <cell r="D296">
            <v>7</v>
          </cell>
        </row>
        <row r="297">
          <cell r="A297" t="str">
            <v>Юбилейная с/к 0,235 кг.шт.  СПК</v>
          </cell>
          <cell r="D297">
            <v>83</v>
          </cell>
        </row>
        <row r="298">
          <cell r="A298" t="str">
            <v>Итого</v>
          </cell>
          <cell r="D298">
            <v>38017.093000000001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20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O11" sqref="AO11"/>
    </sheetView>
  </sheetViews>
  <sheetFormatPr defaultColWidth="10.5" defaultRowHeight="11.45" customHeight="1" outlineLevelRow="1" x14ac:dyDescent="0.2"/>
  <cols>
    <col min="1" max="1" width="57.1640625" style="1" customWidth="1"/>
    <col min="2" max="2" width="3.832031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2" width="1" style="5" customWidth="1"/>
    <col min="23" max="23" width="6.6640625" style="5" bestFit="1" customWidth="1"/>
    <col min="24" max="24" width="6.5" style="5" bestFit="1" customWidth="1"/>
    <col min="25" max="25" width="5.1640625" style="5" customWidth="1"/>
    <col min="26" max="26" width="5.6640625" style="5" bestFit="1" customWidth="1"/>
    <col min="27" max="29" width="1" style="5" customWidth="1"/>
    <col min="30" max="30" width="6" style="5" bestFit="1" customWidth="1"/>
    <col min="31" max="34" width="6.6640625" style="5" bestFit="1" customWidth="1"/>
    <col min="35" max="35" width="9.6640625" style="5" customWidth="1"/>
    <col min="36" max="36" width="6.6640625" style="5" bestFit="1" customWidth="1"/>
    <col min="37" max="37" width="1.33203125" style="5" customWidth="1"/>
    <col min="38" max="39" width="1.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124</v>
      </c>
      <c r="H4" s="11" t="s">
        <v>125</v>
      </c>
      <c r="I4" s="10" t="s">
        <v>126</v>
      </c>
      <c r="J4" s="10" t="s">
        <v>127</v>
      </c>
      <c r="K4" s="10" t="s">
        <v>128</v>
      </c>
      <c r="L4" s="10" t="s">
        <v>129</v>
      </c>
      <c r="M4" s="10" t="s">
        <v>129</v>
      </c>
      <c r="N4" s="10" t="s">
        <v>129</v>
      </c>
      <c r="O4" s="10" t="s">
        <v>129</v>
      </c>
      <c r="P4" s="10" t="s">
        <v>129</v>
      </c>
      <c r="Q4" s="10" t="s">
        <v>129</v>
      </c>
      <c r="R4" s="10" t="s">
        <v>129</v>
      </c>
      <c r="S4" s="12" t="s">
        <v>129</v>
      </c>
      <c r="T4" s="10" t="s">
        <v>130</v>
      </c>
      <c r="U4" s="12" t="s">
        <v>129</v>
      </c>
      <c r="V4" s="12" t="s">
        <v>129</v>
      </c>
      <c r="W4" s="10" t="s">
        <v>126</v>
      </c>
      <c r="X4" s="12" t="s">
        <v>129</v>
      </c>
      <c r="Y4" s="10" t="s">
        <v>131</v>
      </c>
      <c r="Z4" s="12" t="s">
        <v>132</v>
      </c>
      <c r="AA4" s="10" t="s">
        <v>133</v>
      </c>
      <c r="AB4" s="10" t="s">
        <v>134</v>
      </c>
      <c r="AC4" s="10" t="s">
        <v>135</v>
      </c>
      <c r="AD4" s="10" t="s">
        <v>136</v>
      </c>
      <c r="AE4" s="10" t="s">
        <v>126</v>
      </c>
      <c r="AF4" s="10" t="s">
        <v>126</v>
      </c>
      <c r="AG4" s="10" t="s">
        <v>126</v>
      </c>
      <c r="AH4" s="10" t="s">
        <v>137</v>
      </c>
      <c r="AI4" s="10" t="s">
        <v>138</v>
      </c>
      <c r="AJ4" s="12" t="s">
        <v>139</v>
      </c>
      <c r="AK4" s="12" t="s">
        <v>139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140</v>
      </c>
      <c r="M5" s="14" t="s">
        <v>141</v>
      </c>
      <c r="N5" s="14" t="s">
        <v>142</v>
      </c>
      <c r="X5" s="14" t="s">
        <v>143</v>
      </c>
      <c r="AE5" s="14" t="s">
        <v>144</v>
      </c>
      <c r="AF5" s="14" t="s">
        <v>145</v>
      </c>
      <c r="AG5" s="14" t="s">
        <v>146</v>
      </c>
      <c r="AH5" s="14" t="s">
        <v>140</v>
      </c>
      <c r="AJ5" s="14" t="s">
        <v>143</v>
      </c>
    </row>
    <row r="6" spans="1:39" ht="11.1" customHeight="1" x14ac:dyDescent="0.2">
      <c r="A6" s="6"/>
      <c r="B6" s="6"/>
      <c r="C6" s="3"/>
      <c r="D6" s="3"/>
      <c r="E6" s="9">
        <f>SUM(E7:E125)</f>
        <v>128047.171</v>
      </c>
      <c r="F6" s="9">
        <f>SUM(F7:F125)</f>
        <v>62617.191000000006</v>
      </c>
      <c r="J6" s="9">
        <f>SUM(J7:J125)</f>
        <v>126989.18500000001</v>
      </c>
      <c r="K6" s="9">
        <f t="shared" ref="K6:X6" si="0">SUM(K7:K125)</f>
        <v>1057.985999999999</v>
      </c>
      <c r="L6" s="9">
        <f t="shared" si="0"/>
        <v>28440</v>
      </c>
      <c r="M6" s="9">
        <f t="shared" si="0"/>
        <v>4000</v>
      </c>
      <c r="N6" s="9">
        <f t="shared" si="0"/>
        <v>19120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24369.434199999996</v>
      </c>
      <c r="X6" s="9">
        <f t="shared" si="0"/>
        <v>29240</v>
      </c>
      <c r="AA6" s="9">
        <f t="shared" ref="AA6" si="1">SUM(AA7:AA125)</f>
        <v>0</v>
      </c>
      <c r="AB6" s="9">
        <f t="shared" ref="AB6" si="2">SUM(AB7:AB125)</f>
        <v>0</v>
      </c>
      <c r="AC6" s="9">
        <f t="shared" ref="AC6" si="3">SUM(AC7:AC125)</f>
        <v>0</v>
      </c>
      <c r="AD6" s="9">
        <f t="shared" ref="AD6" si="4">SUM(AD7:AD125)</f>
        <v>6200</v>
      </c>
      <c r="AE6" s="9">
        <f t="shared" ref="AE6" si="5">SUM(AE7:AE125)</f>
        <v>22602.181799999995</v>
      </c>
      <c r="AF6" s="9">
        <f t="shared" ref="AF6" si="6">SUM(AF7:AF125)</f>
        <v>23749.762999999992</v>
      </c>
      <c r="AG6" s="9">
        <f t="shared" ref="AG6" si="7">SUM(AG7:AG125)</f>
        <v>23196.6466</v>
      </c>
      <c r="AH6" s="9">
        <f t="shared" ref="AH6" si="8">SUM(AH7:AH125)</f>
        <v>20577.407999999996</v>
      </c>
      <c r="AJ6" s="9">
        <f t="shared" ref="AJ6" si="9">SUM(AJ7:AJ125)</f>
        <v>17098.3</v>
      </c>
      <c r="AK6" s="9">
        <f t="shared" ref="AK6" si="10">SUM(AK7:AK125)</f>
        <v>0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79.522999999999996</v>
      </c>
      <c r="D7" s="8">
        <v>14.212999999999999</v>
      </c>
      <c r="E7" s="8">
        <v>47.619</v>
      </c>
      <c r="F7" s="8">
        <v>33.347000000000001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52.100999999999999</v>
      </c>
      <c r="K7" s="13">
        <f>E7-J7</f>
        <v>-4.4819999999999993</v>
      </c>
      <c r="L7" s="13">
        <f>VLOOKUP(A:A,[1]TDSheet!$A:$L,12,0)</f>
        <v>20</v>
      </c>
      <c r="M7" s="13">
        <f>VLOOKUP(A:A,[1]TDSheet!$A:$M,13,0)</f>
        <v>0</v>
      </c>
      <c r="N7" s="13">
        <f>VLOOKUP(A:A,[1]TDSheet!$A:$X,24,0)</f>
        <v>0</v>
      </c>
      <c r="O7" s="13"/>
      <c r="P7" s="13"/>
      <c r="Q7" s="13"/>
      <c r="R7" s="13"/>
      <c r="S7" s="13"/>
      <c r="T7" s="13"/>
      <c r="U7" s="13"/>
      <c r="V7" s="13"/>
      <c r="W7" s="13">
        <f>(E7-AD7)/5</f>
        <v>9.5237999999999996</v>
      </c>
      <c r="X7" s="15"/>
      <c r="Y7" s="16">
        <f>(F7+L7+M7+N7+X7)/W7</f>
        <v>5.6014406014406015</v>
      </c>
      <c r="Z7" s="13">
        <f>F7/W7</f>
        <v>3.5014385014385017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8.6554000000000002</v>
      </c>
      <c r="AF7" s="13">
        <f>VLOOKUP(A:A,[1]TDSheet!$A:$AF,32,0)</f>
        <v>11.832599999999999</v>
      </c>
      <c r="AG7" s="13">
        <f>VLOOKUP(A:A,[1]TDSheet!$A:$AG,33,0)</f>
        <v>10.3896</v>
      </c>
      <c r="AH7" s="13">
        <f>VLOOKUP(A:A,[3]TDSheet!$A:$D,4,0)</f>
        <v>11.544</v>
      </c>
      <c r="AI7" s="13">
        <f>VLOOKUP(A:A,[1]TDSheet!$A:$AI,35,0)</f>
        <v>0</v>
      </c>
      <c r="AJ7" s="13">
        <f>X7*H7</f>
        <v>0</v>
      </c>
      <c r="AK7" s="13"/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410.88499999999999</v>
      </c>
      <c r="D8" s="8">
        <v>610.15700000000004</v>
      </c>
      <c r="E8" s="8">
        <v>625.54899999999998</v>
      </c>
      <c r="F8" s="8">
        <v>318.05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661.81</v>
      </c>
      <c r="K8" s="13">
        <f t="shared" ref="K8:K71" si="11">E8-J8</f>
        <v>-36.260999999999967</v>
      </c>
      <c r="L8" s="13">
        <f>VLOOKUP(A:A,[1]TDSheet!$A:$L,12,0)</f>
        <v>0</v>
      </c>
      <c r="M8" s="13">
        <f>VLOOKUP(A:A,[1]TDSheet!$A:$M,13,0)</f>
        <v>0</v>
      </c>
      <c r="N8" s="13">
        <f>VLOOKUP(A:A,[1]TDSheet!$A:$X,24,0)</f>
        <v>200</v>
      </c>
      <c r="O8" s="13"/>
      <c r="P8" s="13"/>
      <c r="Q8" s="13"/>
      <c r="R8" s="13"/>
      <c r="S8" s="13"/>
      <c r="T8" s="13"/>
      <c r="U8" s="13"/>
      <c r="V8" s="13"/>
      <c r="W8" s="13">
        <f t="shared" ref="W8:W71" si="12">(E8-AD8)/5</f>
        <v>125.10979999999999</v>
      </c>
      <c r="X8" s="15">
        <v>100</v>
      </c>
      <c r="Y8" s="16">
        <f t="shared" ref="Y8:Y71" si="13">(F8+L8+M8+N8+X8)/W8</f>
        <v>4.940060650724404</v>
      </c>
      <c r="Z8" s="13">
        <f t="shared" ref="Z8:Z71" si="14">F8/W8</f>
        <v>2.5421669605418602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106.2076</v>
      </c>
      <c r="AF8" s="13">
        <f>VLOOKUP(A:A,[1]TDSheet!$A:$AF,32,0)</f>
        <v>113.12839999999998</v>
      </c>
      <c r="AG8" s="13">
        <f>VLOOKUP(A:A,[1]TDSheet!$A:$AG,33,0)</f>
        <v>108.42059999999999</v>
      </c>
      <c r="AH8" s="13">
        <f>VLOOKUP(A:A,[3]TDSheet!$A:$D,4,0)</f>
        <v>54.570999999999998</v>
      </c>
      <c r="AI8" s="13" t="str">
        <f>VLOOKUP(A:A,[1]TDSheet!$A:$AI,35,0)</f>
        <v>оконч</v>
      </c>
      <c r="AJ8" s="13">
        <f t="shared" ref="AJ8:AJ71" si="15">X8*H8</f>
        <v>100</v>
      </c>
      <c r="AK8" s="13"/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453.73</v>
      </c>
      <c r="D9" s="8">
        <v>443.43200000000002</v>
      </c>
      <c r="E9" s="8">
        <v>470.02</v>
      </c>
      <c r="F9" s="8">
        <v>220.006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453.81</v>
      </c>
      <c r="K9" s="13">
        <f t="shared" si="11"/>
        <v>16.20999999999998</v>
      </c>
      <c r="L9" s="13">
        <f>VLOOKUP(A:A,[1]TDSheet!$A:$L,12,0)</f>
        <v>600</v>
      </c>
      <c r="M9" s="13">
        <f>VLOOKUP(A:A,[1]TDSheet!$A:$M,13,0)</f>
        <v>0</v>
      </c>
      <c r="N9" s="13">
        <f>VLOOKUP(A:A,[1]TDSheet!$A:$X,24,0)</f>
        <v>200</v>
      </c>
      <c r="O9" s="13"/>
      <c r="P9" s="13"/>
      <c r="Q9" s="13"/>
      <c r="R9" s="13"/>
      <c r="S9" s="13"/>
      <c r="T9" s="13"/>
      <c r="U9" s="13"/>
      <c r="V9" s="13"/>
      <c r="W9" s="13">
        <f t="shared" si="12"/>
        <v>94.003999999999991</v>
      </c>
      <c r="X9" s="15">
        <v>100</v>
      </c>
      <c r="Y9" s="16">
        <f t="shared" si="13"/>
        <v>11.914450448917068</v>
      </c>
      <c r="Z9" s="13">
        <f t="shared" si="14"/>
        <v>2.3403897706480579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98.1648</v>
      </c>
      <c r="AF9" s="13">
        <f>VLOOKUP(A:A,[1]TDSheet!$A:$AF,32,0)</f>
        <v>89.126000000000005</v>
      </c>
      <c r="AG9" s="13">
        <f>VLOOKUP(A:A,[1]TDSheet!$A:$AG,33,0)</f>
        <v>88.878</v>
      </c>
      <c r="AH9" s="13">
        <f>VLOOKUP(A:A,[3]TDSheet!$A:$D,4,0)</f>
        <v>68.16</v>
      </c>
      <c r="AI9" s="13" t="str">
        <f>VLOOKUP(A:A,[1]TDSheet!$A:$AI,35,0)</f>
        <v>май яб</v>
      </c>
      <c r="AJ9" s="13">
        <f t="shared" si="15"/>
        <v>100</v>
      </c>
      <c r="AK9" s="13"/>
      <c r="AL9" s="13"/>
      <c r="AM9" s="13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981.93700000000001</v>
      </c>
      <c r="D10" s="8">
        <v>1809.567</v>
      </c>
      <c r="E10" s="8">
        <v>1676.373</v>
      </c>
      <c r="F10" s="8">
        <v>822.86800000000005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1648.6</v>
      </c>
      <c r="K10" s="13">
        <f t="shared" si="11"/>
        <v>27.773000000000138</v>
      </c>
      <c r="L10" s="13">
        <f>VLOOKUP(A:A,[1]TDSheet!$A:$L,12,0)</f>
        <v>100</v>
      </c>
      <c r="M10" s="13">
        <f>VLOOKUP(A:A,[1]TDSheet!$A:$M,13,0)</f>
        <v>0</v>
      </c>
      <c r="N10" s="13">
        <f>VLOOKUP(A:A,[1]TDSheet!$A:$X,24,0)</f>
        <v>400</v>
      </c>
      <c r="O10" s="13"/>
      <c r="P10" s="13"/>
      <c r="Q10" s="13"/>
      <c r="R10" s="13"/>
      <c r="S10" s="13"/>
      <c r="T10" s="13"/>
      <c r="U10" s="13"/>
      <c r="V10" s="13"/>
      <c r="W10" s="13">
        <f t="shared" si="12"/>
        <v>335.27460000000002</v>
      </c>
      <c r="X10" s="15">
        <v>350</v>
      </c>
      <c r="Y10" s="16">
        <f t="shared" si="13"/>
        <v>4.9895458826883985</v>
      </c>
      <c r="Z10" s="13">
        <f t="shared" si="14"/>
        <v>2.4543105860091998</v>
      </c>
      <c r="AA10" s="13"/>
      <c r="AB10" s="13"/>
      <c r="AC10" s="13"/>
      <c r="AD10" s="13">
        <f>VLOOKUP(A:A,[1]TDSheet!$A:$AD,30,0)</f>
        <v>0</v>
      </c>
      <c r="AE10" s="13">
        <f>VLOOKUP(A:A,[1]TDSheet!$A:$AE,31,0)</f>
        <v>323.84619999999995</v>
      </c>
      <c r="AF10" s="13">
        <f>VLOOKUP(A:A,[1]TDSheet!$A:$AF,32,0)</f>
        <v>315.50200000000001</v>
      </c>
      <c r="AG10" s="13">
        <f>VLOOKUP(A:A,[1]TDSheet!$A:$AG,33,0)</f>
        <v>330.81659999999999</v>
      </c>
      <c r="AH10" s="13">
        <f>VLOOKUP(A:A,[3]TDSheet!$A:$D,4,0)</f>
        <v>175.68</v>
      </c>
      <c r="AI10" s="13" t="str">
        <f>VLOOKUP(A:A,[1]TDSheet!$A:$AI,35,0)</f>
        <v>оконч</v>
      </c>
      <c r="AJ10" s="13">
        <f t="shared" si="15"/>
        <v>350</v>
      </c>
      <c r="AK10" s="13"/>
      <c r="AL10" s="13"/>
      <c r="AM10" s="13"/>
    </row>
    <row r="11" spans="1:39" s="1" customFormat="1" ht="11.1" customHeight="1" outlineLevel="1" x14ac:dyDescent="0.2">
      <c r="A11" s="7" t="s">
        <v>13</v>
      </c>
      <c r="B11" s="7" t="s">
        <v>8</v>
      </c>
      <c r="C11" s="8">
        <v>154.25800000000001</v>
      </c>
      <c r="D11" s="8">
        <v>195.56100000000001</v>
      </c>
      <c r="E11" s="8">
        <v>140.43899999999999</v>
      </c>
      <c r="F11" s="8">
        <v>133.85300000000001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150.11000000000001</v>
      </c>
      <c r="K11" s="13">
        <f t="shared" si="11"/>
        <v>-9.6710000000000207</v>
      </c>
      <c r="L11" s="13">
        <f>VLOOKUP(A:A,[1]TDSheet!$A:$L,12,0)</f>
        <v>70</v>
      </c>
      <c r="M11" s="13">
        <f>VLOOKUP(A:A,[1]TDSheet!$A:$M,13,0)</f>
        <v>0</v>
      </c>
      <c r="N11" s="13">
        <f>VLOOKUP(A:A,[1]TDSheet!$A:$X,24,0)</f>
        <v>0</v>
      </c>
      <c r="O11" s="13"/>
      <c r="P11" s="13"/>
      <c r="Q11" s="13"/>
      <c r="R11" s="13"/>
      <c r="S11" s="13"/>
      <c r="T11" s="13"/>
      <c r="U11" s="13"/>
      <c r="V11" s="13"/>
      <c r="W11" s="13">
        <f t="shared" si="12"/>
        <v>28.087799999999998</v>
      </c>
      <c r="X11" s="15"/>
      <c r="Y11" s="16">
        <f t="shared" si="13"/>
        <v>7.2577061927242443</v>
      </c>
      <c r="Z11" s="13">
        <f t="shared" si="14"/>
        <v>4.7655209735187523</v>
      </c>
      <c r="AA11" s="13"/>
      <c r="AB11" s="13"/>
      <c r="AC11" s="13"/>
      <c r="AD11" s="13">
        <f>VLOOKUP(A:A,[1]TDSheet!$A:$AD,30,0)</f>
        <v>0</v>
      </c>
      <c r="AE11" s="13">
        <f>VLOOKUP(A:A,[1]TDSheet!$A:$AE,31,0)</f>
        <v>40.814599999999999</v>
      </c>
      <c r="AF11" s="13">
        <f>VLOOKUP(A:A,[1]TDSheet!$A:$AF,32,0)</f>
        <v>31.059800000000003</v>
      </c>
      <c r="AG11" s="13">
        <f>VLOOKUP(A:A,[1]TDSheet!$A:$AG,33,0)</f>
        <v>37.204999999999998</v>
      </c>
      <c r="AH11" s="13">
        <f>VLOOKUP(A:A,[3]TDSheet!$A:$D,4,0)</f>
        <v>18.46</v>
      </c>
      <c r="AI11" s="13" t="e">
        <f>VLOOKUP(A:A,[1]TDSheet!$A:$AI,35,0)</f>
        <v>#N/A</v>
      </c>
      <c r="AJ11" s="13">
        <f t="shared" si="15"/>
        <v>0</v>
      </c>
      <c r="AK11" s="13"/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14</v>
      </c>
      <c r="C12" s="8">
        <v>114</v>
      </c>
      <c r="D12" s="8">
        <v>218</v>
      </c>
      <c r="E12" s="8">
        <v>163</v>
      </c>
      <c r="F12" s="8">
        <v>87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210</v>
      </c>
      <c r="K12" s="13">
        <f t="shared" si="11"/>
        <v>-47</v>
      </c>
      <c r="L12" s="13">
        <f>VLOOKUP(A:A,[1]TDSheet!$A:$L,12,0)</f>
        <v>40</v>
      </c>
      <c r="M12" s="13">
        <f>VLOOKUP(A:A,[1]TDSheet!$A:$M,13,0)</f>
        <v>0</v>
      </c>
      <c r="N12" s="13">
        <f>VLOOKUP(A:A,[1]TDSheet!$A:$X,24,0)</f>
        <v>50</v>
      </c>
      <c r="O12" s="13"/>
      <c r="P12" s="13"/>
      <c r="Q12" s="13"/>
      <c r="R12" s="13"/>
      <c r="S12" s="13"/>
      <c r="T12" s="13"/>
      <c r="U12" s="13"/>
      <c r="V12" s="13"/>
      <c r="W12" s="13">
        <f t="shared" si="12"/>
        <v>32.6</v>
      </c>
      <c r="X12" s="15">
        <v>30</v>
      </c>
      <c r="Y12" s="16">
        <f t="shared" si="13"/>
        <v>6.3496932515337416</v>
      </c>
      <c r="Z12" s="13">
        <f t="shared" si="14"/>
        <v>2.6687116564417175</v>
      </c>
      <c r="AA12" s="13"/>
      <c r="AB12" s="13"/>
      <c r="AC12" s="13"/>
      <c r="AD12" s="13">
        <f>VLOOKUP(A:A,[1]TDSheet!$A:$AD,30,0)</f>
        <v>0</v>
      </c>
      <c r="AE12" s="13">
        <f>VLOOKUP(A:A,[1]TDSheet!$A:$AE,31,0)</f>
        <v>30.2</v>
      </c>
      <c r="AF12" s="13">
        <f>VLOOKUP(A:A,[1]TDSheet!$A:$AF,32,0)</f>
        <v>27.2</v>
      </c>
      <c r="AG12" s="13">
        <f>VLOOKUP(A:A,[1]TDSheet!$A:$AG,33,0)</f>
        <v>33</v>
      </c>
      <c r="AH12" s="13">
        <f>VLOOKUP(A:A,[3]TDSheet!$A:$D,4,0)</f>
        <v>37</v>
      </c>
      <c r="AI12" s="13">
        <f>VLOOKUP(A:A,[1]TDSheet!$A:$AI,35,0)</f>
        <v>0</v>
      </c>
      <c r="AJ12" s="13">
        <f t="shared" si="15"/>
        <v>15</v>
      </c>
      <c r="AK12" s="13"/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14</v>
      </c>
      <c r="C13" s="8">
        <v>967</v>
      </c>
      <c r="D13" s="8">
        <v>1908</v>
      </c>
      <c r="E13" s="8">
        <v>1898</v>
      </c>
      <c r="F13" s="8">
        <v>668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1897</v>
      </c>
      <c r="K13" s="13">
        <f t="shared" si="11"/>
        <v>1</v>
      </c>
      <c r="L13" s="13">
        <f>VLOOKUP(A:A,[1]TDSheet!$A:$L,12,0)</f>
        <v>1400</v>
      </c>
      <c r="M13" s="13">
        <f>VLOOKUP(A:A,[1]TDSheet!$A:$M,13,0)</f>
        <v>0</v>
      </c>
      <c r="N13" s="13">
        <f>VLOOKUP(A:A,[1]TDSheet!$A:$X,24,0)</f>
        <v>400</v>
      </c>
      <c r="O13" s="13"/>
      <c r="P13" s="13"/>
      <c r="Q13" s="13"/>
      <c r="R13" s="13"/>
      <c r="S13" s="13"/>
      <c r="T13" s="13"/>
      <c r="U13" s="13"/>
      <c r="V13" s="13"/>
      <c r="W13" s="13">
        <f t="shared" si="12"/>
        <v>299.60000000000002</v>
      </c>
      <c r="X13" s="15">
        <v>600</v>
      </c>
      <c r="Y13" s="16">
        <f t="shared" si="13"/>
        <v>10.240320427236314</v>
      </c>
      <c r="Z13" s="13">
        <f t="shared" si="14"/>
        <v>2.2296395193591452</v>
      </c>
      <c r="AA13" s="13"/>
      <c r="AB13" s="13"/>
      <c r="AC13" s="13"/>
      <c r="AD13" s="13">
        <f>VLOOKUP(A:A,[1]TDSheet!$A:$AD,30,0)</f>
        <v>400</v>
      </c>
      <c r="AE13" s="13">
        <f>VLOOKUP(A:A,[1]TDSheet!$A:$AE,31,0)</f>
        <v>268.2</v>
      </c>
      <c r="AF13" s="13">
        <f>VLOOKUP(A:A,[1]TDSheet!$A:$AF,32,0)</f>
        <v>290.2</v>
      </c>
      <c r="AG13" s="13">
        <f>VLOOKUP(A:A,[1]TDSheet!$A:$AG,33,0)</f>
        <v>285.2</v>
      </c>
      <c r="AH13" s="13">
        <f>VLOOKUP(A:A,[3]TDSheet!$A:$D,4,0)</f>
        <v>285</v>
      </c>
      <c r="AI13" s="13" t="str">
        <f>VLOOKUP(A:A,[1]TDSheet!$A:$AI,35,0)</f>
        <v>май яб</v>
      </c>
      <c r="AJ13" s="13">
        <f t="shared" si="15"/>
        <v>240</v>
      </c>
      <c r="AK13" s="13"/>
      <c r="AL13" s="13"/>
      <c r="AM13" s="13"/>
    </row>
    <row r="14" spans="1:39" s="1" customFormat="1" ht="11.1" customHeight="1" outlineLevel="1" x14ac:dyDescent="0.2">
      <c r="A14" s="7" t="s">
        <v>17</v>
      </c>
      <c r="B14" s="7" t="s">
        <v>14</v>
      </c>
      <c r="C14" s="8">
        <v>1423</v>
      </c>
      <c r="D14" s="8">
        <v>3289</v>
      </c>
      <c r="E14" s="8">
        <v>2729</v>
      </c>
      <c r="F14" s="8">
        <v>1786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2733</v>
      </c>
      <c r="K14" s="13">
        <f t="shared" si="11"/>
        <v>-4</v>
      </c>
      <c r="L14" s="13">
        <f>VLOOKUP(A:A,[1]TDSheet!$A:$L,12,0)</f>
        <v>1700</v>
      </c>
      <c r="M14" s="13">
        <f>VLOOKUP(A:A,[1]TDSheet!$A:$M,13,0)</f>
        <v>0</v>
      </c>
      <c r="N14" s="13">
        <f>VLOOKUP(A:A,[1]TDSheet!$A:$X,24,0)</f>
        <v>700</v>
      </c>
      <c r="O14" s="13"/>
      <c r="P14" s="13"/>
      <c r="Q14" s="13"/>
      <c r="R14" s="13"/>
      <c r="S14" s="13"/>
      <c r="T14" s="13"/>
      <c r="U14" s="13"/>
      <c r="V14" s="13"/>
      <c r="W14" s="13">
        <f t="shared" si="12"/>
        <v>493</v>
      </c>
      <c r="X14" s="15">
        <v>800</v>
      </c>
      <c r="Y14" s="16">
        <f t="shared" si="13"/>
        <v>10.113590263691684</v>
      </c>
      <c r="Z14" s="13">
        <f t="shared" si="14"/>
        <v>3.6227180527383367</v>
      </c>
      <c r="AA14" s="13"/>
      <c r="AB14" s="13"/>
      <c r="AC14" s="13"/>
      <c r="AD14" s="13">
        <f>VLOOKUP(A:A,[1]TDSheet!$A:$AD,30,0)</f>
        <v>264</v>
      </c>
      <c r="AE14" s="13">
        <f>VLOOKUP(A:A,[1]TDSheet!$A:$AE,31,0)</f>
        <v>401.8</v>
      </c>
      <c r="AF14" s="13">
        <f>VLOOKUP(A:A,[1]TDSheet!$A:$AF,32,0)</f>
        <v>450</v>
      </c>
      <c r="AG14" s="13">
        <f>VLOOKUP(A:A,[1]TDSheet!$A:$AG,33,0)</f>
        <v>455.2</v>
      </c>
      <c r="AH14" s="13">
        <f>VLOOKUP(A:A,[3]TDSheet!$A:$D,4,0)</f>
        <v>476</v>
      </c>
      <c r="AI14" s="13" t="str">
        <f>VLOOKUP(A:A,[1]TDSheet!$A:$AI,35,0)</f>
        <v>май яб</v>
      </c>
      <c r="AJ14" s="13">
        <f t="shared" si="15"/>
        <v>360</v>
      </c>
      <c r="AK14" s="13"/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14</v>
      </c>
      <c r="C15" s="8">
        <v>3022</v>
      </c>
      <c r="D15" s="8">
        <v>4899</v>
      </c>
      <c r="E15" s="8">
        <v>5627</v>
      </c>
      <c r="F15" s="8">
        <v>2062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5630</v>
      </c>
      <c r="K15" s="13">
        <f t="shared" si="11"/>
        <v>-3</v>
      </c>
      <c r="L15" s="13">
        <f>VLOOKUP(A:A,[1]TDSheet!$A:$L,12,0)</f>
        <v>1000</v>
      </c>
      <c r="M15" s="13">
        <f>VLOOKUP(A:A,[1]TDSheet!$A:$M,13,0)</f>
        <v>0</v>
      </c>
      <c r="N15" s="13">
        <f>VLOOKUP(A:A,[1]TDSheet!$A:$X,24,0)</f>
        <v>800</v>
      </c>
      <c r="O15" s="13"/>
      <c r="P15" s="13"/>
      <c r="Q15" s="13"/>
      <c r="R15" s="13"/>
      <c r="S15" s="13"/>
      <c r="T15" s="13"/>
      <c r="U15" s="13"/>
      <c r="V15" s="13"/>
      <c r="W15" s="13">
        <f t="shared" si="12"/>
        <v>999.4</v>
      </c>
      <c r="X15" s="15">
        <v>800</v>
      </c>
      <c r="Y15" s="16">
        <f t="shared" si="13"/>
        <v>4.6647988793275967</v>
      </c>
      <c r="Z15" s="13">
        <f t="shared" si="14"/>
        <v>2.0632379427656593</v>
      </c>
      <c r="AA15" s="13"/>
      <c r="AB15" s="13"/>
      <c r="AC15" s="13"/>
      <c r="AD15" s="13">
        <f>VLOOKUP(A:A,[1]TDSheet!$A:$AD,30,0)</f>
        <v>630</v>
      </c>
      <c r="AE15" s="13">
        <f>VLOOKUP(A:A,[1]TDSheet!$A:$AE,31,0)</f>
        <v>877.8</v>
      </c>
      <c r="AF15" s="13">
        <f>VLOOKUP(A:A,[1]TDSheet!$A:$AF,32,0)</f>
        <v>1010.2</v>
      </c>
      <c r="AG15" s="13">
        <f>VLOOKUP(A:A,[1]TDSheet!$A:$AG,33,0)</f>
        <v>1070.8</v>
      </c>
      <c r="AH15" s="13">
        <f>VLOOKUP(A:A,[3]TDSheet!$A:$D,4,0)</f>
        <v>554</v>
      </c>
      <c r="AI15" s="13" t="str">
        <f>VLOOKUP(A:A,[1]TDSheet!$A:$AI,35,0)</f>
        <v>оконч</v>
      </c>
      <c r="AJ15" s="13">
        <f t="shared" si="15"/>
        <v>360</v>
      </c>
      <c r="AK15" s="13"/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14</v>
      </c>
      <c r="C16" s="8">
        <v>108</v>
      </c>
      <c r="D16" s="8">
        <v>255</v>
      </c>
      <c r="E16" s="8">
        <v>226</v>
      </c>
      <c r="F16" s="8">
        <v>85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227</v>
      </c>
      <c r="K16" s="13">
        <f t="shared" si="11"/>
        <v>-1</v>
      </c>
      <c r="L16" s="13">
        <f>VLOOKUP(A:A,[1]TDSheet!$A:$L,12,0)</f>
        <v>70</v>
      </c>
      <c r="M16" s="13">
        <f>VLOOKUP(A:A,[1]TDSheet!$A:$M,13,0)</f>
        <v>0</v>
      </c>
      <c r="N16" s="13">
        <f>VLOOKUP(A:A,[1]TDSheet!$A:$X,24,0)</f>
        <v>30</v>
      </c>
      <c r="O16" s="13"/>
      <c r="P16" s="13"/>
      <c r="Q16" s="13"/>
      <c r="R16" s="13"/>
      <c r="S16" s="13"/>
      <c r="T16" s="13"/>
      <c r="U16" s="13"/>
      <c r="V16" s="13"/>
      <c r="W16" s="13">
        <f t="shared" si="12"/>
        <v>45.2</v>
      </c>
      <c r="X16" s="15">
        <v>80</v>
      </c>
      <c r="Y16" s="16">
        <f t="shared" si="13"/>
        <v>5.8628318584070795</v>
      </c>
      <c r="Z16" s="13">
        <f t="shared" si="14"/>
        <v>1.8805309734513274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37.200000000000003</v>
      </c>
      <c r="AF16" s="13">
        <f>VLOOKUP(A:A,[1]TDSheet!$A:$AF,32,0)</f>
        <v>36.200000000000003</v>
      </c>
      <c r="AG16" s="13">
        <f>VLOOKUP(A:A,[1]TDSheet!$A:$AG,33,0)</f>
        <v>41.2</v>
      </c>
      <c r="AH16" s="13">
        <f>VLOOKUP(A:A,[3]TDSheet!$A:$D,4,0)</f>
        <v>56</v>
      </c>
      <c r="AI16" s="13" t="e">
        <f>VLOOKUP(A:A,[1]TDSheet!$A:$AI,35,0)</f>
        <v>#N/A</v>
      </c>
      <c r="AJ16" s="13">
        <f t="shared" si="15"/>
        <v>40</v>
      </c>
      <c r="AK16" s="13"/>
      <c r="AL16" s="13"/>
      <c r="AM16" s="13"/>
    </row>
    <row r="17" spans="1:39" s="1" customFormat="1" ht="11.1" customHeight="1" outlineLevel="1" x14ac:dyDescent="0.2">
      <c r="A17" s="7" t="s">
        <v>20</v>
      </c>
      <c r="B17" s="7" t="s">
        <v>14</v>
      </c>
      <c r="C17" s="8">
        <v>54</v>
      </c>
      <c r="D17" s="8">
        <v>56</v>
      </c>
      <c r="E17" s="8">
        <v>70</v>
      </c>
      <c r="F17" s="8">
        <v>38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111</v>
      </c>
      <c r="K17" s="13">
        <f t="shared" si="11"/>
        <v>-41</v>
      </c>
      <c r="L17" s="13">
        <f>VLOOKUP(A:A,[1]TDSheet!$A:$L,12,0)</f>
        <v>20</v>
      </c>
      <c r="M17" s="13">
        <f>VLOOKUP(A:A,[1]TDSheet!$A:$M,13,0)</f>
        <v>0</v>
      </c>
      <c r="N17" s="13">
        <f>VLOOKUP(A:A,[1]TDSheet!$A:$X,24,0)</f>
        <v>0</v>
      </c>
      <c r="O17" s="13"/>
      <c r="P17" s="13"/>
      <c r="Q17" s="13"/>
      <c r="R17" s="13"/>
      <c r="S17" s="13"/>
      <c r="T17" s="13"/>
      <c r="U17" s="13"/>
      <c r="V17" s="13"/>
      <c r="W17" s="13">
        <f t="shared" si="12"/>
        <v>14</v>
      </c>
      <c r="X17" s="15">
        <v>30</v>
      </c>
      <c r="Y17" s="16">
        <f t="shared" si="13"/>
        <v>6.2857142857142856</v>
      </c>
      <c r="Z17" s="13">
        <f t="shared" si="14"/>
        <v>2.7142857142857144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14.8</v>
      </c>
      <c r="AF17" s="13">
        <f>VLOOKUP(A:A,[1]TDSheet!$A:$AF,32,0)</f>
        <v>10.199999999999999</v>
      </c>
      <c r="AG17" s="13">
        <f>VLOOKUP(A:A,[1]TDSheet!$A:$AG,33,0)</f>
        <v>13.8</v>
      </c>
      <c r="AH17" s="13">
        <f>VLOOKUP(A:A,[3]TDSheet!$A:$D,4,0)</f>
        <v>22</v>
      </c>
      <c r="AI17" s="13">
        <f>VLOOKUP(A:A,[1]TDSheet!$A:$AI,35,0)</f>
        <v>0</v>
      </c>
      <c r="AJ17" s="13">
        <f t="shared" si="15"/>
        <v>12</v>
      </c>
      <c r="AK17" s="13"/>
      <c r="AL17" s="13"/>
      <c r="AM17" s="13"/>
    </row>
    <row r="18" spans="1:39" s="1" customFormat="1" ht="21.95" customHeight="1" outlineLevel="1" x14ac:dyDescent="0.2">
      <c r="A18" s="7" t="s">
        <v>21</v>
      </c>
      <c r="B18" s="7" t="s">
        <v>14</v>
      </c>
      <c r="C18" s="8">
        <v>117</v>
      </c>
      <c r="D18" s="8">
        <v>441</v>
      </c>
      <c r="E18" s="8">
        <v>232</v>
      </c>
      <c r="F18" s="8">
        <v>311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255</v>
      </c>
      <c r="K18" s="13">
        <f t="shared" si="11"/>
        <v>-23</v>
      </c>
      <c r="L18" s="13">
        <f>VLOOKUP(A:A,[1]TDSheet!$A:$L,12,0)</f>
        <v>0</v>
      </c>
      <c r="M18" s="13">
        <f>VLOOKUP(A:A,[1]TDSheet!$A:$M,13,0)</f>
        <v>0</v>
      </c>
      <c r="N18" s="13">
        <f>VLOOKUP(A:A,[1]TDSheet!$A:$X,24,0)</f>
        <v>0</v>
      </c>
      <c r="O18" s="13"/>
      <c r="P18" s="13"/>
      <c r="Q18" s="13"/>
      <c r="R18" s="13"/>
      <c r="S18" s="13"/>
      <c r="T18" s="13"/>
      <c r="U18" s="13"/>
      <c r="V18" s="13"/>
      <c r="W18" s="13">
        <f t="shared" si="12"/>
        <v>46.4</v>
      </c>
      <c r="X18" s="15">
        <v>100</v>
      </c>
      <c r="Y18" s="16">
        <f t="shared" si="13"/>
        <v>8.8577586206896548</v>
      </c>
      <c r="Z18" s="13">
        <f t="shared" si="14"/>
        <v>6.7025862068965516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29</v>
      </c>
      <c r="AF18" s="13">
        <f>VLOOKUP(A:A,[1]TDSheet!$A:$AF,32,0)</f>
        <v>34.6</v>
      </c>
      <c r="AG18" s="13">
        <f>VLOOKUP(A:A,[1]TDSheet!$A:$AG,33,0)</f>
        <v>34.799999999999997</v>
      </c>
      <c r="AH18" s="13">
        <f>VLOOKUP(A:A,[3]TDSheet!$A:$D,4,0)</f>
        <v>87</v>
      </c>
      <c r="AI18" s="13" t="e">
        <f>VLOOKUP(A:A,[1]TDSheet!$A:$AI,35,0)</f>
        <v>#N/A</v>
      </c>
      <c r="AJ18" s="13">
        <f t="shared" si="15"/>
        <v>17</v>
      </c>
      <c r="AK18" s="13"/>
      <c r="AL18" s="13"/>
      <c r="AM18" s="13"/>
    </row>
    <row r="19" spans="1:39" s="1" customFormat="1" ht="11.1" customHeight="1" outlineLevel="1" x14ac:dyDescent="0.2">
      <c r="A19" s="7" t="s">
        <v>22</v>
      </c>
      <c r="B19" s="7" t="s">
        <v>14</v>
      </c>
      <c r="C19" s="8">
        <v>94</v>
      </c>
      <c r="D19" s="8">
        <v>81</v>
      </c>
      <c r="E19" s="8">
        <v>161</v>
      </c>
      <c r="F19" s="8">
        <v>14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191</v>
      </c>
      <c r="K19" s="13">
        <f t="shared" si="11"/>
        <v>-30</v>
      </c>
      <c r="L19" s="13">
        <f>VLOOKUP(A:A,[1]TDSheet!$A:$L,12,0)</f>
        <v>90</v>
      </c>
      <c r="M19" s="13">
        <f>VLOOKUP(A:A,[1]TDSheet!$A:$M,13,0)</f>
        <v>0</v>
      </c>
      <c r="N19" s="13">
        <f>VLOOKUP(A:A,[1]TDSheet!$A:$X,24,0)</f>
        <v>50</v>
      </c>
      <c r="O19" s="13"/>
      <c r="P19" s="13"/>
      <c r="Q19" s="13"/>
      <c r="R19" s="13"/>
      <c r="S19" s="13"/>
      <c r="T19" s="13"/>
      <c r="U19" s="13"/>
      <c r="V19" s="13"/>
      <c r="W19" s="13">
        <f t="shared" si="12"/>
        <v>32.200000000000003</v>
      </c>
      <c r="X19" s="15">
        <v>30</v>
      </c>
      <c r="Y19" s="16">
        <f t="shared" si="13"/>
        <v>5.7142857142857135</v>
      </c>
      <c r="Z19" s="13">
        <f t="shared" si="14"/>
        <v>0.43478260869565216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14.8</v>
      </c>
      <c r="AF19" s="13">
        <f>VLOOKUP(A:A,[1]TDSheet!$A:$AF,32,0)</f>
        <v>22.4</v>
      </c>
      <c r="AG19" s="13">
        <f>VLOOKUP(A:A,[1]TDSheet!$A:$AG,33,0)</f>
        <v>25.8</v>
      </c>
      <c r="AH19" s="13">
        <f>VLOOKUP(A:A,[3]TDSheet!$A:$D,4,0)</f>
        <v>12</v>
      </c>
      <c r="AI19" s="13">
        <f>VLOOKUP(A:A,[1]TDSheet!$A:$AI,35,0)</f>
        <v>0</v>
      </c>
      <c r="AJ19" s="13">
        <f t="shared" si="15"/>
        <v>13.5</v>
      </c>
      <c r="AK19" s="13"/>
      <c r="AL19" s="13"/>
      <c r="AM19" s="13"/>
    </row>
    <row r="20" spans="1:39" s="1" customFormat="1" ht="11.1" customHeight="1" outlineLevel="1" x14ac:dyDescent="0.2">
      <c r="A20" s="7" t="s">
        <v>23</v>
      </c>
      <c r="B20" s="7" t="s">
        <v>14</v>
      </c>
      <c r="C20" s="8">
        <v>780</v>
      </c>
      <c r="D20" s="8">
        <v>1207</v>
      </c>
      <c r="E20" s="8">
        <v>236</v>
      </c>
      <c r="F20" s="18">
        <v>473</v>
      </c>
      <c r="G20" s="1" t="str">
        <f>VLOOKUP(A:A,[1]TDSheet!$A:$G,7,0)</f>
        <v>оконч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242</v>
      </c>
      <c r="K20" s="13">
        <f t="shared" si="11"/>
        <v>-6</v>
      </c>
      <c r="L20" s="13">
        <f>VLOOKUP(A:A,[1]TDSheet!$A:$L,12,0)</f>
        <v>190</v>
      </c>
      <c r="M20" s="13">
        <f>VLOOKUP(A:A,[1]TDSheet!$A:$M,13,0)</f>
        <v>0</v>
      </c>
      <c r="N20" s="13">
        <f>VLOOKUP(A:A,[1]TDSheet!$A:$X,24,0)</f>
        <v>0</v>
      </c>
      <c r="O20" s="13"/>
      <c r="P20" s="13"/>
      <c r="Q20" s="13"/>
      <c r="R20" s="13"/>
      <c r="S20" s="13"/>
      <c r="T20" s="13"/>
      <c r="U20" s="13"/>
      <c r="V20" s="13"/>
      <c r="W20" s="13">
        <f t="shared" si="12"/>
        <v>47.2</v>
      </c>
      <c r="X20" s="15"/>
      <c r="Y20" s="16">
        <f t="shared" si="13"/>
        <v>14.046610169491524</v>
      </c>
      <c r="Z20" s="13">
        <f t="shared" si="14"/>
        <v>10.021186440677965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131.6</v>
      </c>
      <c r="AF20" s="13">
        <f>VLOOKUP(A:A,[1]TDSheet!$A:$AF,32,0)</f>
        <v>140.80000000000001</v>
      </c>
      <c r="AG20" s="13">
        <f>VLOOKUP(A:A,[1]TDSheet!$A:$AG,33,0)</f>
        <v>146</v>
      </c>
      <c r="AH20" s="13">
        <f>VLOOKUP(A:A,[3]TDSheet!$A:$D,4,0)</f>
        <v>82</v>
      </c>
      <c r="AI20" s="13" t="str">
        <f>VLOOKUP(A:A,[1]TDSheet!$A:$AI,35,0)</f>
        <v>увел</v>
      </c>
      <c r="AJ20" s="13">
        <f t="shared" si="15"/>
        <v>0</v>
      </c>
      <c r="AK20" s="13"/>
      <c r="AL20" s="13"/>
      <c r="AM20" s="13"/>
    </row>
    <row r="21" spans="1:39" s="1" customFormat="1" ht="11.1" customHeight="1" outlineLevel="1" x14ac:dyDescent="0.2">
      <c r="A21" s="7" t="s">
        <v>24</v>
      </c>
      <c r="B21" s="7" t="s">
        <v>14</v>
      </c>
      <c r="C21" s="8">
        <v>155</v>
      </c>
      <c r="D21" s="8">
        <v>238</v>
      </c>
      <c r="E21" s="8">
        <v>314</v>
      </c>
      <c r="F21" s="8">
        <v>59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332</v>
      </c>
      <c r="K21" s="13">
        <f t="shared" si="11"/>
        <v>-18</v>
      </c>
      <c r="L21" s="13">
        <f>VLOOKUP(A:A,[1]TDSheet!$A:$L,12,0)</f>
        <v>110</v>
      </c>
      <c r="M21" s="13">
        <f>VLOOKUP(A:A,[1]TDSheet!$A:$M,13,0)</f>
        <v>0</v>
      </c>
      <c r="N21" s="13">
        <f>VLOOKUP(A:A,[1]TDSheet!$A:$X,24,0)</f>
        <v>70</v>
      </c>
      <c r="O21" s="13"/>
      <c r="P21" s="13"/>
      <c r="Q21" s="13"/>
      <c r="R21" s="13"/>
      <c r="S21" s="13"/>
      <c r="T21" s="13"/>
      <c r="U21" s="13"/>
      <c r="V21" s="13"/>
      <c r="W21" s="13">
        <f t="shared" si="12"/>
        <v>62.8</v>
      </c>
      <c r="X21" s="15">
        <v>100</v>
      </c>
      <c r="Y21" s="16">
        <f t="shared" si="13"/>
        <v>5.3980891719745223</v>
      </c>
      <c r="Z21" s="13">
        <f t="shared" si="14"/>
        <v>0.93949044585987262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46.2</v>
      </c>
      <c r="AF21" s="13">
        <f>VLOOKUP(A:A,[1]TDSheet!$A:$AF,32,0)</f>
        <v>50.6</v>
      </c>
      <c r="AG21" s="13">
        <f>VLOOKUP(A:A,[1]TDSheet!$A:$AG,33,0)</f>
        <v>55.2</v>
      </c>
      <c r="AH21" s="13">
        <f>VLOOKUP(A:A,[3]TDSheet!$A:$D,4,0)</f>
        <v>79</v>
      </c>
      <c r="AI21" s="13">
        <f>VLOOKUP(A:A,[1]TDSheet!$A:$AI,35,0)</f>
        <v>0</v>
      </c>
      <c r="AJ21" s="13">
        <f t="shared" si="15"/>
        <v>30</v>
      </c>
      <c r="AK21" s="13"/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14</v>
      </c>
      <c r="C22" s="8">
        <v>58</v>
      </c>
      <c r="D22" s="8">
        <v>95</v>
      </c>
      <c r="E22" s="8">
        <v>82</v>
      </c>
      <c r="F22" s="8">
        <v>57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3">
        <f>VLOOKUP(A:A,[2]TDSheet!$A:$F,6,0)</f>
        <v>100</v>
      </c>
      <c r="K22" s="13">
        <f t="shared" si="11"/>
        <v>-18</v>
      </c>
      <c r="L22" s="13">
        <f>VLOOKUP(A:A,[1]TDSheet!$A:$L,12,0)</f>
        <v>0</v>
      </c>
      <c r="M22" s="13">
        <f>VLOOKUP(A:A,[1]TDSheet!$A:$M,13,0)</f>
        <v>0</v>
      </c>
      <c r="N22" s="13">
        <f>VLOOKUP(A:A,[1]TDSheet!$A:$X,24,0)</f>
        <v>0</v>
      </c>
      <c r="O22" s="13"/>
      <c r="P22" s="13"/>
      <c r="Q22" s="13"/>
      <c r="R22" s="13"/>
      <c r="S22" s="13"/>
      <c r="T22" s="13"/>
      <c r="U22" s="13"/>
      <c r="V22" s="13"/>
      <c r="W22" s="13">
        <f t="shared" si="12"/>
        <v>16.399999999999999</v>
      </c>
      <c r="X22" s="15">
        <v>50</v>
      </c>
      <c r="Y22" s="16">
        <f t="shared" si="13"/>
        <v>6.5243902439024399</v>
      </c>
      <c r="Z22" s="13">
        <f t="shared" si="14"/>
        <v>3.4756097560975614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15.2</v>
      </c>
      <c r="AF22" s="13">
        <f>VLOOKUP(A:A,[1]TDSheet!$A:$AF,32,0)</f>
        <v>16.600000000000001</v>
      </c>
      <c r="AG22" s="13">
        <f>VLOOKUP(A:A,[1]TDSheet!$A:$AG,33,0)</f>
        <v>12.4</v>
      </c>
      <c r="AH22" s="13">
        <f>VLOOKUP(A:A,[3]TDSheet!$A:$D,4,0)</f>
        <v>27</v>
      </c>
      <c r="AI22" s="13" t="str">
        <f>VLOOKUP(A:A,[1]TDSheet!$A:$AI,35,0)</f>
        <v>увел</v>
      </c>
      <c r="AJ22" s="13">
        <f t="shared" si="15"/>
        <v>25</v>
      </c>
      <c r="AK22" s="13"/>
      <c r="AL22" s="13"/>
      <c r="AM22" s="13"/>
    </row>
    <row r="23" spans="1:39" s="1" customFormat="1" ht="11.1" customHeight="1" outlineLevel="1" x14ac:dyDescent="0.2">
      <c r="A23" s="7" t="s">
        <v>26</v>
      </c>
      <c r="B23" s="7" t="s">
        <v>14</v>
      </c>
      <c r="C23" s="8">
        <v>903</v>
      </c>
      <c r="D23" s="8">
        <v>2368</v>
      </c>
      <c r="E23" s="8">
        <v>1399</v>
      </c>
      <c r="F23" s="8">
        <v>1823</v>
      </c>
      <c r="G23" s="1">
        <f>VLOOKUP(A:A,[1]TDSheet!$A:$G,7,0)</f>
        <v>0</v>
      </c>
      <c r="H23" s="1">
        <f>VLOOKUP(A:A,[1]TDSheet!$A:$H,8,0)</f>
        <v>0.17</v>
      </c>
      <c r="I23" s="1">
        <f>VLOOKUP(A:A,[1]TDSheet!$A:$I,9,0)</f>
        <v>180</v>
      </c>
      <c r="J23" s="13">
        <f>VLOOKUP(A:A,[2]TDSheet!$A:$F,6,0)</f>
        <v>1411</v>
      </c>
      <c r="K23" s="13">
        <f t="shared" si="11"/>
        <v>-12</v>
      </c>
      <c r="L23" s="13">
        <f>VLOOKUP(A:A,[1]TDSheet!$A:$L,12,0)</f>
        <v>0</v>
      </c>
      <c r="M23" s="13">
        <f>VLOOKUP(A:A,[1]TDSheet!$A:$M,13,0)</f>
        <v>0</v>
      </c>
      <c r="N23" s="13">
        <f>VLOOKUP(A:A,[1]TDSheet!$A:$X,24,0)</f>
        <v>0</v>
      </c>
      <c r="O23" s="13"/>
      <c r="P23" s="13"/>
      <c r="Q23" s="13"/>
      <c r="R23" s="13"/>
      <c r="S23" s="13"/>
      <c r="T23" s="13"/>
      <c r="U23" s="13"/>
      <c r="V23" s="13"/>
      <c r="W23" s="13">
        <f t="shared" si="12"/>
        <v>279.8</v>
      </c>
      <c r="X23" s="15">
        <v>500</v>
      </c>
      <c r="Y23" s="16">
        <f t="shared" si="13"/>
        <v>8.3023588277340963</v>
      </c>
      <c r="Z23" s="13">
        <f t="shared" si="14"/>
        <v>6.5153681200857756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187.4</v>
      </c>
      <c r="AF23" s="13">
        <f>VLOOKUP(A:A,[1]TDSheet!$A:$AF,32,0)</f>
        <v>224.6</v>
      </c>
      <c r="AG23" s="13">
        <f>VLOOKUP(A:A,[1]TDSheet!$A:$AG,33,0)</f>
        <v>213</v>
      </c>
      <c r="AH23" s="13">
        <f>VLOOKUP(A:A,[3]TDSheet!$A:$D,4,0)</f>
        <v>373</v>
      </c>
      <c r="AI23" s="13">
        <f>VLOOKUP(A:A,[1]TDSheet!$A:$AI,35,0)</f>
        <v>0</v>
      </c>
      <c r="AJ23" s="13">
        <f t="shared" si="15"/>
        <v>85</v>
      </c>
      <c r="AK23" s="13"/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14</v>
      </c>
      <c r="C24" s="8">
        <v>167</v>
      </c>
      <c r="D24" s="8">
        <v>238</v>
      </c>
      <c r="E24" s="8">
        <v>184</v>
      </c>
      <c r="F24" s="8">
        <v>188</v>
      </c>
      <c r="G24" s="1">
        <f>VLOOKUP(A:A,[1]TDSheet!$A:$G,7,0)</f>
        <v>0</v>
      </c>
      <c r="H24" s="1">
        <f>VLOOKUP(A:A,[1]TDSheet!$A:$H,8,0)</f>
        <v>0.38</v>
      </c>
      <c r="I24" s="1">
        <f>VLOOKUP(A:A,[1]TDSheet!$A:$I,9,0)</f>
        <v>40</v>
      </c>
      <c r="J24" s="13">
        <f>VLOOKUP(A:A,[2]TDSheet!$A:$F,6,0)</f>
        <v>207</v>
      </c>
      <c r="K24" s="13">
        <f t="shared" si="11"/>
        <v>-23</v>
      </c>
      <c r="L24" s="13">
        <f>VLOOKUP(A:A,[1]TDSheet!$A:$L,12,0)</f>
        <v>90</v>
      </c>
      <c r="M24" s="13">
        <f>VLOOKUP(A:A,[1]TDSheet!$A:$M,13,0)</f>
        <v>0</v>
      </c>
      <c r="N24" s="13">
        <f>VLOOKUP(A:A,[1]TDSheet!$A:$X,24,0)</f>
        <v>0</v>
      </c>
      <c r="O24" s="13"/>
      <c r="P24" s="13"/>
      <c r="Q24" s="13"/>
      <c r="R24" s="13"/>
      <c r="S24" s="13"/>
      <c r="T24" s="13"/>
      <c r="U24" s="13"/>
      <c r="V24" s="13"/>
      <c r="W24" s="13">
        <f t="shared" si="12"/>
        <v>36.799999999999997</v>
      </c>
      <c r="X24" s="15"/>
      <c r="Y24" s="16">
        <f t="shared" si="13"/>
        <v>7.554347826086957</v>
      </c>
      <c r="Z24" s="13">
        <f t="shared" si="14"/>
        <v>5.1086956521739131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44.4</v>
      </c>
      <c r="AF24" s="13">
        <f>VLOOKUP(A:A,[1]TDSheet!$A:$AF,32,0)</f>
        <v>51.6</v>
      </c>
      <c r="AG24" s="13">
        <f>VLOOKUP(A:A,[1]TDSheet!$A:$AG,33,0)</f>
        <v>52.4</v>
      </c>
      <c r="AH24" s="13">
        <f>VLOOKUP(A:A,[3]TDSheet!$A:$D,4,0)</f>
        <v>48</v>
      </c>
      <c r="AI24" s="13" t="e">
        <f>VLOOKUP(A:A,[1]TDSheet!$A:$AI,35,0)</f>
        <v>#N/A</v>
      </c>
      <c r="AJ24" s="13">
        <f t="shared" si="15"/>
        <v>0</v>
      </c>
      <c r="AK24" s="13"/>
      <c r="AL24" s="13"/>
      <c r="AM24" s="13"/>
    </row>
    <row r="25" spans="1:39" s="1" customFormat="1" ht="21.95" customHeight="1" outlineLevel="1" x14ac:dyDescent="0.2">
      <c r="A25" s="7" t="s">
        <v>28</v>
      </c>
      <c r="B25" s="7" t="s">
        <v>14</v>
      </c>
      <c r="C25" s="8">
        <v>611</v>
      </c>
      <c r="D25" s="8">
        <v>865</v>
      </c>
      <c r="E25" s="8">
        <v>1014</v>
      </c>
      <c r="F25" s="8">
        <v>362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3">
        <f>VLOOKUP(A:A,[2]TDSheet!$A:$F,6,0)</f>
        <v>1043</v>
      </c>
      <c r="K25" s="13">
        <f t="shared" si="11"/>
        <v>-29</v>
      </c>
      <c r="L25" s="13">
        <f>VLOOKUP(A:A,[1]TDSheet!$A:$L,12,0)</f>
        <v>450</v>
      </c>
      <c r="M25" s="13">
        <f>VLOOKUP(A:A,[1]TDSheet!$A:$M,13,0)</f>
        <v>0</v>
      </c>
      <c r="N25" s="13">
        <f>VLOOKUP(A:A,[1]TDSheet!$A:$X,24,0)</f>
        <v>200</v>
      </c>
      <c r="O25" s="13"/>
      <c r="P25" s="13"/>
      <c r="Q25" s="13"/>
      <c r="R25" s="13"/>
      <c r="S25" s="13"/>
      <c r="T25" s="13"/>
      <c r="U25" s="13"/>
      <c r="V25" s="13"/>
      <c r="W25" s="13">
        <f t="shared" si="12"/>
        <v>202.8</v>
      </c>
      <c r="X25" s="15">
        <v>150</v>
      </c>
      <c r="Y25" s="16">
        <f t="shared" si="13"/>
        <v>5.7297830374753449</v>
      </c>
      <c r="Z25" s="13">
        <f t="shared" si="14"/>
        <v>1.7850098619329386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210.8</v>
      </c>
      <c r="AF25" s="13">
        <f>VLOOKUP(A:A,[1]TDSheet!$A:$AF,32,0)</f>
        <v>187.6</v>
      </c>
      <c r="AG25" s="13">
        <f>VLOOKUP(A:A,[1]TDSheet!$A:$AG,33,0)</f>
        <v>196.4</v>
      </c>
      <c r="AH25" s="13">
        <f>VLOOKUP(A:A,[3]TDSheet!$A:$D,4,0)</f>
        <v>160</v>
      </c>
      <c r="AI25" s="13" t="str">
        <f>VLOOKUP(A:A,[1]TDSheet!$A:$AI,35,0)</f>
        <v>продмай</v>
      </c>
      <c r="AJ25" s="13">
        <f t="shared" si="15"/>
        <v>52.5</v>
      </c>
      <c r="AK25" s="13"/>
      <c r="AL25" s="13"/>
      <c r="AM25" s="13"/>
    </row>
    <row r="26" spans="1:39" s="1" customFormat="1" ht="21.95" customHeight="1" outlineLevel="1" x14ac:dyDescent="0.2">
      <c r="A26" s="7" t="s">
        <v>29</v>
      </c>
      <c r="B26" s="7" t="s">
        <v>14</v>
      </c>
      <c r="C26" s="8">
        <v>69</v>
      </c>
      <c r="D26" s="8">
        <v>454</v>
      </c>
      <c r="E26" s="8">
        <v>329</v>
      </c>
      <c r="F26" s="8">
        <v>157</v>
      </c>
      <c r="G26" s="1" t="str">
        <f>VLOOKUP(A:A,[1]TDSheet!$A:$G,7,0)</f>
        <v>н</v>
      </c>
      <c r="H26" s="1">
        <f>VLOOKUP(A:A,[1]TDSheet!$A:$H,8,0)</f>
        <v>0.35</v>
      </c>
      <c r="I26" s="1">
        <f>VLOOKUP(A:A,[1]TDSheet!$A:$I,9,0)</f>
        <v>45</v>
      </c>
      <c r="J26" s="13">
        <f>VLOOKUP(A:A,[2]TDSheet!$A:$F,6,0)</f>
        <v>367</v>
      </c>
      <c r="K26" s="13">
        <f t="shared" si="11"/>
        <v>-38</v>
      </c>
      <c r="L26" s="13">
        <f>VLOOKUP(A:A,[1]TDSheet!$A:$L,12,0)</f>
        <v>0</v>
      </c>
      <c r="M26" s="13">
        <f>VLOOKUP(A:A,[1]TDSheet!$A:$M,13,0)</f>
        <v>0</v>
      </c>
      <c r="N26" s="13">
        <f>VLOOKUP(A:A,[1]TDSheet!$A:$X,24,0)</f>
        <v>0</v>
      </c>
      <c r="O26" s="13"/>
      <c r="P26" s="13"/>
      <c r="Q26" s="13"/>
      <c r="R26" s="13"/>
      <c r="S26" s="13"/>
      <c r="T26" s="13"/>
      <c r="U26" s="13"/>
      <c r="V26" s="13"/>
      <c r="W26" s="13">
        <f t="shared" si="12"/>
        <v>37</v>
      </c>
      <c r="X26" s="15">
        <v>60</v>
      </c>
      <c r="Y26" s="16">
        <f t="shared" si="13"/>
        <v>5.8648648648648649</v>
      </c>
      <c r="Z26" s="13">
        <f t="shared" si="14"/>
        <v>4.243243243243243</v>
      </c>
      <c r="AA26" s="13"/>
      <c r="AB26" s="13"/>
      <c r="AC26" s="13"/>
      <c r="AD26" s="13">
        <f>VLOOKUP(A:A,[1]TDSheet!$A:$AD,30,0)</f>
        <v>144</v>
      </c>
      <c r="AE26" s="13">
        <f>VLOOKUP(A:A,[1]TDSheet!$A:$AE,31,0)</f>
        <v>40.799999999999997</v>
      </c>
      <c r="AF26" s="13">
        <f>VLOOKUP(A:A,[1]TDSheet!$A:$AF,32,0)</f>
        <v>33.200000000000003</v>
      </c>
      <c r="AG26" s="13">
        <f>VLOOKUP(A:A,[1]TDSheet!$A:$AG,33,0)</f>
        <v>39.200000000000003</v>
      </c>
      <c r="AH26" s="13">
        <f>VLOOKUP(A:A,[3]TDSheet!$A:$D,4,0)</f>
        <v>84</v>
      </c>
      <c r="AI26" s="13">
        <f>VLOOKUP(A:A,[1]TDSheet!$A:$AI,35,0)</f>
        <v>0</v>
      </c>
      <c r="AJ26" s="13">
        <f t="shared" si="15"/>
        <v>21</v>
      </c>
      <c r="AK26" s="13"/>
      <c r="AL26" s="13"/>
      <c r="AM26" s="13"/>
    </row>
    <row r="27" spans="1:39" s="1" customFormat="1" ht="21.95" customHeight="1" outlineLevel="1" x14ac:dyDescent="0.2">
      <c r="A27" s="7" t="s">
        <v>30</v>
      </c>
      <c r="B27" s="7" t="s">
        <v>14</v>
      </c>
      <c r="C27" s="8">
        <v>374</v>
      </c>
      <c r="D27" s="8">
        <v>239</v>
      </c>
      <c r="E27" s="8">
        <v>493</v>
      </c>
      <c r="F27" s="8">
        <v>85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3">
        <f>VLOOKUP(A:A,[2]TDSheet!$A:$F,6,0)</f>
        <v>514</v>
      </c>
      <c r="K27" s="13">
        <f t="shared" si="11"/>
        <v>-21</v>
      </c>
      <c r="L27" s="13">
        <f>VLOOKUP(A:A,[1]TDSheet!$A:$L,12,0)</f>
        <v>60</v>
      </c>
      <c r="M27" s="13">
        <f>VLOOKUP(A:A,[1]TDSheet!$A:$M,13,0)</f>
        <v>0</v>
      </c>
      <c r="N27" s="13">
        <f>VLOOKUP(A:A,[1]TDSheet!$A:$X,24,0)</f>
        <v>120</v>
      </c>
      <c r="O27" s="13"/>
      <c r="P27" s="13"/>
      <c r="Q27" s="13"/>
      <c r="R27" s="13"/>
      <c r="S27" s="13"/>
      <c r="T27" s="13"/>
      <c r="U27" s="13"/>
      <c r="V27" s="13"/>
      <c r="W27" s="13">
        <f t="shared" si="12"/>
        <v>90.2</v>
      </c>
      <c r="X27" s="15">
        <v>250</v>
      </c>
      <c r="Y27" s="16">
        <f t="shared" si="13"/>
        <v>5.7095343680709529</v>
      </c>
      <c r="Z27" s="13">
        <f t="shared" si="14"/>
        <v>0.94235033259423495</v>
      </c>
      <c r="AA27" s="13"/>
      <c r="AB27" s="13"/>
      <c r="AC27" s="13"/>
      <c r="AD27" s="13">
        <f>VLOOKUP(A:A,[1]TDSheet!$A:$AD,30,0)</f>
        <v>42</v>
      </c>
      <c r="AE27" s="13">
        <f>VLOOKUP(A:A,[1]TDSheet!$A:$AE,31,0)</f>
        <v>56.8</v>
      </c>
      <c r="AF27" s="13">
        <f>VLOOKUP(A:A,[1]TDSheet!$A:$AF,32,0)</f>
        <v>89.6</v>
      </c>
      <c r="AG27" s="13">
        <f>VLOOKUP(A:A,[1]TDSheet!$A:$AG,33,0)</f>
        <v>65.400000000000006</v>
      </c>
      <c r="AH27" s="13">
        <f>VLOOKUP(A:A,[3]TDSheet!$A:$D,4,0)</f>
        <v>120</v>
      </c>
      <c r="AI27" s="13">
        <f>VLOOKUP(A:A,[1]TDSheet!$A:$AI,35,0)</f>
        <v>0</v>
      </c>
      <c r="AJ27" s="13">
        <f t="shared" si="15"/>
        <v>87.5</v>
      </c>
      <c r="AK27" s="13"/>
      <c r="AL27" s="13"/>
      <c r="AM27" s="13"/>
    </row>
    <row r="28" spans="1:39" s="1" customFormat="1" ht="21.95" customHeight="1" outlineLevel="1" x14ac:dyDescent="0.2">
      <c r="A28" s="7" t="s">
        <v>31</v>
      </c>
      <c r="B28" s="7" t="s">
        <v>14</v>
      </c>
      <c r="C28" s="8">
        <v>586</v>
      </c>
      <c r="D28" s="8">
        <v>884</v>
      </c>
      <c r="E28" s="8">
        <v>959</v>
      </c>
      <c r="F28" s="8">
        <v>407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f>VLOOKUP(A:A,[2]TDSheet!$A:$F,6,0)</f>
        <v>975</v>
      </c>
      <c r="K28" s="13">
        <f t="shared" si="11"/>
        <v>-16</v>
      </c>
      <c r="L28" s="13">
        <f>VLOOKUP(A:A,[1]TDSheet!$A:$L,12,0)</f>
        <v>0</v>
      </c>
      <c r="M28" s="13">
        <f>VLOOKUP(A:A,[1]TDSheet!$A:$M,13,0)</f>
        <v>0</v>
      </c>
      <c r="N28" s="13">
        <f>VLOOKUP(A:A,[1]TDSheet!$A:$X,24,0)</f>
        <v>250</v>
      </c>
      <c r="O28" s="13"/>
      <c r="P28" s="13"/>
      <c r="Q28" s="13"/>
      <c r="R28" s="13"/>
      <c r="S28" s="13"/>
      <c r="T28" s="13"/>
      <c r="U28" s="13"/>
      <c r="V28" s="13"/>
      <c r="W28" s="13">
        <f t="shared" si="12"/>
        <v>191.8</v>
      </c>
      <c r="X28" s="15">
        <v>400</v>
      </c>
      <c r="Y28" s="16">
        <f t="shared" si="13"/>
        <v>5.5109489051094886</v>
      </c>
      <c r="Z28" s="13">
        <f t="shared" si="14"/>
        <v>2.1220020855057351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181</v>
      </c>
      <c r="AF28" s="13">
        <f>VLOOKUP(A:A,[1]TDSheet!$A:$AF,32,0)</f>
        <v>180.6</v>
      </c>
      <c r="AG28" s="13">
        <f>VLOOKUP(A:A,[1]TDSheet!$A:$AG,33,0)</f>
        <v>168.4</v>
      </c>
      <c r="AH28" s="13">
        <f>VLOOKUP(A:A,[3]TDSheet!$A:$D,4,0)</f>
        <v>248</v>
      </c>
      <c r="AI28" s="13" t="str">
        <f>VLOOKUP(A:A,[1]TDSheet!$A:$AI,35,0)</f>
        <v>оконч</v>
      </c>
      <c r="AJ28" s="13">
        <f t="shared" si="15"/>
        <v>140</v>
      </c>
      <c r="AK28" s="13"/>
      <c r="AL28" s="13"/>
      <c r="AM28" s="13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377.14499999999998</v>
      </c>
      <c r="D29" s="8">
        <v>367.59</v>
      </c>
      <c r="E29" s="8">
        <v>542.41800000000001</v>
      </c>
      <c r="F29" s="8">
        <v>111.36199999999999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3">
        <f>VLOOKUP(A:A,[2]TDSheet!$A:$F,6,0)</f>
        <v>527.54600000000005</v>
      </c>
      <c r="K29" s="13">
        <f t="shared" si="11"/>
        <v>14.871999999999957</v>
      </c>
      <c r="L29" s="13">
        <f>VLOOKUP(A:A,[1]TDSheet!$A:$L,12,0)</f>
        <v>70</v>
      </c>
      <c r="M29" s="13">
        <f>VLOOKUP(A:A,[1]TDSheet!$A:$M,13,0)</f>
        <v>0</v>
      </c>
      <c r="N29" s="13">
        <f>VLOOKUP(A:A,[1]TDSheet!$A:$X,24,0)</f>
        <v>120</v>
      </c>
      <c r="O29" s="13"/>
      <c r="P29" s="13"/>
      <c r="Q29" s="13"/>
      <c r="R29" s="13"/>
      <c r="S29" s="13"/>
      <c r="T29" s="13"/>
      <c r="U29" s="13"/>
      <c r="V29" s="13"/>
      <c r="W29" s="13">
        <f t="shared" si="12"/>
        <v>108.4836</v>
      </c>
      <c r="X29" s="15">
        <v>250</v>
      </c>
      <c r="Y29" s="16">
        <f t="shared" si="13"/>
        <v>5.0824456415531936</v>
      </c>
      <c r="Z29" s="13">
        <f t="shared" si="14"/>
        <v>1.0265330427825035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88.3536</v>
      </c>
      <c r="AF29" s="13">
        <f>VLOOKUP(A:A,[1]TDSheet!$A:$AF,32,0)</f>
        <v>99.273600000000002</v>
      </c>
      <c r="AG29" s="13">
        <f>VLOOKUP(A:A,[1]TDSheet!$A:$AG,33,0)</f>
        <v>77.793599999999998</v>
      </c>
      <c r="AH29" s="13">
        <f>VLOOKUP(A:A,[3]TDSheet!$A:$D,4,0)</f>
        <v>143.44</v>
      </c>
      <c r="AI29" s="13" t="e">
        <f>VLOOKUP(A:A,[1]TDSheet!$A:$AI,35,0)</f>
        <v>#N/A</v>
      </c>
      <c r="AJ29" s="13">
        <f t="shared" si="15"/>
        <v>250</v>
      </c>
      <c r="AK29" s="13"/>
      <c r="AL29" s="13"/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3679.6930000000002</v>
      </c>
      <c r="D30" s="8">
        <v>10761.388999999999</v>
      </c>
      <c r="E30" s="8">
        <v>6057.23</v>
      </c>
      <c r="F30" s="8">
        <v>3255.2710000000002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3">
        <f>VLOOKUP(A:A,[2]TDSheet!$A:$F,6,0)</f>
        <v>6187.7179999999998</v>
      </c>
      <c r="K30" s="13">
        <f t="shared" si="11"/>
        <v>-130.48800000000028</v>
      </c>
      <c r="L30" s="13">
        <f>VLOOKUP(A:A,[1]TDSheet!$A:$L,12,0)</f>
        <v>1000</v>
      </c>
      <c r="M30" s="13">
        <f>VLOOKUP(A:A,[1]TDSheet!$A:$M,13,0)</f>
        <v>1000</v>
      </c>
      <c r="N30" s="13">
        <f>VLOOKUP(A:A,[1]TDSheet!$A:$X,24,0)</f>
        <v>800</v>
      </c>
      <c r="O30" s="13"/>
      <c r="P30" s="13"/>
      <c r="Q30" s="13"/>
      <c r="R30" s="13"/>
      <c r="S30" s="13"/>
      <c r="T30" s="13"/>
      <c r="U30" s="13"/>
      <c r="V30" s="13"/>
      <c r="W30" s="13">
        <f t="shared" si="12"/>
        <v>1211.4459999999999</v>
      </c>
      <c r="X30" s="15">
        <v>1000</v>
      </c>
      <c r="Y30" s="16">
        <f t="shared" si="13"/>
        <v>5.8238427466019953</v>
      </c>
      <c r="Z30" s="13">
        <f t="shared" si="14"/>
        <v>2.6870954215045493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1106.5178000000001</v>
      </c>
      <c r="AF30" s="13">
        <f>VLOOKUP(A:A,[1]TDSheet!$A:$AF,32,0)</f>
        <v>1144.049</v>
      </c>
      <c r="AG30" s="13">
        <f>VLOOKUP(A:A,[1]TDSheet!$A:$AG,33,0)</f>
        <v>1139.93</v>
      </c>
      <c r="AH30" s="13">
        <f>VLOOKUP(A:A,[3]TDSheet!$A:$D,4,0)</f>
        <v>832.5</v>
      </c>
      <c r="AI30" s="13" t="str">
        <f>VLOOKUP(A:A,[1]TDSheet!$A:$AI,35,0)</f>
        <v>продмай</v>
      </c>
      <c r="AJ30" s="13">
        <f t="shared" si="15"/>
        <v>1000</v>
      </c>
      <c r="AK30" s="13"/>
      <c r="AL30" s="13"/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298.22899999999998</v>
      </c>
      <c r="D31" s="8">
        <v>277.02999999999997</v>
      </c>
      <c r="E31" s="8">
        <v>381.27499999999998</v>
      </c>
      <c r="F31" s="8">
        <v>170.869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3">
        <f>VLOOKUP(A:A,[2]TDSheet!$A:$F,6,0)</f>
        <v>364.68799999999999</v>
      </c>
      <c r="K31" s="13">
        <f t="shared" si="11"/>
        <v>16.586999999999989</v>
      </c>
      <c r="L31" s="13">
        <f>VLOOKUP(A:A,[1]TDSheet!$A:$L,12,0)</f>
        <v>40</v>
      </c>
      <c r="M31" s="13">
        <f>VLOOKUP(A:A,[1]TDSheet!$A:$M,13,0)</f>
        <v>0</v>
      </c>
      <c r="N31" s="13">
        <f>VLOOKUP(A:A,[1]TDSheet!$A:$X,24,0)</f>
        <v>120</v>
      </c>
      <c r="O31" s="13"/>
      <c r="P31" s="13"/>
      <c r="Q31" s="13"/>
      <c r="R31" s="13"/>
      <c r="S31" s="13"/>
      <c r="T31" s="13"/>
      <c r="U31" s="13"/>
      <c r="V31" s="13"/>
      <c r="W31" s="13">
        <f t="shared" si="12"/>
        <v>76.254999999999995</v>
      </c>
      <c r="X31" s="15">
        <v>120</v>
      </c>
      <c r="Y31" s="16">
        <f t="shared" si="13"/>
        <v>5.9126483509278085</v>
      </c>
      <c r="Z31" s="13">
        <f t="shared" si="14"/>
        <v>2.2407579830830766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63.3414</v>
      </c>
      <c r="AF31" s="13">
        <f>VLOOKUP(A:A,[1]TDSheet!$A:$AF,32,0)</f>
        <v>80.495399999999989</v>
      </c>
      <c r="AG31" s="13">
        <f>VLOOKUP(A:A,[1]TDSheet!$A:$AG,33,0)</f>
        <v>65.483199999999997</v>
      </c>
      <c r="AH31" s="13">
        <f>VLOOKUP(A:A,[3]TDSheet!$A:$D,4,0)</f>
        <v>82.31</v>
      </c>
      <c r="AI31" s="13">
        <f>VLOOKUP(A:A,[1]TDSheet!$A:$AI,35,0)</f>
        <v>0</v>
      </c>
      <c r="AJ31" s="13">
        <f t="shared" si="15"/>
        <v>120</v>
      </c>
      <c r="AK31" s="13"/>
      <c r="AL31" s="13"/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492.39</v>
      </c>
      <c r="D32" s="8">
        <v>397.76400000000001</v>
      </c>
      <c r="E32" s="8">
        <v>683.80100000000004</v>
      </c>
      <c r="F32" s="8">
        <v>144.833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656.06200000000001</v>
      </c>
      <c r="K32" s="13">
        <f t="shared" si="11"/>
        <v>27.739000000000033</v>
      </c>
      <c r="L32" s="13">
        <f>VLOOKUP(A:A,[1]TDSheet!$A:$L,12,0)</f>
        <v>90</v>
      </c>
      <c r="M32" s="13">
        <f>VLOOKUP(A:A,[1]TDSheet!$A:$M,13,0)</f>
        <v>0</v>
      </c>
      <c r="N32" s="13">
        <f>VLOOKUP(A:A,[1]TDSheet!$A:$X,24,0)</f>
        <v>200</v>
      </c>
      <c r="O32" s="13"/>
      <c r="P32" s="13"/>
      <c r="Q32" s="13"/>
      <c r="R32" s="13"/>
      <c r="S32" s="13"/>
      <c r="T32" s="13"/>
      <c r="U32" s="13"/>
      <c r="V32" s="13"/>
      <c r="W32" s="13">
        <f t="shared" si="12"/>
        <v>136.7602</v>
      </c>
      <c r="X32" s="15">
        <v>350</v>
      </c>
      <c r="Y32" s="16">
        <f t="shared" si="13"/>
        <v>5.7387529412796994</v>
      </c>
      <c r="Z32" s="13">
        <f t="shared" si="14"/>
        <v>1.0590288695102814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132.70859999999999</v>
      </c>
      <c r="AF32" s="13">
        <f>VLOOKUP(A:A,[1]TDSheet!$A:$AF,32,0)</f>
        <v>95.054800000000014</v>
      </c>
      <c r="AG32" s="13">
        <f>VLOOKUP(A:A,[1]TDSheet!$A:$AG,33,0)</f>
        <v>98.866399999999999</v>
      </c>
      <c r="AH32" s="13">
        <f>VLOOKUP(A:A,[3]TDSheet!$A:$D,4,0)</f>
        <v>121.44</v>
      </c>
      <c r="AI32" s="13">
        <f>VLOOKUP(A:A,[1]TDSheet!$A:$AI,35,0)</f>
        <v>0</v>
      </c>
      <c r="AJ32" s="13">
        <f t="shared" si="15"/>
        <v>350</v>
      </c>
      <c r="AK32" s="13"/>
      <c r="AL32" s="13"/>
      <c r="AM32" s="13"/>
    </row>
    <row r="33" spans="1:39" s="1" customFormat="1" ht="21.95" customHeight="1" outlineLevel="1" x14ac:dyDescent="0.2">
      <c r="A33" s="7" t="s">
        <v>36</v>
      </c>
      <c r="B33" s="7" t="s">
        <v>8</v>
      </c>
      <c r="C33" s="8">
        <v>142.83099999999999</v>
      </c>
      <c r="D33" s="8">
        <v>260.358</v>
      </c>
      <c r="E33" s="8">
        <v>259.2</v>
      </c>
      <c r="F33" s="8">
        <v>101.562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60</v>
      </c>
      <c r="J33" s="13">
        <f>VLOOKUP(A:A,[2]TDSheet!$A:$F,6,0)</f>
        <v>264.13400000000001</v>
      </c>
      <c r="K33" s="13">
        <f t="shared" si="11"/>
        <v>-4.9340000000000259</v>
      </c>
      <c r="L33" s="13">
        <f>VLOOKUP(A:A,[1]TDSheet!$A:$L,12,0)</f>
        <v>70</v>
      </c>
      <c r="M33" s="13">
        <f>VLOOKUP(A:A,[1]TDSheet!$A:$M,13,0)</f>
        <v>0</v>
      </c>
      <c r="N33" s="13">
        <f>VLOOKUP(A:A,[1]TDSheet!$A:$X,24,0)</f>
        <v>80</v>
      </c>
      <c r="O33" s="13"/>
      <c r="P33" s="13"/>
      <c r="Q33" s="13"/>
      <c r="R33" s="13"/>
      <c r="S33" s="13"/>
      <c r="T33" s="13"/>
      <c r="U33" s="13"/>
      <c r="V33" s="13"/>
      <c r="W33" s="13">
        <f t="shared" si="12"/>
        <v>51.839999999999996</v>
      </c>
      <c r="X33" s="15">
        <v>50</v>
      </c>
      <c r="Y33" s="16">
        <f t="shared" si="13"/>
        <v>5.8171682098765443</v>
      </c>
      <c r="Z33" s="13">
        <f t="shared" si="14"/>
        <v>1.9591435185185186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49.084000000000003</v>
      </c>
      <c r="AF33" s="13">
        <f>VLOOKUP(A:A,[1]TDSheet!$A:$AF,32,0)</f>
        <v>42.12</v>
      </c>
      <c r="AG33" s="13">
        <f>VLOOKUP(A:A,[1]TDSheet!$A:$AG,33,0)</f>
        <v>44.702999999999996</v>
      </c>
      <c r="AH33" s="13">
        <f>VLOOKUP(A:A,[3]TDSheet!$A:$D,4,0)</f>
        <v>50.22</v>
      </c>
      <c r="AI33" s="13">
        <f>VLOOKUP(A:A,[1]TDSheet!$A:$AI,35,0)</f>
        <v>0</v>
      </c>
      <c r="AJ33" s="13">
        <f t="shared" si="15"/>
        <v>50</v>
      </c>
      <c r="AK33" s="13"/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4643.8909999999996</v>
      </c>
      <c r="D34" s="8">
        <v>20543.488000000001</v>
      </c>
      <c r="E34" s="8">
        <v>8487.1630000000005</v>
      </c>
      <c r="F34" s="8">
        <v>4230.3029999999999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8481.3130000000001</v>
      </c>
      <c r="K34" s="13">
        <f t="shared" si="11"/>
        <v>5.8500000000003638</v>
      </c>
      <c r="L34" s="13">
        <f>VLOOKUP(A:A,[1]TDSheet!$A:$L,12,0)</f>
        <v>2200</v>
      </c>
      <c r="M34" s="13">
        <f>VLOOKUP(A:A,[1]TDSheet!$A:$M,13,0)</f>
        <v>2500</v>
      </c>
      <c r="N34" s="13">
        <f>VLOOKUP(A:A,[1]TDSheet!$A:$X,24,0)</f>
        <v>500</v>
      </c>
      <c r="O34" s="13"/>
      <c r="P34" s="13"/>
      <c r="Q34" s="13"/>
      <c r="R34" s="13"/>
      <c r="S34" s="13"/>
      <c r="T34" s="13"/>
      <c r="U34" s="13"/>
      <c r="V34" s="13"/>
      <c r="W34" s="13">
        <f t="shared" si="12"/>
        <v>1697.4326000000001</v>
      </c>
      <c r="X34" s="15">
        <v>2000</v>
      </c>
      <c r="Y34" s="16">
        <f t="shared" si="13"/>
        <v>6.7338773863539556</v>
      </c>
      <c r="Z34" s="13">
        <f t="shared" si="14"/>
        <v>2.4921773035347616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1557.6659999999999</v>
      </c>
      <c r="AF34" s="13">
        <f>VLOOKUP(A:A,[1]TDSheet!$A:$AF,32,0)</f>
        <v>1470.5742</v>
      </c>
      <c r="AG34" s="13">
        <f>VLOOKUP(A:A,[1]TDSheet!$A:$AG,33,0)</f>
        <v>1460.2583999999999</v>
      </c>
      <c r="AH34" s="13">
        <f>VLOOKUP(A:A,[3]TDSheet!$A:$D,4,0)</f>
        <v>1422.7</v>
      </c>
      <c r="AI34" s="13" t="str">
        <f>VLOOKUP(A:A,[1]TDSheet!$A:$AI,35,0)</f>
        <v>май яб</v>
      </c>
      <c r="AJ34" s="13">
        <f t="shared" si="15"/>
        <v>2000</v>
      </c>
      <c r="AK34" s="13"/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57.741</v>
      </c>
      <c r="D35" s="8">
        <v>84.57</v>
      </c>
      <c r="E35" s="8">
        <v>71.287999999999997</v>
      </c>
      <c r="F35" s="8">
        <v>71.022999999999996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50</v>
      </c>
      <c r="J35" s="13">
        <f>VLOOKUP(A:A,[2]TDSheet!$A:$F,6,0)</f>
        <v>66.941999999999993</v>
      </c>
      <c r="K35" s="13">
        <f t="shared" si="11"/>
        <v>4.3460000000000036</v>
      </c>
      <c r="L35" s="13">
        <f>VLOOKUP(A:A,[1]TDSheet!$A:$L,12,0)</f>
        <v>0</v>
      </c>
      <c r="M35" s="13">
        <f>VLOOKUP(A:A,[1]TDSheet!$A:$M,13,0)</f>
        <v>0</v>
      </c>
      <c r="N35" s="13">
        <f>VLOOKUP(A:A,[1]TDSheet!$A:$X,24,0)</f>
        <v>0</v>
      </c>
      <c r="O35" s="13"/>
      <c r="P35" s="13"/>
      <c r="Q35" s="13"/>
      <c r="R35" s="13"/>
      <c r="S35" s="13"/>
      <c r="T35" s="13"/>
      <c r="U35" s="13"/>
      <c r="V35" s="13"/>
      <c r="W35" s="13">
        <f t="shared" si="12"/>
        <v>14.2576</v>
      </c>
      <c r="X35" s="15">
        <v>20</v>
      </c>
      <c r="Y35" s="16">
        <f t="shared" si="13"/>
        <v>6.3841740545393328</v>
      </c>
      <c r="Z35" s="13">
        <f t="shared" si="14"/>
        <v>4.9814134216137358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13.377600000000001</v>
      </c>
      <c r="AF35" s="13">
        <f>VLOOKUP(A:A,[1]TDSheet!$A:$AF,32,0)</f>
        <v>14.0808</v>
      </c>
      <c r="AG35" s="13">
        <f>VLOOKUP(A:A,[1]TDSheet!$A:$AG,33,0)</f>
        <v>14.0816</v>
      </c>
      <c r="AH35" s="13">
        <f>VLOOKUP(A:A,[3]TDSheet!$A:$D,4,0)</f>
        <v>20.239999999999998</v>
      </c>
      <c r="AI35" s="13">
        <f>VLOOKUP(A:A,[1]TDSheet!$A:$AI,35,0)</f>
        <v>0</v>
      </c>
      <c r="AJ35" s="13">
        <f t="shared" si="15"/>
        <v>20</v>
      </c>
      <c r="AK35" s="13"/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250.63900000000001</v>
      </c>
      <c r="D36" s="8">
        <v>698.45799999999997</v>
      </c>
      <c r="E36" s="8">
        <v>604.57899999999995</v>
      </c>
      <c r="F36" s="8">
        <v>286.62099999999998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50</v>
      </c>
      <c r="J36" s="13">
        <f>VLOOKUP(A:A,[2]TDSheet!$A:$F,6,0)</f>
        <v>595.04200000000003</v>
      </c>
      <c r="K36" s="13">
        <f t="shared" si="11"/>
        <v>9.5369999999999209</v>
      </c>
      <c r="L36" s="13">
        <f>VLOOKUP(A:A,[1]TDSheet!$A:$L,12,0)</f>
        <v>90</v>
      </c>
      <c r="M36" s="13">
        <f>VLOOKUP(A:A,[1]TDSheet!$A:$M,13,0)</f>
        <v>0</v>
      </c>
      <c r="N36" s="13">
        <f>VLOOKUP(A:A,[1]TDSheet!$A:$X,24,0)</f>
        <v>150</v>
      </c>
      <c r="O36" s="13"/>
      <c r="P36" s="13"/>
      <c r="Q36" s="13"/>
      <c r="R36" s="13"/>
      <c r="S36" s="13"/>
      <c r="T36" s="13"/>
      <c r="U36" s="13"/>
      <c r="V36" s="13"/>
      <c r="W36" s="13">
        <f t="shared" si="12"/>
        <v>120.91579999999999</v>
      </c>
      <c r="X36" s="15">
        <v>200</v>
      </c>
      <c r="Y36" s="16">
        <f t="shared" si="13"/>
        <v>6.00931391927275</v>
      </c>
      <c r="Z36" s="13">
        <f t="shared" si="14"/>
        <v>2.3704180925900502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111.76479999999999</v>
      </c>
      <c r="AF36" s="13">
        <f>VLOOKUP(A:A,[1]TDSheet!$A:$AF,32,0)</f>
        <v>85.176400000000001</v>
      </c>
      <c r="AG36" s="13">
        <f>VLOOKUP(A:A,[1]TDSheet!$A:$AG,33,0)</f>
        <v>107.7132</v>
      </c>
      <c r="AH36" s="13">
        <f>VLOOKUP(A:A,[3]TDSheet!$A:$D,4,0)</f>
        <v>126.71</v>
      </c>
      <c r="AI36" s="13">
        <f>VLOOKUP(A:A,[1]TDSheet!$A:$AI,35,0)</f>
        <v>0</v>
      </c>
      <c r="AJ36" s="13">
        <f t="shared" si="15"/>
        <v>200</v>
      </c>
      <c r="AK36" s="13"/>
      <c r="AL36" s="13"/>
      <c r="AM36" s="13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3640.4229999999998</v>
      </c>
      <c r="D37" s="8">
        <v>16098.007</v>
      </c>
      <c r="E37" s="8">
        <v>5382.4489999999996</v>
      </c>
      <c r="F37" s="8">
        <v>3925.2710000000002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3">
        <f>VLOOKUP(A:A,[2]TDSheet!$A:$F,6,0)</f>
        <v>5417.8990000000003</v>
      </c>
      <c r="K37" s="13">
        <f t="shared" si="11"/>
        <v>-35.450000000000728</v>
      </c>
      <c r="L37" s="13">
        <f>VLOOKUP(A:A,[1]TDSheet!$A:$L,12,0)</f>
        <v>900</v>
      </c>
      <c r="M37" s="13">
        <f>VLOOKUP(A:A,[1]TDSheet!$A:$M,13,0)</f>
        <v>0</v>
      </c>
      <c r="N37" s="13">
        <f>VLOOKUP(A:A,[1]TDSheet!$A:$X,24,0)</f>
        <v>0</v>
      </c>
      <c r="O37" s="13"/>
      <c r="P37" s="13"/>
      <c r="Q37" s="13"/>
      <c r="R37" s="13"/>
      <c r="S37" s="13"/>
      <c r="T37" s="13"/>
      <c r="U37" s="13"/>
      <c r="V37" s="13"/>
      <c r="W37" s="13">
        <f t="shared" si="12"/>
        <v>1076.4897999999998</v>
      </c>
      <c r="X37" s="15">
        <v>700</v>
      </c>
      <c r="Y37" s="16">
        <f t="shared" si="13"/>
        <v>5.1326738070346805</v>
      </c>
      <c r="Z37" s="13">
        <f t="shared" si="14"/>
        <v>3.6463615354274612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919.14840000000004</v>
      </c>
      <c r="AF37" s="13">
        <f>VLOOKUP(A:A,[1]TDSheet!$A:$AF,32,0)</f>
        <v>1086.076</v>
      </c>
      <c r="AG37" s="13">
        <f>VLOOKUP(A:A,[1]TDSheet!$A:$AG,33,0)</f>
        <v>1134.7813999999998</v>
      </c>
      <c r="AH37" s="13">
        <f>VLOOKUP(A:A,[3]TDSheet!$A:$D,4,0)</f>
        <v>564.20000000000005</v>
      </c>
      <c r="AI37" s="13" t="str">
        <f>VLOOKUP(A:A,[1]TDSheet!$A:$AI,35,0)</f>
        <v>оконч</v>
      </c>
      <c r="AJ37" s="13">
        <f t="shared" si="15"/>
        <v>700</v>
      </c>
      <c r="AK37" s="13"/>
      <c r="AL37" s="13"/>
      <c r="AM37" s="13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3300.3130000000001</v>
      </c>
      <c r="D38" s="8">
        <v>12496.472</v>
      </c>
      <c r="E38" s="8">
        <v>4984.7539999999999</v>
      </c>
      <c r="F38" s="8">
        <v>2261.3409999999999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60</v>
      </c>
      <c r="J38" s="13">
        <f>VLOOKUP(A:A,[2]TDSheet!$A:$F,6,0)</f>
        <v>4923.5739999999996</v>
      </c>
      <c r="K38" s="13">
        <f t="shared" si="11"/>
        <v>61.180000000000291</v>
      </c>
      <c r="L38" s="13">
        <f>VLOOKUP(A:A,[1]TDSheet!$A:$L,12,0)</f>
        <v>700</v>
      </c>
      <c r="M38" s="13">
        <f>VLOOKUP(A:A,[1]TDSheet!$A:$M,13,0)</f>
        <v>500</v>
      </c>
      <c r="N38" s="13">
        <f>VLOOKUP(A:A,[1]TDSheet!$A:$X,24,0)</f>
        <v>700</v>
      </c>
      <c r="O38" s="13"/>
      <c r="P38" s="13"/>
      <c r="Q38" s="13"/>
      <c r="R38" s="13"/>
      <c r="S38" s="13"/>
      <c r="T38" s="13"/>
      <c r="U38" s="13"/>
      <c r="V38" s="13"/>
      <c r="W38" s="13">
        <f t="shared" si="12"/>
        <v>996.95079999999996</v>
      </c>
      <c r="X38" s="15">
        <v>900</v>
      </c>
      <c r="Y38" s="16">
        <f t="shared" si="13"/>
        <v>5.0768212433351785</v>
      </c>
      <c r="Z38" s="13">
        <f t="shared" si="14"/>
        <v>2.2682573703737434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900.55340000000001</v>
      </c>
      <c r="AF38" s="13">
        <f>VLOOKUP(A:A,[1]TDSheet!$A:$AF,32,0)</f>
        <v>923.07320000000004</v>
      </c>
      <c r="AG38" s="13">
        <f>VLOOKUP(A:A,[1]TDSheet!$A:$AG,33,0)</f>
        <v>950.07299999999998</v>
      </c>
      <c r="AH38" s="13">
        <f>VLOOKUP(A:A,[3]TDSheet!$A:$D,4,0)</f>
        <v>672.09</v>
      </c>
      <c r="AI38" s="13" t="str">
        <f>VLOOKUP(A:A,[1]TDSheet!$A:$AI,35,0)</f>
        <v>оконч</v>
      </c>
      <c r="AJ38" s="13">
        <f t="shared" si="15"/>
        <v>900</v>
      </c>
      <c r="AK38" s="13"/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185.791</v>
      </c>
      <c r="D39" s="8">
        <v>350.56299999999999</v>
      </c>
      <c r="E39" s="8">
        <v>298.60700000000003</v>
      </c>
      <c r="F39" s="8">
        <v>202.57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3">
        <f>VLOOKUP(A:A,[2]TDSheet!$A:$F,6,0)</f>
        <v>284.03399999999999</v>
      </c>
      <c r="K39" s="13">
        <f t="shared" si="11"/>
        <v>14.573000000000036</v>
      </c>
      <c r="L39" s="13">
        <f>VLOOKUP(A:A,[1]TDSheet!$A:$L,12,0)</f>
        <v>90</v>
      </c>
      <c r="M39" s="13">
        <f>VLOOKUP(A:A,[1]TDSheet!$A:$M,13,0)</f>
        <v>0</v>
      </c>
      <c r="N39" s="13">
        <f>VLOOKUP(A:A,[1]TDSheet!$A:$X,24,0)</f>
        <v>0</v>
      </c>
      <c r="O39" s="13"/>
      <c r="P39" s="13"/>
      <c r="Q39" s="13"/>
      <c r="R39" s="13"/>
      <c r="S39" s="13"/>
      <c r="T39" s="13"/>
      <c r="U39" s="13"/>
      <c r="V39" s="13"/>
      <c r="W39" s="13">
        <f t="shared" si="12"/>
        <v>59.721400000000003</v>
      </c>
      <c r="X39" s="15">
        <v>60</v>
      </c>
      <c r="Y39" s="16">
        <f t="shared" si="13"/>
        <v>5.9035789515985888</v>
      </c>
      <c r="Z39" s="13">
        <f t="shared" si="14"/>
        <v>3.3919164654545937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56.42560000000001</v>
      </c>
      <c r="AF39" s="13">
        <f>VLOOKUP(A:A,[1]TDSheet!$A:$AF,32,0)</f>
        <v>60.227400000000003</v>
      </c>
      <c r="AG39" s="13">
        <f>VLOOKUP(A:A,[1]TDSheet!$A:$AG,33,0)</f>
        <v>65.194000000000003</v>
      </c>
      <c r="AH39" s="13">
        <f>VLOOKUP(A:A,[3]TDSheet!$A:$D,4,0)</f>
        <v>84.51</v>
      </c>
      <c r="AI39" s="13">
        <f>VLOOKUP(A:A,[1]TDSheet!$A:$AI,35,0)</f>
        <v>0</v>
      </c>
      <c r="AJ39" s="13">
        <f t="shared" si="15"/>
        <v>60</v>
      </c>
      <c r="AK39" s="13"/>
      <c r="AL39" s="13"/>
      <c r="AM39" s="13"/>
    </row>
    <row r="40" spans="1:39" s="1" customFormat="1" ht="21.95" customHeight="1" outlineLevel="1" x14ac:dyDescent="0.2">
      <c r="A40" s="7" t="s">
        <v>43</v>
      </c>
      <c r="B40" s="7" t="s">
        <v>8</v>
      </c>
      <c r="C40" s="8">
        <v>192.19399999999999</v>
      </c>
      <c r="D40" s="8">
        <v>342.52499999999998</v>
      </c>
      <c r="E40" s="8">
        <v>289.52</v>
      </c>
      <c r="F40" s="8">
        <v>194.40299999999999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3">
        <f>VLOOKUP(A:A,[2]TDSheet!$A:$F,6,0)</f>
        <v>280.08300000000003</v>
      </c>
      <c r="K40" s="13">
        <f t="shared" si="11"/>
        <v>9.436999999999955</v>
      </c>
      <c r="L40" s="13">
        <f>VLOOKUP(A:A,[1]TDSheet!$A:$L,12,0)</f>
        <v>0</v>
      </c>
      <c r="M40" s="13">
        <f>VLOOKUP(A:A,[1]TDSheet!$A:$M,13,0)</f>
        <v>0</v>
      </c>
      <c r="N40" s="13">
        <f>VLOOKUP(A:A,[1]TDSheet!$A:$X,24,0)</f>
        <v>50</v>
      </c>
      <c r="O40" s="13"/>
      <c r="P40" s="13"/>
      <c r="Q40" s="13"/>
      <c r="R40" s="13"/>
      <c r="S40" s="13"/>
      <c r="T40" s="13"/>
      <c r="U40" s="13"/>
      <c r="V40" s="13"/>
      <c r="W40" s="13">
        <f t="shared" si="12"/>
        <v>57.903999999999996</v>
      </c>
      <c r="X40" s="15">
        <v>90</v>
      </c>
      <c r="Y40" s="16">
        <f t="shared" si="13"/>
        <v>5.7751277977341813</v>
      </c>
      <c r="Z40" s="13">
        <f t="shared" si="14"/>
        <v>3.3573328267477205</v>
      </c>
      <c r="AA40" s="13"/>
      <c r="AB40" s="13"/>
      <c r="AC40" s="13"/>
      <c r="AD40" s="13">
        <f>VLOOKUP(A:A,[1]TDSheet!$A:$AD,30,0)</f>
        <v>0</v>
      </c>
      <c r="AE40" s="13">
        <f>VLOOKUP(A:A,[1]TDSheet!$A:$AE,31,0)</f>
        <v>58.084799999999994</v>
      </c>
      <c r="AF40" s="13">
        <f>VLOOKUP(A:A,[1]TDSheet!$A:$AF,32,0)</f>
        <v>58.259599999999999</v>
      </c>
      <c r="AG40" s="13">
        <f>VLOOKUP(A:A,[1]TDSheet!$A:$AG,33,0)</f>
        <v>54.0336</v>
      </c>
      <c r="AH40" s="13">
        <f>VLOOKUP(A:A,[3]TDSheet!$A:$D,4,0)</f>
        <v>63.36</v>
      </c>
      <c r="AI40" s="13">
        <f>VLOOKUP(A:A,[1]TDSheet!$A:$AI,35,0)</f>
        <v>0</v>
      </c>
      <c r="AJ40" s="13">
        <f t="shared" si="15"/>
        <v>90</v>
      </c>
      <c r="AK40" s="13"/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65.171999999999997</v>
      </c>
      <c r="D41" s="8">
        <v>0.755</v>
      </c>
      <c r="E41" s="8">
        <v>37.869999999999997</v>
      </c>
      <c r="F41" s="8">
        <v>27.677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180</v>
      </c>
      <c r="J41" s="13">
        <f>VLOOKUP(A:A,[2]TDSheet!$A:$F,6,0)</f>
        <v>36.582999999999998</v>
      </c>
      <c r="K41" s="13">
        <f t="shared" si="11"/>
        <v>1.286999999999999</v>
      </c>
      <c r="L41" s="13">
        <f>VLOOKUP(A:A,[1]TDSheet!$A:$L,12,0)</f>
        <v>0</v>
      </c>
      <c r="M41" s="13">
        <f>VLOOKUP(A:A,[1]TDSheet!$A:$M,13,0)</f>
        <v>0</v>
      </c>
      <c r="N41" s="13">
        <f>VLOOKUP(A:A,[1]TDSheet!$A:$X,24,0)</f>
        <v>0</v>
      </c>
      <c r="O41" s="13"/>
      <c r="P41" s="13"/>
      <c r="Q41" s="13"/>
      <c r="R41" s="13"/>
      <c r="S41" s="13"/>
      <c r="T41" s="13"/>
      <c r="U41" s="13"/>
      <c r="V41" s="13"/>
      <c r="W41" s="13">
        <f t="shared" si="12"/>
        <v>7.5739999999999998</v>
      </c>
      <c r="X41" s="15">
        <v>50</v>
      </c>
      <c r="Y41" s="16">
        <f t="shared" si="13"/>
        <v>10.255743332453129</v>
      </c>
      <c r="Z41" s="13">
        <f t="shared" si="14"/>
        <v>3.6542117771322946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4.4249999999999998</v>
      </c>
      <c r="AF41" s="13">
        <f>VLOOKUP(A:A,[1]TDSheet!$A:$AF,32,0)</f>
        <v>5.4012000000000002</v>
      </c>
      <c r="AG41" s="13">
        <f>VLOOKUP(A:A,[1]TDSheet!$A:$AG,33,0)</f>
        <v>4.7249999999999996</v>
      </c>
      <c r="AH41" s="13">
        <f>VLOOKUP(A:A,[3]TDSheet!$A:$D,4,0)</f>
        <v>9</v>
      </c>
      <c r="AI41" s="13" t="e">
        <f>VLOOKUP(A:A,[1]TDSheet!$A:$AI,35,0)</f>
        <v>#N/A</v>
      </c>
      <c r="AJ41" s="13">
        <f t="shared" si="15"/>
        <v>50</v>
      </c>
      <c r="AK41" s="13"/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349.07400000000001</v>
      </c>
      <c r="D42" s="8">
        <v>582.68799999999999</v>
      </c>
      <c r="E42" s="8">
        <v>612.05700000000002</v>
      </c>
      <c r="F42" s="8">
        <v>236.42699999999999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3">
        <f>VLOOKUP(A:A,[2]TDSheet!$A:$F,6,0)</f>
        <v>596.66999999999996</v>
      </c>
      <c r="K42" s="13">
        <f t="shared" si="11"/>
        <v>15.387000000000057</v>
      </c>
      <c r="L42" s="13">
        <f>VLOOKUP(A:A,[1]TDSheet!$A:$L,12,0)</f>
        <v>130</v>
      </c>
      <c r="M42" s="13">
        <f>VLOOKUP(A:A,[1]TDSheet!$A:$M,13,0)</f>
        <v>0</v>
      </c>
      <c r="N42" s="13">
        <f>VLOOKUP(A:A,[1]TDSheet!$A:$X,24,0)</f>
        <v>180</v>
      </c>
      <c r="O42" s="13"/>
      <c r="P42" s="13"/>
      <c r="Q42" s="13"/>
      <c r="R42" s="13"/>
      <c r="S42" s="13"/>
      <c r="T42" s="13"/>
      <c r="U42" s="13"/>
      <c r="V42" s="13"/>
      <c r="W42" s="13">
        <f t="shared" si="12"/>
        <v>122.4114</v>
      </c>
      <c r="X42" s="15">
        <v>200</v>
      </c>
      <c r="Y42" s="16">
        <f t="shared" si="13"/>
        <v>6.0976918816384753</v>
      </c>
      <c r="Z42" s="13">
        <f t="shared" si="14"/>
        <v>1.9314132507266479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115.52500000000001</v>
      </c>
      <c r="AF42" s="13">
        <f>VLOOKUP(A:A,[1]TDSheet!$A:$AF,32,0)</f>
        <v>109.4838</v>
      </c>
      <c r="AG42" s="13">
        <f>VLOOKUP(A:A,[1]TDSheet!$A:$AG,33,0)</f>
        <v>107.5992</v>
      </c>
      <c r="AH42" s="13">
        <f>VLOOKUP(A:A,[3]TDSheet!$A:$D,4,0)</f>
        <v>120.77200000000001</v>
      </c>
      <c r="AI42" s="13">
        <f>VLOOKUP(A:A,[1]TDSheet!$A:$AI,35,0)</f>
        <v>0</v>
      </c>
      <c r="AJ42" s="13">
        <f t="shared" si="15"/>
        <v>200</v>
      </c>
      <c r="AK42" s="13"/>
      <c r="AL42" s="13"/>
      <c r="AM42" s="13"/>
    </row>
    <row r="43" spans="1:39" s="1" customFormat="1" ht="11.1" customHeight="1" outlineLevel="1" x14ac:dyDescent="0.2">
      <c r="A43" s="7" t="s">
        <v>46</v>
      </c>
      <c r="B43" s="7" t="s">
        <v>8</v>
      </c>
      <c r="C43" s="8">
        <v>325.95499999999998</v>
      </c>
      <c r="D43" s="8">
        <v>10.97</v>
      </c>
      <c r="E43" s="8">
        <v>62.73</v>
      </c>
      <c r="F43" s="8">
        <v>256.59500000000003</v>
      </c>
      <c r="G43" s="1" t="str">
        <f>VLOOKUP(A:A,[1]TDSheet!$A:$G,7,0)</f>
        <v>вывод18,</v>
      </c>
      <c r="H43" s="1">
        <f>VLOOKUP(A:A,[1]TDSheet!$A:$H,8,0)</f>
        <v>0</v>
      </c>
      <c r="I43" s="1">
        <f>VLOOKUP(A:A,[1]TDSheet!$A:$I,9,0)</f>
        <v>35</v>
      </c>
      <c r="J43" s="13">
        <f>VLOOKUP(A:A,[2]TDSheet!$A:$F,6,0)</f>
        <v>67.965999999999994</v>
      </c>
      <c r="K43" s="13">
        <f t="shared" si="11"/>
        <v>-5.2359999999999971</v>
      </c>
      <c r="L43" s="13">
        <f>VLOOKUP(A:A,[1]TDSheet!$A:$L,12,0)</f>
        <v>0</v>
      </c>
      <c r="M43" s="13">
        <f>VLOOKUP(A:A,[1]TDSheet!$A:$M,13,0)</f>
        <v>0</v>
      </c>
      <c r="N43" s="13">
        <f>VLOOKUP(A:A,[1]TDSheet!$A:$X,24,0)</f>
        <v>0</v>
      </c>
      <c r="O43" s="13"/>
      <c r="P43" s="13"/>
      <c r="Q43" s="13"/>
      <c r="R43" s="13"/>
      <c r="S43" s="13"/>
      <c r="T43" s="13"/>
      <c r="U43" s="13"/>
      <c r="V43" s="13"/>
      <c r="W43" s="13">
        <f t="shared" si="12"/>
        <v>12.545999999999999</v>
      </c>
      <c r="X43" s="15"/>
      <c r="Y43" s="16">
        <f t="shared" si="13"/>
        <v>20.452335405707</v>
      </c>
      <c r="Z43" s="13">
        <f t="shared" si="14"/>
        <v>20.452335405707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1.8980000000000046</v>
      </c>
      <c r="AF43" s="13">
        <f>VLOOKUP(A:A,[1]TDSheet!$A:$AF,32,0)</f>
        <v>6.1319999999999997</v>
      </c>
      <c r="AG43" s="13">
        <f>VLOOKUP(A:A,[1]TDSheet!$A:$AG,33,0)</f>
        <v>16.352</v>
      </c>
      <c r="AH43" s="13">
        <f>VLOOKUP(A:A,[3]TDSheet!$A:$D,4,0)</f>
        <v>11.68</v>
      </c>
      <c r="AI43" s="19" t="str">
        <f>VLOOKUP(A:A,[1]TDSheet!$A:$AI,35,0)</f>
        <v>вывод</v>
      </c>
      <c r="AJ43" s="13">
        <f t="shared" si="15"/>
        <v>0</v>
      </c>
      <c r="AK43" s="13"/>
      <c r="AL43" s="13"/>
      <c r="AM43" s="13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63.981000000000002</v>
      </c>
      <c r="D44" s="8">
        <v>199.85400000000001</v>
      </c>
      <c r="E44" s="8">
        <v>134.16800000000001</v>
      </c>
      <c r="F44" s="8">
        <v>74.209999999999994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30</v>
      </c>
      <c r="J44" s="13">
        <f>VLOOKUP(A:A,[2]TDSheet!$A:$F,6,0)</f>
        <v>149.85300000000001</v>
      </c>
      <c r="K44" s="13">
        <f t="shared" si="11"/>
        <v>-15.685000000000002</v>
      </c>
      <c r="L44" s="13">
        <f>VLOOKUP(A:A,[1]TDSheet!$A:$L,12,0)</f>
        <v>70</v>
      </c>
      <c r="M44" s="13">
        <f>VLOOKUP(A:A,[1]TDSheet!$A:$M,13,0)</f>
        <v>0</v>
      </c>
      <c r="N44" s="13">
        <f>VLOOKUP(A:A,[1]TDSheet!$A:$X,24,0)</f>
        <v>0</v>
      </c>
      <c r="O44" s="13"/>
      <c r="P44" s="13"/>
      <c r="Q44" s="13"/>
      <c r="R44" s="13"/>
      <c r="S44" s="13"/>
      <c r="T44" s="13"/>
      <c r="U44" s="13"/>
      <c r="V44" s="13"/>
      <c r="W44" s="13">
        <f t="shared" si="12"/>
        <v>26.833600000000001</v>
      </c>
      <c r="X44" s="15">
        <v>20</v>
      </c>
      <c r="Y44" s="16">
        <f t="shared" si="13"/>
        <v>6.1195665136247088</v>
      </c>
      <c r="Z44" s="13">
        <f t="shared" si="14"/>
        <v>2.7655625782600914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30.717999999999996</v>
      </c>
      <c r="AF44" s="13">
        <f>VLOOKUP(A:A,[1]TDSheet!$A:$AF,32,0)</f>
        <v>22.194399999999998</v>
      </c>
      <c r="AG44" s="13">
        <f>VLOOKUP(A:A,[1]TDSheet!$A:$AG,33,0)</f>
        <v>30.445600000000002</v>
      </c>
      <c r="AH44" s="13">
        <f>VLOOKUP(A:A,[3]TDSheet!$A:$D,4,0)</f>
        <v>24.51</v>
      </c>
      <c r="AI44" s="13">
        <f>VLOOKUP(A:A,[1]TDSheet!$A:$AI,35,0)</f>
        <v>0</v>
      </c>
      <c r="AJ44" s="13">
        <f t="shared" si="15"/>
        <v>20</v>
      </c>
      <c r="AK44" s="13"/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128.18299999999999</v>
      </c>
      <c r="D45" s="8">
        <v>166.238</v>
      </c>
      <c r="E45" s="8">
        <v>175.14</v>
      </c>
      <c r="F45" s="8">
        <v>65.781000000000006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30</v>
      </c>
      <c r="J45" s="13">
        <f>VLOOKUP(A:A,[2]TDSheet!$A:$F,6,0)</f>
        <v>190.61099999999999</v>
      </c>
      <c r="K45" s="13">
        <f t="shared" si="11"/>
        <v>-15.471000000000004</v>
      </c>
      <c r="L45" s="13">
        <f>VLOOKUP(A:A,[1]TDSheet!$A:$L,12,0)</f>
        <v>30</v>
      </c>
      <c r="M45" s="13">
        <f>VLOOKUP(A:A,[1]TDSheet!$A:$M,13,0)</f>
        <v>0</v>
      </c>
      <c r="N45" s="13">
        <f>VLOOKUP(A:A,[1]TDSheet!$A:$X,24,0)</f>
        <v>50</v>
      </c>
      <c r="O45" s="13"/>
      <c r="P45" s="13"/>
      <c r="Q45" s="13"/>
      <c r="R45" s="13"/>
      <c r="S45" s="13"/>
      <c r="T45" s="13"/>
      <c r="U45" s="13"/>
      <c r="V45" s="13"/>
      <c r="W45" s="13">
        <f t="shared" si="12"/>
        <v>35.027999999999999</v>
      </c>
      <c r="X45" s="15">
        <v>60</v>
      </c>
      <c r="Y45" s="16">
        <f t="shared" si="13"/>
        <v>5.8747573369875532</v>
      </c>
      <c r="Z45" s="13">
        <f t="shared" si="14"/>
        <v>1.8779547790339159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29.484000000000002</v>
      </c>
      <c r="AF45" s="13">
        <f>VLOOKUP(A:A,[1]TDSheet!$A:$AF,32,0)</f>
        <v>28.727999999999998</v>
      </c>
      <c r="AG45" s="13">
        <f>VLOOKUP(A:A,[1]TDSheet!$A:$AG,33,0)</f>
        <v>29.988</v>
      </c>
      <c r="AH45" s="13">
        <f>VLOOKUP(A:A,[3]TDSheet!$A:$D,4,0)</f>
        <v>32.76</v>
      </c>
      <c r="AI45" s="13">
        <f>VLOOKUP(A:A,[1]TDSheet!$A:$AI,35,0)</f>
        <v>0</v>
      </c>
      <c r="AJ45" s="13">
        <f t="shared" si="15"/>
        <v>60</v>
      </c>
      <c r="AK45" s="13"/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8</v>
      </c>
      <c r="C46" s="8">
        <v>858.09799999999996</v>
      </c>
      <c r="D46" s="8">
        <v>1214.047</v>
      </c>
      <c r="E46" s="8">
        <v>1365.35</v>
      </c>
      <c r="F46" s="8">
        <v>494.03899999999999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3">
        <f>VLOOKUP(A:A,[2]TDSheet!$A:$F,6,0)</f>
        <v>1370.0429999999999</v>
      </c>
      <c r="K46" s="13">
        <f t="shared" si="11"/>
        <v>-4.6929999999999836</v>
      </c>
      <c r="L46" s="13">
        <f>VLOOKUP(A:A,[1]TDSheet!$A:$L,12,0)</f>
        <v>350</v>
      </c>
      <c r="M46" s="13">
        <f>VLOOKUP(A:A,[1]TDSheet!$A:$M,13,0)</f>
        <v>0</v>
      </c>
      <c r="N46" s="13">
        <f>VLOOKUP(A:A,[1]TDSheet!$A:$X,24,0)</f>
        <v>400</v>
      </c>
      <c r="O46" s="13"/>
      <c r="P46" s="13"/>
      <c r="Q46" s="13"/>
      <c r="R46" s="13"/>
      <c r="S46" s="13"/>
      <c r="T46" s="13"/>
      <c r="U46" s="13"/>
      <c r="V46" s="13"/>
      <c r="W46" s="13">
        <f t="shared" si="12"/>
        <v>273.07</v>
      </c>
      <c r="X46" s="15">
        <v>350</v>
      </c>
      <c r="Y46" s="16">
        <f t="shared" si="13"/>
        <v>5.8374739077892119</v>
      </c>
      <c r="Z46" s="13">
        <f t="shared" si="14"/>
        <v>1.809202768520892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257.3664</v>
      </c>
      <c r="AF46" s="13">
        <f>VLOOKUP(A:A,[1]TDSheet!$A:$AF,32,0)</f>
        <v>263.47920000000005</v>
      </c>
      <c r="AG46" s="13">
        <f>VLOOKUP(A:A,[1]TDSheet!$A:$AG,33,0)</f>
        <v>258.23239999999998</v>
      </c>
      <c r="AH46" s="13">
        <f>VLOOKUP(A:A,[3]TDSheet!$A:$D,4,0)</f>
        <v>178.22</v>
      </c>
      <c r="AI46" s="13">
        <f>VLOOKUP(A:A,[1]TDSheet!$A:$AI,35,0)</f>
        <v>0</v>
      </c>
      <c r="AJ46" s="13">
        <f t="shared" si="15"/>
        <v>350</v>
      </c>
      <c r="AK46" s="13"/>
      <c r="AL46" s="13"/>
      <c r="AM46" s="13"/>
    </row>
    <row r="47" spans="1:39" s="1" customFormat="1" ht="21.95" customHeight="1" outlineLevel="1" x14ac:dyDescent="0.2">
      <c r="A47" s="7" t="s">
        <v>50</v>
      </c>
      <c r="B47" s="7" t="s">
        <v>8</v>
      </c>
      <c r="C47" s="8">
        <v>165.16900000000001</v>
      </c>
      <c r="D47" s="8">
        <v>25.542000000000002</v>
      </c>
      <c r="E47" s="8">
        <v>117.92</v>
      </c>
      <c r="F47" s="8">
        <v>71.450999999999993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116.514</v>
      </c>
      <c r="K47" s="13">
        <f t="shared" si="11"/>
        <v>1.4060000000000059</v>
      </c>
      <c r="L47" s="13">
        <f>VLOOKUP(A:A,[1]TDSheet!$A:$L,12,0)</f>
        <v>0</v>
      </c>
      <c r="M47" s="13">
        <f>VLOOKUP(A:A,[1]TDSheet!$A:$M,13,0)</f>
        <v>0</v>
      </c>
      <c r="N47" s="13">
        <f>VLOOKUP(A:A,[1]TDSheet!$A:$X,24,0)</f>
        <v>30</v>
      </c>
      <c r="O47" s="13"/>
      <c r="P47" s="13"/>
      <c r="Q47" s="13"/>
      <c r="R47" s="13"/>
      <c r="S47" s="13"/>
      <c r="T47" s="13"/>
      <c r="U47" s="13"/>
      <c r="V47" s="13"/>
      <c r="W47" s="13">
        <f t="shared" si="12"/>
        <v>23.584</v>
      </c>
      <c r="X47" s="15">
        <v>50</v>
      </c>
      <c r="Y47" s="16">
        <f t="shared" si="13"/>
        <v>6.4217689959294439</v>
      </c>
      <c r="Z47" s="13">
        <f t="shared" si="14"/>
        <v>3.0296387381275438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18.2254</v>
      </c>
      <c r="AF47" s="13">
        <f>VLOOKUP(A:A,[1]TDSheet!$A:$AF,32,0)</f>
        <v>24.119999999999997</v>
      </c>
      <c r="AG47" s="13">
        <f>VLOOKUP(A:A,[1]TDSheet!$A:$AG,33,0)</f>
        <v>18.489799999999999</v>
      </c>
      <c r="AH47" s="13">
        <f>VLOOKUP(A:A,[3]TDSheet!$A:$D,4,0)</f>
        <v>29.48</v>
      </c>
      <c r="AI47" s="13">
        <f>VLOOKUP(A:A,[1]TDSheet!$A:$AI,35,0)</f>
        <v>0</v>
      </c>
      <c r="AJ47" s="13">
        <f t="shared" si="15"/>
        <v>50</v>
      </c>
      <c r="AK47" s="13"/>
      <c r="AL47" s="13"/>
      <c r="AM47" s="13"/>
    </row>
    <row r="48" spans="1:39" s="1" customFormat="1" ht="11.1" customHeight="1" outlineLevel="1" x14ac:dyDescent="0.2">
      <c r="A48" s="7" t="s">
        <v>51</v>
      </c>
      <c r="B48" s="7" t="s">
        <v>8</v>
      </c>
      <c r="C48" s="8">
        <v>135.86600000000001</v>
      </c>
      <c r="D48" s="8">
        <v>197.28299999999999</v>
      </c>
      <c r="E48" s="8">
        <v>114.89400000000001</v>
      </c>
      <c r="F48" s="8">
        <v>140.666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35</v>
      </c>
      <c r="J48" s="13">
        <f>VLOOKUP(A:A,[2]TDSheet!$A:$F,6,0)</f>
        <v>113.952</v>
      </c>
      <c r="K48" s="13">
        <f t="shared" si="11"/>
        <v>0.94200000000000728</v>
      </c>
      <c r="L48" s="13">
        <f>VLOOKUP(A:A,[1]TDSheet!$A:$L,12,0)</f>
        <v>20</v>
      </c>
      <c r="M48" s="13">
        <f>VLOOKUP(A:A,[1]TDSheet!$A:$M,13,0)</f>
        <v>0</v>
      </c>
      <c r="N48" s="13">
        <f>VLOOKUP(A:A,[1]TDSheet!$A:$X,24,0)</f>
        <v>0</v>
      </c>
      <c r="O48" s="13"/>
      <c r="P48" s="13"/>
      <c r="Q48" s="13"/>
      <c r="R48" s="13"/>
      <c r="S48" s="13"/>
      <c r="T48" s="13"/>
      <c r="U48" s="13"/>
      <c r="V48" s="13"/>
      <c r="W48" s="13">
        <f t="shared" si="12"/>
        <v>22.9788</v>
      </c>
      <c r="X48" s="15"/>
      <c r="Y48" s="16">
        <f t="shared" si="13"/>
        <v>6.99192298988633</v>
      </c>
      <c r="Z48" s="13">
        <f t="shared" si="14"/>
        <v>6.1215555207408565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33.427999999999997</v>
      </c>
      <c r="AF48" s="13">
        <f>VLOOKUP(A:A,[1]TDSheet!$A:$AF,32,0)</f>
        <v>28.763999999999999</v>
      </c>
      <c r="AG48" s="13">
        <f>VLOOKUP(A:A,[1]TDSheet!$A:$AG,33,0)</f>
        <v>30.962</v>
      </c>
      <c r="AH48" s="13">
        <f>VLOOKUP(A:A,[3]TDSheet!$A:$D,4,0)</f>
        <v>35.619999999999997</v>
      </c>
      <c r="AI48" s="13">
        <f>VLOOKUP(A:A,[1]TDSheet!$A:$AI,35,0)</f>
        <v>0</v>
      </c>
      <c r="AJ48" s="13">
        <f t="shared" si="15"/>
        <v>0</v>
      </c>
      <c r="AK48" s="13"/>
      <c r="AL48" s="13"/>
      <c r="AM48" s="13"/>
    </row>
    <row r="49" spans="1:39" s="1" customFormat="1" ht="11.1" customHeight="1" outlineLevel="1" x14ac:dyDescent="0.2">
      <c r="A49" s="7" t="s">
        <v>52</v>
      </c>
      <c r="B49" s="7" t="s">
        <v>8</v>
      </c>
      <c r="C49" s="8">
        <v>77.623999999999995</v>
      </c>
      <c r="D49" s="8">
        <v>242.32599999999999</v>
      </c>
      <c r="E49" s="8">
        <v>176.27799999999999</v>
      </c>
      <c r="F49" s="8">
        <v>104.626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30</v>
      </c>
      <c r="J49" s="13">
        <f>VLOOKUP(A:A,[2]TDSheet!$A:$F,6,0)</f>
        <v>176.99799999999999</v>
      </c>
      <c r="K49" s="13">
        <f t="shared" si="11"/>
        <v>-0.71999999999999886</v>
      </c>
      <c r="L49" s="13">
        <f>VLOOKUP(A:A,[1]TDSheet!$A:$L,12,0)</f>
        <v>30</v>
      </c>
      <c r="M49" s="13">
        <f>VLOOKUP(A:A,[1]TDSheet!$A:$M,13,0)</f>
        <v>0</v>
      </c>
      <c r="N49" s="13">
        <f>VLOOKUP(A:A,[1]TDSheet!$A:$X,24,0)</f>
        <v>40</v>
      </c>
      <c r="O49" s="13"/>
      <c r="P49" s="13"/>
      <c r="Q49" s="13"/>
      <c r="R49" s="13"/>
      <c r="S49" s="13"/>
      <c r="T49" s="13"/>
      <c r="U49" s="13"/>
      <c r="V49" s="13"/>
      <c r="W49" s="13">
        <f t="shared" si="12"/>
        <v>35.255600000000001</v>
      </c>
      <c r="X49" s="15">
        <v>40</v>
      </c>
      <c r="Y49" s="16">
        <f t="shared" si="13"/>
        <v>6.0877137249117874</v>
      </c>
      <c r="Z49" s="13">
        <f t="shared" si="14"/>
        <v>2.9676420199911502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23.736000000000001</v>
      </c>
      <c r="AF49" s="13">
        <f>VLOOKUP(A:A,[1]TDSheet!$A:$AF,32,0)</f>
        <v>31.727999999999998</v>
      </c>
      <c r="AG49" s="13">
        <f>VLOOKUP(A:A,[1]TDSheet!$A:$AG,33,0)</f>
        <v>35.496400000000001</v>
      </c>
      <c r="AH49" s="13">
        <f>VLOOKUP(A:A,[3]TDSheet!$A:$D,4,0)</f>
        <v>24.84</v>
      </c>
      <c r="AI49" s="13">
        <f>VLOOKUP(A:A,[1]TDSheet!$A:$AI,35,0)</f>
        <v>0</v>
      </c>
      <c r="AJ49" s="13">
        <f t="shared" si="15"/>
        <v>40</v>
      </c>
      <c r="AK49" s="13"/>
      <c r="AL49" s="13"/>
      <c r="AM49" s="13"/>
    </row>
    <row r="50" spans="1:39" s="1" customFormat="1" ht="11.1" customHeight="1" outlineLevel="1" x14ac:dyDescent="0.2">
      <c r="A50" s="7" t="s">
        <v>53</v>
      </c>
      <c r="B50" s="7" t="s">
        <v>8</v>
      </c>
      <c r="C50" s="8">
        <v>191.73400000000001</v>
      </c>
      <c r="D50" s="8">
        <v>357.63099999999997</v>
      </c>
      <c r="E50" s="8">
        <v>334.65800000000002</v>
      </c>
      <c r="F50" s="8">
        <v>192.35400000000001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45</v>
      </c>
      <c r="J50" s="13">
        <f>VLOOKUP(A:A,[2]TDSheet!$A:$F,6,0)</f>
        <v>335.99099999999999</v>
      </c>
      <c r="K50" s="13">
        <f t="shared" si="11"/>
        <v>-1.33299999999997</v>
      </c>
      <c r="L50" s="13">
        <f>VLOOKUP(A:A,[1]TDSheet!$A:$L,12,0)</f>
        <v>50</v>
      </c>
      <c r="M50" s="13">
        <f>VLOOKUP(A:A,[1]TDSheet!$A:$M,13,0)</f>
        <v>0</v>
      </c>
      <c r="N50" s="13">
        <f>VLOOKUP(A:A,[1]TDSheet!$A:$X,24,0)</f>
        <v>70</v>
      </c>
      <c r="O50" s="13"/>
      <c r="P50" s="13"/>
      <c r="Q50" s="13"/>
      <c r="R50" s="13"/>
      <c r="S50" s="13"/>
      <c r="T50" s="13"/>
      <c r="U50" s="13"/>
      <c r="V50" s="13"/>
      <c r="W50" s="13">
        <f t="shared" si="12"/>
        <v>66.931600000000003</v>
      </c>
      <c r="X50" s="15">
        <v>80</v>
      </c>
      <c r="Y50" s="16">
        <f t="shared" si="13"/>
        <v>5.8620143549534154</v>
      </c>
      <c r="Z50" s="13">
        <f t="shared" si="14"/>
        <v>2.8738891644604343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67.63900000000001</v>
      </c>
      <c r="AF50" s="13">
        <f>VLOOKUP(A:A,[1]TDSheet!$A:$AF,32,0)</f>
        <v>62.040200000000006</v>
      </c>
      <c r="AG50" s="13">
        <f>VLOOKUP(A:A,[1]TDSheet!$A:$AG,33,0)</f>
        <v>63.349000000000004</v>
      </c>
      <c r="AH50" s="13">
        <f>VLOOKUP(A:A,[3]TDSheet!$A:$D,4,0)</f>
        <v>60.03</v>
      </c>
      <c r="AI50" s="13">
        <f>VLOOKUP(A:A,[1]TDSheet!$A:$AI,35,0)</f>
        <v>0</v>
      </c>
      <c r="AJ50" s="13">
        <f t="shared" si="15"/>
        <v>80</v>
      </c>
      <c r="AK50" s="13"/>
      <c r="AL50" s="13"/>
      <c r="AM50" s="13"/>
    </row>
    <row r="51" spans="1:39" s="1" customFormat="1" ht="11.1" customHeight="1" outlineLevel="1" x14ac:dyDescent="0.2">
      <c r="A51" s="7" t="s">
        <v>54</v>
      </c>
      <c r="B51" s="7" t="s">
        <v>8</v>
      </c>
      <c r="C51" s="8">
        <v>155.38800000000001</v>
      </c>
      <c r="D51" s="8">
        <v>409.13600000000002</v>
      </c>
      <c r="E51" s="8">
        <v>328.02</v>
      </c>
      <c r="F51" s="8">
        <v>126.27500000000001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45</v>
      </c>
      <c r="J51" s="13">
        <f>VLOOKUP(A:A,[2]TDSheet!$A:$F,6,0)</f>
        <v>341.88600000000002</v>
      </c>
      <c r="K51" s="13">
        <f t="shared" si="11"/>
        <v>-13.866000000000042</v>
      </c>
      <c r="L51" s="13">
        <f>VLOOKUP(A:A,[1]TDSheet!$A:$L,12,0)</f>
        <v>50</v>
      </c>
      <c r="M51" s="13">
        <f>VLOOKUP(A:A,[1]TDSheet!$A:$M,13,0)</f>
        <v>0</v>
      </c>
      <c r="N51" s="13">
        <f>VLOOKUP(A:A,[1]TDSheet!$A:$X,24,0)</f>
        <v>90</v>
      </c>
      <c r="O51" s="13"/>
      <c r="P51" s="13"/>
      <c r="Q51" s="13"/>
      <c r="R51" s="13"/>
      <c r="S51" s="13"/>
      <c r="T51" s="13"/>
      <c r="U51" s="13"/>
      <c r="V51" s="13"/>
      <c r="W51" s="13">
        <f t="shared" si="12"/>
        <v>65.603999999999999</v>
      </c>
      <c r="X51" s="15">
        <v>120</v>
      </c>
      <c r="Y51" s="16">
        <f t="shared" si="13"/>
        <v>5.8879793915005179</v>
      </c>
      <c r="Z51" s="13">
        <f t="shared" si="14"/>
        <v>1.9248064142430341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56.100999999999999</v>
      </c>
      <c r="AF51" s="13">
        <f>VLOOKUP(A:A,[1]TDSheet!$A:$AF,32,0)</f>
        <v>53.571999999999989</v>
      </c>
      <c r="AG51" s="13">
        <f>VLOOKUP(A:A,[1]TDSheet!$A:$AG,33,0)</f>
        <v>55.052000000000007</v>
      </c>
      <c r="AH51" s="13">
        <f>VLOOKUP(A:A,[3]TDSheet!$A:$D,4,0)</f>
        <v>80.94</v>
      </c>
      <c r="AI51" s="13">
        <f>VLOOKUP(A:A,[1]TDSheet!$A:$AI,35,0)</f>
        <v>0</v>
      </c>
      <c r="AJ51" s="13">
        <f t="shared" si="15"/>
        <v>120</v>
      </c>
      <c r="AK51" s="13"/>
      <c r="AL51" s="13"/>
      <c r="AM51" s="13"/>
    </row>
    <row r="52" spans="1:39" s="1" customFormat="1" ht="21.95" customHeight="1" outlineLevel="1" x14ac:dyDescent="0.2">
      <c r="A52" s="7" t="s">
        <v>55</v>
      </c>
      <c r="B52" s="7" t="s">
        <v>8</v>
      </c>
      <c r="C52" s="8">
        <v>139.89500000000001</v>
      </c>
      <c r="D52" s="8">
        <v>323.50400000000002</v>
      </c>
      <c r="E52" s="8">
        <v>319.60000000000002</v>
      </c>
      <c r="F52" s="8">
        <v>90.373999999999995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3">
        <f>VLOOKUP(A:A,[2]TDSheet!$A:$F,6,0)</f>
        <v>326.03800000000001</v>
      </c>
      <c r="K52" s="13">
        <f t="shared" si="11"/>
        <v>-6.4379999999999882</v>
      </c>
      <c r="L52" s="13">
        <f>VLOOKUP(A:A,[1]TDSheet!$A:$L,12,0)</f>
        <v>70</v>
      </c>
      <c r="M52" s="13">
        <f>VLOOKUP(A:A,[1]TDSheet!$A:$M,13,0)</f>
        <v>0</v>
      </c>
      <c r="N52" s="13">
        <f>VLOOKUP(A:A,[1]TDSheet!$A:$X,24,0)</f>
        <v>150</v>
      </c>
      <c r="O52" s="13"/>
      <c r="P52" s="13"/>
      <c r="Q52" s="13"/>
      <c r="R52" s="13"/>
      <c r="S52" s="13"/>
      <c r="T52" s="13"/>
      <c r="U52" s="13"/>
      <c r="V52" s="13"/>
      <c r="W52" s="13">
        <f t="shared" si="12"/>
        <v>63.92</v>
      </c>
      <c r="X52" s="15">
        <v>70</v>
      </c>
      <c r="Y52" s="16">
        <f t="shared" si="13"/>
        <v>5.9507822277847309</v>
      </c>
      <c r="Z52" s="13">
        <f t="shared" si="14"/>
        <v>1.4138610763454316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51.262</v>
      </c>
      <c r="AF52" s="13">
        <f>VLOOKUP(A:A,[1]TDSheet!$A:$AF,32,0)</f>
        <v>47.003999999999998</v>
      </c>
      <c r="AG52" s="13">
        <f>VLOOKUP(A:A,[1]TDSheet!$A:$AG,33,0)</f>
        <v>50.974000000000004</v>
      </c>
      <c r="AH52" s="13">
        <f>VLOOKUP(A:A,[3]TDSheet!$A:$D,4,0)</f>
        <v>43.31</v>
      </c>
      <c r="AI52" s="13">
        <f>VLOOKUP(A:A,[1]TDSheet!$A:$AI,35,0)</f>
        <v>0</v>
      </c>
      <c r="AJ52" s="13">
        <f t="shared" si="15"/>
        <v>70</v>
      </c>
      <c r="AK52" s="13"/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14</v>
      </c>
      <c r="C53" s="8">
        <v>1344</v>
      </c>
      <c r="D53" s="8">
        <v>3958</v>
      </c>
      <c r="E53" s="17">
        <v>2218</v>
      </c>
      <c r="F53" s="18">
        <v>701</v>
      </c>
      <c r="G53" s="1" t="str">
        <f>VLOOKUP(A:A,[1]TDSheet!$A:$G,7,0)</f>
        <v>акк</v>
      </c>
      <c r="H53" s="1">
        <f>VLOOKUP(A:A,[1]TDSheet!$A:$H,8,0)</f>
        <v>0.35</v>
      </c>
      <c r="I53" s="1">
        <f>VLOOKUP(A:A,[1]TDSheet!$A:$I,9,0)</f>
        <v>40</v>
      </c>
      <c r="J53" s="13">
        <f>VLOOKUP(A:A,[2]TDSheet!$A:$F,6,0)</f>
        <v>1648</v>
      </c>
      <c r="K53" s="13">
        <f t="shared" si="11"/>
        <v>570</v>
      </c>
      <c r="L53" s="13">
        <f>VLOOKUP(A:A,[1]TDSheet!$A:$L,12,0)</f>
        <v>1100</v>
      </c>
      <c r="M53" s="13">
        <f>VLOOKUP(A:A,[1]TDSheet!$A:$M,13,0)</f>
        <v>0</v>
      </c>
      <c r="N53" s="13">
        <f>VLOOKUP(A:A,[1]TDSheet!$A:$X,24,0)</f>
        <v>300</v>
      </c>
      <c r="O53" s="13"/>
      <c r="P53" s="13"/>
      <c r="Q53" s="13"/>
      <c r="R53" s="13"/>
      <c r="S53" s="13"/>
      <c r="T53" s="13"/>
      <c r="U53" s="13"/>
      <c r="V53" s="13"/>
      <c r="W53" s="13">
        <f t="shared" si="12"/>
        <v>443.6</v>
      </c>
      <c r="X53" s="15">
        <v>450</v>
      </c>
      <c r="Y53" s="16">
        <f t="shared" si="13"/>
        <v>5.7506762849413882</v>
      </c>
      <c r="Z53" s="13">
        <f t="shared" si="14"/>
        <v>1.5802524797114517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411.6</v>
      </c>
      <c r="AF53" s="13">
        <f>VLOOKUP(A:A,[1]TDSheet!$A:$AF,32,0)</f>
        <v>385.8</v>
      </c>
      <c r="AG53" s="13">
        <f>VLOOKUP(A:A,[1]TDSheet!$A:$AG,33,0)</f>
        <v>397.4</v>
      </c>
      <c r="AH53" s="13">
        <f>VLOOKUP(A:A,[3]TDSheet!$A:$D,4,0)</f>
        <v>291</v>
      </c>
      <c r="AI53" s="13">
        <f>VLOOKUP(A:A,[1]TDSheet!$A:$AI,35,0)</f>
        <v>0</v>
      </c>
      <c r="AJ53" s="13">
        <f t="shared" si="15"/>
        <v>157.5</v>
      </c>
      <c r="AK53" s="13"/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14</v>
      </c>
      <c r="C54" s="8">
        <v>4136</v>
      </c>
      <c r="D54" s="8">
        <v>12410</v>
      </c>
      <c r="E54" s="17">
        <v>5971</v>
      </c>
      <c r="F54" s="18">
        <v>2360</v>
      </c>
      <c r="G54" s="1" t="str">
        <f>VLOOKUP(A:A,[1]TDSheet!$A:$G,7,0)</f>
        <v>акк</v>
      </c>
      <c r="H54" s="1">
        <f>VLOOKUP(A:A,[1]TDSheet!$A:$H,8,0)</f>
        <v>0.4</v>
      </c>
      <c r="I54" s="1">
        <f>VLOOKUP(A:A,[1]TDSheet!$A:$I,9,0)</f>
        <v>40</v>
      </c>
      <c r="J54" s="13">
        <f>VLOOKUP(A:A,[2]TDSheet!$A:$F,6,0)</f>
        <v>4575</v>
      </c>
      <c r="K54" s="13">
        <f t="shared" si="11"/>
        <v>1396</v>
      </c>
      <c r="L54" s="13">
        <f>VLOOKUP(A:A,[1]TDSheet!$A:$L,12,0)</f>
        <v>1100</v>
      </c>
      <c r="M54" s="13">
        <f>VLOOKUP(A:A,[1]TDSheet!$A:$M,13,0)</f>
        <v>0</v>
      </c>
      <c r="N54" s="13">
        <f>VLOOKUP(A:A,[1]TDSheet!$A:$X,24,0)</f>
        <v>900</v>
      </c>
      <c r="O54" s="13"/>
      <c r="P54" s="13"/>
      <c r="Q54" s="13"/>
      <c r="R54" s="13"/>
      <c r="S54" s="13"/>
      <c r="T54" s="13"/>
      <c r="U54" s="13"/>
      <c r="V54" s="13"/>
      <c r="W54" s="13">
        <f t="shared" si="12"/>
        <v>1044.2</v>
      </c>
      <c r="X54" s="15">
        <v>1300</v>
      </c>
      <c r="Y54" s="16">
        <f t="shared" si="13"/>
        <v>5.4204175445316984</v>
      </c>
      <c r="Z54" s="13">
        <f t="shared" si="14"/>
        <v>2.2601034284619805</v>
      </c>
      <c r="AA54" s="13"/>
      <c r="AB54" s="13"/>
      <c r="AC54" s="13"/>
      <c r="AD54" s="13">
        <f>VLOOKUP(A:A,[1]TDSheet!$A:$AD,30,0)</f>
        <v>750</v>
      </c>
      <c r="AE54" s="13">
        <f>VLOOKUP(A:A,[1]TDSheet!$A:$AE,31,0)</f>
        <v>991</v>
      </c>
      <c r="AF54" s="13">
        <f>VLOOKUP(A:A,[1]TDSheet!$A:$AF,32,0)</f>
        <v>1024.2</v>
      </c>
      <c r="AG54" s="13">
        <f>VLOOKUP(A:A,[1]TDSheet!$A:$AG,33,0)</f>
        <v>1006.2</v>
      </c>
      <c r="AH54" s="13">
        <f>VLOOKUP(A:A,[3]TDSheet!$A:$D,4,0)</f>
        <v>772</v>
      </c>
      <c r="AI54" s="13">
        <f>VLOOKUP(A:A,[1]TDSheet!$A:$AI,35,0)</f>
        <v>0</v>
      </c>
      <c r="AJ54" s="13">
        <f t="shared" si="15"/>
        <v>520</v>
      </c>
      <c r="AK54" s="13"/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14</v>
      </c>
      <c r="C55" s="8">
        <v>2836</v>
      </c>
      <c r="D55" s="8">
        <v>3635</v>
      </c>
      <c r="E55" s="8">
        <v>4833</v>
      </c>
      <c r="F55" s="8">
        <v>1248</v>
      </c>
      <c r="G55" s="1">
        <f>VLOOKUP(A:A,[1]TDSheet!$A:$G,7,0)</f>
        <v>0</v>
      </c>
      <c r="H55" s="1">
        <f>VLOOKUP(A:A,[1]TDSheet!$A:$H,8,0)</f>
        <v>0.45</v>
      </c>
      <c r="I55" s="1">
        <f>VLOOKUP(A:A,[1]TDSheet!$A:$I,9,0)</f>
        <v>45</v>
      </c>
      <c r="J55" s="13">
        <f>VLOOKUP(A:A,[2]TDSheet!$A:$F,6,0)</f>
        <v>4831</v>
      </c>
      <c r="K55" s="13">
        <f t="shared" si="11"/>
        <v>2</v>
      </c>
      <c r="L55" s="13">
        <f>VLOOKUP(A:A,[1]TDSheet!$A:$L,12,0)</f>
        <v>1200</v>
      </c>
      <c r="M55" s="13">
        <f>VLOOKUP(A:A,[1]TDSheet!$A:$M,13,0)</f>
        <v>0</v>
      </c>
      <c r="N55" s="13">
        <f>VLOOKUP(A:A,[1]TDSheet!$A:$X,24,0)</f>
        <v>1100</v>
      </c>
      <c r="O55" s="13"/>
      <c r="P55" s="13"/>
      <c r="Q55" s="13"/>
      <c r="R55" s="13"/>
      <c r="S55" s="13"/>
      <c r="T55" s="13"/>
      <c r="U55" s="13"/>
      <c r="V55" s="13"/>
      <c r="W55" s="13">
        <f t="shared" si="12"/>
        <v>726.6</v>
      </c>
      <c r="X55" s="15">
        <v>800</v>
      </c>
      <c r="Y55" s="16">
        <f t="shared" si="13"/>
        <v>5.9840352325901458</v>
      </c>
      <c r="Z55" s="13">
        <f t="shared" si="14"/>
        <v>1.717588769611891</v>
      </c>
      <c r="AA55" s="13"/>
      <c r="AB55" s="13"/>
      <c r="AC55" s="13"/>
      <c r="AD55" s="13">
        <f>VLOOKUP(A:A,[1]TDSheet!$A:$AD,30,0)</f>
        <v>1200</v>
      </c>
      <c r="AE55" s="13">
        <f>VLOOKUP(A:A,[1]TDSheet!$A:$AE,31,0)</f>
        <v>712</v>
      </c>
      <c r="AF55" s="13">
        <f>VLOOKUP(A:A,[1]TDSheet!$A:$AF,32,0)</f>
        <v>751.8</v>
      </c>
      <c r="AG55" s="13">
        <f>VLOOKUP(A:A,[1]TDSheet!$A:$AG,33,0)</f>
        <v>670.8</v>
      </c>
      <c r="AH55" s="13">
        <f>VLOOKUP(A:A,[3]TDSheet!$A:$D,4,0)</f>
        <v>323</v>
      </c>
      <c r="AI55" s="13" t="str">
        <f>VLOOKUP(A:A,[1]TDSheet!$A:$AI,35,0)</f>
        <v>продмай</v>
      </c>
      <c r="AJ55" s="13">
        <f t="shared" si="15"/>
        <v>360</v>
      </c>
      <c r="AK55" s="13"/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368.399</v>
      </c>
      <c r="D56" s="8">
        <v>1406.915</v>
      </c>
      <c r="E56" s="8">
        <v>709.72199999999998</v>
      </c>
      <c r="F56" s="8">
        <v>427.18</v>
      </c>
      <c r="G56" s="1" t="str">
        <f>VLOOKUP(A:A,[1]TDSheet!$A:$G,7,0)</f>
        <v>оконч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679.697</v>
      </c>
      <c r="K56" s="13">
        <f t="shared" si="11"/>
        <v>30.024999999999977</v>
      </c>
      <c r="L56" s="13">
        <f>VLOOKUP(A:A,[1]TDSheet!$A:$L,12,0)</f>
        <v>70</v>
      </c>
      <c r="M56" s="13">
        <f>VLOOKUP(A:A,[1]TDSheet!$A:$M,13,0)</f>
        <v>0</v>
      </c>
      <c r="N56" s="13">
        <f>VLOOKUP(A:A,[1]TDSheet!$A:$X,24,0)</f>
        <v>200</v>
      </c>
      <c r="O56" s="13"/>
      <c r="P56" s="13"/>
      <c r="Q56" s="13"/>
      <c r="R56" s="13"/>
      <c r="S56" s="13"/>
      <c r="T56" s="13"/>
      <c r="U56" s="13"/>
      <c r="V56" s="13"/>
      <c r="W56" s="13">
        <f t="shared" si="12"/>
        <v>141.9444</v>
      </c>
      <c r="X56" s="15">
        <v>120</v>
      </c>
      <c r="Y56" s="16">
        <f t="shared" si="13"/>
        <v>5.7570428984870139</v>
      </c>
      <c r="Z56" s="13">
        <f t="shared" si="14"/>
        <v>3.0094882221489541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113.80100000000002</v>
      </c>
      <c r="AF56" s="13">
        <f>VLOOKUP(A:A,[1]TDSheet!$A:$AF,32,0)</f>
        <v>126.78120000000001</v>
      </c>
      <c r="AG56" s="13">
        <f>VLOOKUP(A:A,[1]TDSheet!$A:$AG,33,0)</f>
        <v>133.11539999999999</v>
      </c>
      <c r="AH56" s="13">
        <f>VLOOKUP(A:A,[3]TDSheet!$A:$D,4,0)</f>
        <v>102.95</v>
      </c>
      <c r="AI56" s="13">
        <f>VLOOKUP(A:A,[1]TDSheet!$A:$AI,35,0)</f>
        <v>0</v>
      </c>
      <c r="AJ56" s="13">
        <f t="shared" si="15"/>
        <v>120</v>
      </c>
      <c r="AK56" s="13"/>
      <c r="AL56" s="13"/>
      <c r="AM56" s="13"/>
    </row>
    <row r="57" spans="1:39" s="1" customFormat="1" ht="11.1" customHeight="1" outlineLevel="1" x14ac:dyDescent="0.2">
      <c r="A57" s="7" t="s">
        <v>60</v>
      </c>
      <c r="B57" s="7" t="s">
        <v>14</v>
      </c>
      <c r="C57" s="8">
        <v>968</v>
      </c>
      <c r="D57" s="8">
        <v>21</v>
      </c>
      <c r="E57" s="8">
        <v>497</v>
      </c>
      <c r="F57" s="8">
        <v>479</v>
      </c>
      <c r="G57" s="1">
        <f>VLOOKUP(A:A,[1]TDSheet!$A:$G,7,0)</f>
        <v>0</v>
      </c>
      <c r="H57" s="1">
        <f>VLOOKUP(A:A,[1]TDSheet!$A:$H,8,0)</f>
        <v>0.1</v>
      </c>
      <c r="I57" s="1">
        <f>VLOOKUP(A:A,[1]TDSheet!$A:$I,9,0)</f>
        <v>730</v>
      </c>
      <c r="J57" s="13">
        <f>VLOOKUP(A:A,[2]TDSheet!$A:$F,6,0)</f>
        <v>510</v>
      </c>
      <c r="K57" s="13">
        <f t="shared" si="11"/>
        <v>-13</v>
      </c>
      <c r="L57" s="13">
        <f>VLOOKUP(A:A,[1]TDSheet!$A:$L,12,0)</f>
        <v>0</v>
      </c>
      <c r="M57" s="13">
        <f>VLOOKUP(A:A,[1]TDSheet!$A:$M,13,0)</f>
        <v>0</v>
      </c>
      <c r="N57" s="13">
        <f>VLOOKUP(A:A,[1]TDSheet!$A:$X,24,0)</f>
        <v>0</v>
      </c>
      <c r="O57" s="13"/>
      <c r="P57" s="13"/>
      <c r="Q57" s="13"/>
      <c r="R57" s="13"/>
      <c r="S57" s="13"/>
      <c r="T57" s="13"/>
      <c r="U57" s="13"/>
      <c r="V57" s="13"/>
      <c r="W57" s="13">
        <f t="shared" si="12"/>
        <v>99.4</v>
      </c>
      <c r="X57" s="15">
        <v>500</v>
      </c>
      <c r="Y57" s="16">
        <f t="shared" si="13"/>
        <v>9.8490945674044266</v>
      </c>
      <c r="Z57" s="13">
        <f t="shared" si="14"/>
        <v>4.8189134808853114</v>
      </c>
      <c r="AA57" s="13"/>
      <c r="AB57" s="13"/>
      <c r="AC57" s="13"/>
      <c r="AD57" s="13">
        <f>VLOOKUP(A:A,[1]TDSheet!$A:$AD,30,0)</f>
        <v>0</v>
      </c>
      <c r="AE57" s="13">
        <f>VLOOKUP(A:A,[1]TDSheet!$A:$AE,31,0)</f>
        <v>109.4</v>
      </c>
      <c r="AF57" s="13">
        <f>VLOOKUP(A:A,[1]TDSheet!$A:$AF,32,0)</f>
        <v>97.6</v>
      </c>
      <c r="AG57" s="13">
        <f>VLOOKUP(A:A,[1]TDSheet!$A:$AG,33,0)</f>
        <v>85.6</v>
      </c>
      <c r="AH57" s="13">
        <f>VLOOKUP(A:A,[3]TDSheet!$A:$D,4,0)</f>
        <v>148</v>
      </c>
      <c r="AI57" s="13">
        <f>VLOOKUP(A:A,[1]TDSheet!$A:$AI,35,0)</f>
        <v>0</v>
      </c>
      <c r="AJ57" s="13">
        <f t="shared" si="15"/>
        <v>50</v>
      </c>
      <c r="AK57" s="13"/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14</v>
      </c>
      <c r="C58" s="8">
        <v>81</v>
      </c>
      <c r="D58" s="8">
        <v>91</v>
      </c>
      <c r="E58" s="8">
        <v>33</v>
      </c>
      <c r="F58" s="8">
        <v>47</v>
      </c>
      <c r="G58" s="1" t="str">
        <f>VLOOKUP(A:A,[1]TDSheet!$A:$G,7,0)</f>
        <v>нов</v>
      </c>
      <c r="H58" s="1">
        <f>VLOOKUP(A:A,[1]TDSheet!$A:$H,8,0)</f>
        <v>0.4</v>
      </c>
      <c r="I58" s="1" t="e">
        <f>VLOOKUP(A:A,[1]TDSheet!$A:$I,9,0)</f>
        <v>#N/A</v>
      </c>
      <c r="J58" s="13">
        <f>VLOOKUP(A:A,[2]TDSheet!$A:$F,6,0)</f>
        <v>38</v>
      </c>
      <c r="K58" s="13">
        <f t="shared" si="11"/>
        <v>-5</v>
      </c>
      <c r="L58" s="13">
        <f>VLOOKUP(A:A,[1]TDSheet!$A:$L,12,0)</f>
        <v>0</v>
      </c>
      <c r="M58" s="13">
        <f>VLOOKUP(A:A,[1]TDSheet!$A:$M,13,0)</f>
        <v>0</v>
      </c>
      <c r="N58" s="13">
        <f>VLOOKUP(A:A,[1]TDSheet!$A:$X,24,0)</f>
        <v>0</v>
      </c>
      <c r="O58" s="13"/>
      <c r="P58" s="13"/>
      <c r="Q58" s="13"/>
      <c r="R58" s="13"/>
      <c r="S58" s="13"/>
      <c r="T58" s="13"/>
      <c r="U58" s="13"/>
      <c r="V58" s="13"/>
      <c r="W58" s="13">
        <f t="shared" si="12"/>
        <v>6.6</v>
      </c>
      <c r="X58" s="15"/>
      <c r="Y58" s="16">
        <f t="shared" si="13"/>
        <v>7.121212121212122</v>
      </c>
      <c r="Z58" s="13">
        <f t="shared" si="14"/>
        <v>7.121212121212122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4.2</v>
      </c>
      <c r="AF58" s="13">
        <f>VLOOKUP(A:A,[1]TDSheet!$A:$AF,32,0)</f>
        <v>5.8</v>
      </c>
      <c r="AG58" s="13">
        <f>VLOOKUP(A:A,[1]TDSheet!$A:$AG,33,0)</f>
        <v>3</v>
      </c>
      <c r="AH58" s="13">
        <f>VLOOKUP(A:A,[3]TDSheet!$A:$D,4,0)</f>
        <v>8</v>
      </c>
      <c r="AI58" s="13" t="str">
        <f>VLOOKUP(A:A,[1]TDSheet!$A:$AI,35,0)</f>
        <v>увел</v>
      </c>
      <c r="AJ58" s="13">
        <f t="shared" si="15"/>
        <v>0</v>
      </c>
      <c r="AK58" s="13"/>
      <c r="AL58" s="13"/>
      <c r="AM58" s="13"/>
    </row>
    <row r="59" spans="1:39" s="1" customFormat="1" ht="21.95" customHeight="1" outlineLevel="1" x14ac:dyDescent="0.2">
      <c r="A59" s="7" t="s">
        <v>62</v>
      </c>
      <c r="B59" s="7" t="s">
        <v>14</v>
      </c>
      <c r="C59" s="8">
        <v>641</v>
      </c>
      <c r="D59" s="8">
        <v>1260</v>
      </c>
      <c r="E59" s="8">
        <v>1239</v>
      </c>
      <c r="F59" s="8">
        <v>463</v>
      </c>
      <c r="G59" s="1">
        <f>VLOOKUP(A:A,[1]TDSheet!$A:$G,7,0)</f>
        <v>0</v>
      </c>
      <c r="H59" s="1">
        <f>VLOOKUP(A:A,[1]TDSheet!$A:$H,8,0)</f>
        <v>0.35</v>
      </c>
      <c r="I59" s="1">
        <f>VLOOKUP(A:A,[1]TDSheet!$A:$I,9,0)</f>
        <v>40</v>
      </c>
      <c r="J59" s="13">
        <f>VLOOKUP(A:A,[2]TDSheet!$A:$F,6,0)</f>
        <v>1284</v>
      </c>
      <c r="K59" s="13">
        <f t="shared" si="11"/>
        <v>-45</v>
      </c>
      <c r="L59" s="13">
        <f>VLOOKUP(A:A,[1]TDSheet!$A:$L,12,0)</f>
        <v>220</v>
      </c>
      <c r="M59" s="13">
        <f>VLOOKUP(A:A,[1]TDSheet!$A:$M,13,0)</f>
        <v>0</v>
      </c>
      <c r="N59" s="13">
        <f>VLOOKUP(A:A,[1]TDSheet!$A:$X,24,0)</f>
        <v>300</v>
      </c>
      <c r="O59" s="13"/>
      <c r="P59" s="13"/>
      <c r="Q59" s="13"/>
      <c r="R59" s="13"/>
      <c r="S59" s="13"/>
      <c r="T59" s="13"/>
      <c r="U59" s="13"/>
      <c r="V59" s="13"/>
      <c r="W59" s="13">
        <f t="shared" si="12"/>
        <v>247.8</v>
      </c>
      <c r="X59" s="15">
        <v>450</v>
      </c>
      <c r="Y59" s="16">
        <f t="shared" si="13"/>
        <v>5.7828894269572233</v>
      </c>
      <c r="Z59" s="13">
        <f t="shared" si="14"/>
        <v>1.8684422921711057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244.8</v>
      </c>
      <c r="AF59" s="13">
        <f>VLOOKUP(A:A,[1]TDSheet!$A:$AF,32,0)</f>
        <v>226.2</v>
      </c>
      <c r="AG59" s="13">
        <f>VLOOKUP(A:A,[1]TDSheet!$A:$AG,33,0)</f>
        <v>225.6</v>
      </c>
      <c r="AH59" s="13">
        <f>VLOOKUP(A:A,[3]TDSheet!$A:$D,4,0)</f>
        <v>354</v>
      </c>
      <c r="AI59" s="13">
        <f>VLOOKUP(A:A,[1]TDSheet!$A:$AI,35,0)</f>
        <v>0</v>
      </c>
      <c r="AJ59" s="13">
        <f t="shared" si="15"/>
        <v>157.5</v>
      </c>
      <c r="AK59" s="13"/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8</v>
      </c>
      <c r="C60" s="8">
        <v>128.28299999999999</v>
      </c>
      <c r="D60" s="8">
        <v>197.86699999999999</v>
      </c>
      <c r="E60" s="8">
        <v>263.12</v>
      </c>
      <c r="F60" s="8">
        <v>53.734999999999999</v>
      </c>
      <c r="G60" s="1">
        <f>VLOOKUP(A:A,[1]TDSheet!$A:$G,7,0)</f>
        <v>0</v>
      </c>
      <c r="H60" s="1">
        <f>VLOOKUP(A:A,[1]TDSheet!$A:$H,8,0)</f>
        <v>1</v>
      </c>
      <c r="I60" s="1">
        <f>VLOOKUP(A:A,[1]TDSheet!$A:$I,9,0)</f>
        <v>40</v>
      </c>
      <c r="J60" s="13">
        <f>VLOOKUP(A:A,[2]TDSheet!$A:$F,6,0)</f>
        <v>284.911</v>
      </c>
      <c r="K60" s="13">
        <f t="shared" si="11"/>
        <v>-21.790999999999997</v>
      </c>
      <c r="L60" s="13">
        <f>VLOOKUP(A:A,[1]TDSheet!$A:$L,12,0)</f>
        <v>50</v>
      </c>
      <c r="M60" s="13">
        <f>VLOOKUP(A:A,[1]TDSheet!$A:$M,13,0)</f>
        <v>0</v>
      </c>
      <c r="N60" s="13">
        <f>VLOOKUP(A:A,[1]TDSheet!$A:$X,24,0)</f>
        <v>120</v>
      </c>
      <c r="O60" s="13"/>
      <c r="P60" s="13"/>
      <c r="Q60" s="13"/>
      <c r="R60" s="13"/>
      <c r="S60" s="13"/>
      <c r="T60" s="13"/>
      <c r="U60" s="13"/>
      <c r="V60" s="13"/>
      <c r="W60" s="13">
        <f t="shared" si="12"/>
        <v>52.624000000000002</v>
      </c>
      <c r="X60" s="15">
        <v>80</v>
      </c>
      <c r="Y60" s="16">
        <f t="shared" si="13"/>
        <v>5.7717961386439649</v>
      </c>
      <c r="Z60" s="13">
        <f t="shared" si="14"/>
        <v>1.0211120401337792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45.188000000000002</v>
      </c>
      <c r="AF60" s="13">
        <f>VLOOKUP(A:A,[1]TDSheet!$A:$AF,32,0)</f>
        <v>39.319000000000003</v>
      </c>
      <c r="AG60" s="13">
        <f>VLOOKUP(A:A,[1]TDSheet!$A:$AG,33,0)</f>
        <v>38.466000000000001</v>
      </c>
      <c r="AH60" s="13">
        <f>VLOOKUP(A:A,[3]TDSheet!$A:$D,4,0)</f>
        <v>43.615000000000002</v>
      </c>
      <c r="AI60" s="13">
        <f>VLOOKUP(A:A,[1]TDSheet!$A:$AI,35,0)</f>
        <v>0</v>
      </c>
      <c r="AJ60" s="13">
        <f t="shared" si="15"/>
        <v>80</v>
      </c>
      <c r="AK60" s="13"/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14</v>
      </c>
      <c r="C61" s="8">
        <v>1907</v>
      </c>
      <c r="D61" s="8">
        <v>9973</v>
      </c>
      <c r="E61" s="8">
        <v>2736</v>
      </c>
      <c r="F61" s="8">
        <v>1816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35</v>
      </c>
      <c r="J61" s="13">
        <f>VLOOKUP(A:A,[2]TDSheet!$A:$F,6,0)</f>
        <v>2781</v>
      </c>
      <c r="K61" s="13">
        <f t="shared" si="11"/>
        <v>-45</v>
      </c>
      <c r="L61" s="13">
        <f>VLOOKUP(A:A,[1]TDSheet!$A:$L,12,0)</f>
        <v>500</v>
      </c>
      <c r="M61" s="13">
        <f>VLOOKUP(A:A,[1]TDSheet!$A:$M,13,0)</f>
        <v>0</v>
      </c>
      <c r="N61" s="13">
        <f>VLOOKUP(A:A,[1]TDSheet!$A:$X,24,0)</f>
        <v>300</v>
      </c>
      <c r="O61" s="13"/>
      <c r="P61" s="13"/>
      <c r="Q61" s="13"/>
      <c r="R61" s="13"/>
      <c r="S61" s="13"/>
      <c r="T61" s="13"/>
      <c r="U61" s="13"/>
      <c r="V61" s="13"/>
      <c r="W61" s="13">
        <f t="shared" si="12"/>
        <v>547.20000000000005</v>
      </c>
      <c r="X61" s="15">
        <v>500</v>
      </c>
      <c r="Y61" s="16">
        <f t="shared" si="13"/>
        <v>5.6944444444444438</v>
      </c>
      <c r="Z61" s="13">
        <f t="shared" si="14"/>
        <v>3.3187134502923974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581.79999999999995</v>
      </c>
      <c r="AF61" s="13">
        <f>VLOOKUP(A:A,[1]TDSheet!$A:$AF,32,0)</f>
        <v>618.6</v>
      </c>
      <c r="AG61" s="13">
        <f>VLOOKUP(A:A,[1]TDSheet!$A:$AG,33,0)</f>
        <v>582.20000000000005</v>
      </c>
      <c r="AH61" s="13">
        <f>VLOOKUP(A:A,[3]TDSheet!$A:$D,4,0)</f>
        <v>542</v>
      </c>
      <c r="AI61" s="13" t="e">
        <f>VLOOKUP(A:A,[1]TDSheet!$A:$AI,35,0)</f>
        <v>#N/A</v>
      </c>
      <c r="AJ61" s="13">
        <f t="shared" si="15"/>
        <v>200</v>
      </c>
      <c r="AK61" s="13"/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14</v>
      </c>
      <c r="C62" s="8">
        <v>2080</v>
      </c>
      <c r="D62" s="8">
        <v>8194</v>
      </c>
      <c r="E62" s="8">
        <v>3054</v>
      </c>
      <c r="F62" s="8">
        <v>1548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40</v>
      </c>
      <c r="J62" s="13">
        <f>VLOOKUP(A:A,[2]TDSheet!$A:$F,6,0)</f>
        <v>3072</v>
      </c>
      <c r="K62" s="13">
        <f t="shared" si="11"/>
        <v>-18</v>
      </c>
      <c r="L62" s="13">
        <f>VLOOKUP(A:A,[1]TDSheet!$A:$L,12,0)</f>
        <v>600</v>
      </c>
      <c r="M62" s="13">
        <f>VLOOKUP(A:A,[1]TDSheet!$A:$M,13,0)</f>
        <v>0</v>
      </c>
      <c r="N62" s="13">
        <f>VLOOKUP(A:A,[1]TDSheet!$A:$X,24,0)</f>
        <v>600</v>
      </c>
      <c r="O62" s="13"/>
      <c r="P62" s="13"/>
      <c r="Q62" s="13"/>
      <c r="R62" s="13"/>
      <c r="S62" s="13"/>
      <c r="T62" s="13"/>
      <c r="U62" s="13"/>
      <c r="V62" s="13"/>
      <c r="W62" s="13">
        <f t="shared" si="12"/>
        <v>610.79999999999995</v>
      </c>
      <c r="X62" s="15">
        <v>700</v>
      </c>
      <c r="Y62" s="16">
        <f t="shared" si="13"/>
        <v>5.6450556647020305</v>
      </c>
      <c r="Z62" s="13">
        <f t="shared" si="14"/>
        <v>2.5343811394891946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628.20000000000005</v>
      </c>
      <c r="AF62" s="13">
        <f>VLOOKUP(A:A,[1]TDSheet!$A:$AF,32,0)</f>
        <v>658</v>
      </c>
      <c r="AG62" s="13">
        <f>VLOOKUP(A:A,[1]TDSheet!$A:$AG,33,0)</f>
        <v>597.79999999999995</v>
      </c>
      <c r="AH62" s="13">
        <f>VLOOKUP(A:A,[3]TDSheet!$A:$D,4,0)</f>
        <v>574</v>
      </c>
      <c r="AI62" s="13" t="e">
        <f>VLOOKUP(A:A,[1]TDSheet!$A:$AI,35,0)</f>
        <v>#N/A</v>
      </c>
      <c r="AJ62" s="13">
        <f t="shared" si="15"/>
        <v>280</v>
      </c>
      <c r="AK62" s="13"/>
      <c r="AL62" s="13"/>
      <c r="AM62" s="13"/>
    </row>
    <row r="63" spans="1:39" s="1" customFormat="1" ht="21.95" customHeight="1" outlineLevel="1" x14ac:dyDescent="0.2">
      <c r="A63" s="7" t="s">
        <v>66</v>
      </c>
      <c r="B63" s="7" t="s">
        <v>8</v>
      </c>
      <c r="C63" s="8">
        <v>43.746000000000002</v>
      </c>
      <c r="D63" s="8">
        <v>102.468</v>
      </c>
      <c r="E63" s="8">
        <v>94.38</v>
      </c>
      <c r="F63" s="8">
        <v>48.259</v>
      </c>
      <c r="G63" s="1" t="str">
        <f>VLOOKUP(A:A,[1]TDSheet!$A:$G,7,0)</f>
        <v>лид, я</v>
      </c>
      <c r="H63" s="1">
        <f>VLOOKUP(A:A,[1]TDSheet!$A:$H,8,0)</f>
        <v>1</v>
      </c>
      <c r="I63" s="1">
        <f>VLOOKUP(A:A,[1]TDSheet!$A:$I,9,0)</f>
        <v>40</v>
      </c>
      <c r="J63" s="13">
        <f>VLOOKUP(A:A,[2]TDSheet!$A:$F,6,0)</f>
        <v>96.293000000000006</v>
      </c>
      <c r="K63" s="13">
        <f t="shared" si="11"/>
        <v>-1.9130000000000109</v>
      </c>
      <c r="L63" s="13">
        <f>VLOOKUP(A:A,[1]TDSheet!$A:$L,12,0)</f>
        <v>20</v>
      </c>
      <c r="M63" s="13">
        <f>VLOOKUP(A:A,[1]TDSheet!$A:$M,13,0)</f>
        <v>0</v>
      </c>
      <c r="N63" s="13">
        <f>VLOOKUP(A:A,[1]TDSheet!$A:$X,24,0)</f>
        <v>20</v>
      </c>
      <c r="O63" s="13"/>
      <c r="P63" s="13"/>
      <c r="Q63" s="13"/>
      <c r="R63" s="13"/>
      <c r="S63" s="13"/>
      <c r="T63" s="13"/>
      <c r="U63" s="13"/>
      <c r="V63" s="13"/>
      <c r="W63" s="13">
        <f t="shared" si="12"/>
        <v>18.875999999999998</v>
      </c>
      <c r="X63" s="15">
        <v>30</v>
      </c>
      <c r="Y63" s="16">
        <f t="shared" si="13"/>
        <v>6.2650455605001065</v>
      </c>
      <c r="Z63" s="13">
        <f t="shared" si="14"/>
        <v>2.556632761178216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12.727</v>
      </c>
      <c r="AF63" s="13">
        <f>VLOOKUP(A:A,[1]TDSheet!$A:$AF,32,0)</f>
        <v>14.443000000000001</v>
      </c>
      <c r="AG63" s="13">
        <f>VLOOKUP(A:A,[1]TDSheet!$A:$AG,33,0)</f>
        <v>15.300999999999998</v>
      </c>
      <c r="AH63" s="13">
        <f>VLOOKUP(A:A,[3]TDSheet!$A:$D,4,0)</f>
        <v>17.875</v>
      </c>
      <c r="AI63" s="13">
        <f>VLOOKUP(A:A,[1]TDSheet!$A:$AI,35,0)</f>
        <v>0</v>
      </c>
      <c r="AJ63" s="13">
        <f t="shared" si="15"/>
        <v>30</v>
      </c>
      <c r="AK63" s="13"/>
      <c r="AL63" s="13"/>
      <c r="AM63" s="13"/>
    </row>
    <row r="64" spans="1:39" s="1" customFormat="1" ht="21.95" customHeight="1" outlineLevel="1" x14ac:dyDescent="0.2">
      <c r="A64" s="7" t="s">
        <v>67</v>
      </c>
      <c r="B64" s="7" t="s">
        <v>8</v>
      </c>
      <c r="C64" s="8">
        <v>495.41699999999997</v>
      </c>
      <c r="D64" s="8">
        <v>600.25400000000002</v>
      </c>
      <c r="E64" s="17">
        <v>535</v>
      </c>
      <c r="F64" s="18">
        <v>167</v>
      </c>
      <c r="G64" s="1" t="str">
        <f>VLOOKUP(A:A,[1]TDSheet!$A:$G,7,0)</f>
        <v>акк</v>
      </c>
      <c r="H64" s="1">
        <f>VLOOKUP(A:A,[1]TDSheet!$A:$H,8,0)</f>
        <v>1</v>
      </c>
      <c r="I64" s="1">
        <f>VLOOKUP(A:A,[1]TDSheet!$A:$I,9,0)</f>
        <v>40</v>
      </c>
      <c r="J64" s="13">
        <f>VLOOKUP(A:A,[2]TDSheet!$A:$F,6,0)</f>
        <v>137.797</v>
      </c>
      <c r="K64" s="13">
        <f t="shared" si="11"/>
        <v>397.20299999999997</v>
      </c>
      <c r="L64" s="13">
        <f>VLOOKUP(A:A,[1]TDSheet!$A:$L,12,0)</f>
        <v>130</v>
      </c>
      <c r="M64" s="13">
        <f>VLOOKUP(A:A,[1]TDSheet!$A:$M,13,0)</f>
        <v>0</v>
      </c>
      <c r="N64" s="13">
        <f>VLOOKUP(A:A,[1]TDSheet!$A:$X,24,0)</f>
        <v>150</v>
      </c>
      <c r="O64" s="13"/>
      <c r="P64" s="13"/>
      <c r="Q64" s="13"/>
      <c r="R64" s="13"/>
      <c r="S64" s="13"/>
      <c r="T64" s="13"/>
      <c r="U64" s="13"/>
      <c r="V64" s="13"/>
      <c r="W64" s="13">
        <f t="shared" si="12"/>
        <v>107</v>
      </c>
      <c r="X64" s="15">
        <v>150</v>
      </c>
      <c r="Y64" s="16">
        <f t="shared" si="13"/>
        <v>5.5794392523364484</v>
      </c>
      <c r="Z64" s="13">
        <f t="shared" si="14"/>
        <v>1.5607476635514019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94.6</v>
      </c>
      <c r="AF64" s="13">
        <f>VLOOKUP(A:A,[1]TDSheet!$A:$AF,32,0)</f>
        <v>89.6</v>
      </c>
      <c r="AG64" s="13">
        <f>VLOOKUP(A:A,[1]TDSheet!$A:$AG,33,0)</f>
        <v>91.4</v>
      </c>
      <c r="AH64" s="13">
        <f>VLOOKUP(A:A,[3]TDSheet!$A:$D,4,0)</f>
        <v>42.9</v>
      </c>
      <c r="AI64" s="13">
        <f>VLOOKUP(A:A,[1]TDSheet!$A:$AI,35,0)</f>
        <v>0</v>
      </c>
      <c r="AJ64" s="13">
        <f t="shared" si="15"/>
        <v>150</v>
      </c>
      <c r="AK64" s="13"/>
      <c r="AL64" s="13"/>
      <c r="AM64" s="13"/>
    </row>
    <row r="65" spans="1:39" s="1" customFormat="1" ht="21.95" customHeight="1" outlineLevel="1" x14ac:dyDescent="0.2">
      <c r="A65" s="7" t="s">
        <v>68</v>
      </c>
      <c r="B65" s="7" t="s">
        <v>14</v>
      </c>
      <c r="C65" s="8">
        <v>526</v>
      </c>
      <c r="D65" s="8">
        <v>1739</v>
      </c>
      <c r="E65" s="8">
        <v>1423</v>
      </c>
      <c r="F65" s="8">
        <v>589</v>
      </c>
      <c r="G65" s="1" t="str">
        <f>VLOOKUP(A:A,[1]TDSheet!$A:$G,7,0)</f>
        <v>лид, я</v>
      </c>
      <c r="H65" s="1">
        <f>VLOOKUP(A:A,[1]TDSheet!$A:$H,8,0)</f>
        <v>0.35</v>
      </c>
      <c r="I65" s="1">
        <f>VLOOKUP(A:A,[1]TDSheet!$A:$I,9,0)</f>
        <v>40</v>
      </c>
      <c r="J65" s="13">
        <f>VLOOKUP(A:A,[2]TDSheet!$A:$F,6,0)</f>
        <v>1459</v>
      </c>
      <c r="K65" s="13">
        <f t="shared" si="11"/>
        <v>-36</v>
      </c>
      <c r="L65" s="13">
        <f>VLOOKUP(A:A,[1]TDSheet!$A:$L,12,0)</f>
        <v>300</v>
      </c>
      <c r="M65" s="13">
        <f>VLOOKUP(A:A,[1]TDSheet!$A:$M,13,0)</f>
        <v>0</v>
      </c>
      <c r="N65" s="13">
        <f>VLOOKUP(A:A,[1]TDSheet!$A:$X,24,0)</f>
        <v>350</v>
      </c>
      <c r="O65" s="13"/>
      <c r="P65" s="13"/>
      <c r="Q65" s="13"/>
      <c r="R65" s="13"/>
      <c r="S65" s="13"/>
      <c r="T65" s="13"/>
      <c r="U65" s="13"/>
      <c r="V65" s="13"/>
      <c r="W65" s="13">
        <f t="shared" si="12"/>
        <v>284.60000000000002</v>
      </c>
      <c r="X65" s="15">
        <v>400</v>
      </c>
      <c r="Y65" s="16">
        <f t="shared" si="13"/>
        <v>5.7589599437807442</v>
      </c>
      <c r="Z65" s="13">
        <f t="shared" si="14"/>
        <v>2.0695713281799013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255.8</v>
      </c>
      <c r="AF65" s="13">
        <f>VLOOKUP(A:A,[1]TDSheet!$A:$AF,32,0)</f>
        <v>241.8</v>
      </c>
      <c r="AG65" s="13">
        <f>VLOOKUP(A:A,[1]TDSheet!$A:$AG,33,0)</f>
        <v>266</v>
      </c>
      <c r="AH65" s="13">
        <f>VLOOKUP(A:A,[3]TDSheet!$A:$D,4,0)</f>
        <v>346</v>
      </c>
      <c r="AI65" s="13">
        <f>VLOOKUP(A:A,[1]TDSheet!$A:$AI,35,0)</f>
        <v>0</v>
      </c>
      <c r="AJ65" s="13">
        <f t="shared" si="15"/>
        <v>140</v>
      </c>
      <c r="AK65" s="13"/>
      <c r="AL65" s="13"/>
      <c r="AM65" s="13"/>
    </row>
    <row r="66" spans="1:39" s="1" customFormat="1" ht="21.95" customHeight="1" outlineLevel="1" x14ac:dyDescent="0.2">
      <c r="A66" s="7" t="s">
        <v>69</v>
      </c>
      <c r="B66" s="7" t="s">
        <v>14</v>
      </c>
      <c r="C66" s="8">
        <v>987</v>
      </c>
      <c r="D66" s="8">
        <v>2055</v>
      </c>
      <c r="E66" s="8">
        <v>2029</v>
      </c>
      <c r="F66" s="8">
        <v>737</v>
      </c>
      <c r="G66" s="1" t="str">
        <f>VLOOKUP(A:A,[1]TDSheet!$A:$G,7,0)</f>
        <v>неакк</v>
      </c>
      <c r="H66" s="1">
        <f>VLOOKUP(A:A,[1]TDSheet!$A:$H,8,0)</f>
        <v>0.35</v>
      </c>
      <c r="I66" s="1">
        <f>VLOOKUP(A:A,[1]TDSheet!$A:$I,9,0)</f>
        <v>40</v>
      </c>
      <c r="J66" s="13">
        <f>VLOOKUP(A:A,[2]TDSheet!$A:$F,6,0)</f>
        <v>2054</v>
      </c>
      <c r="K66" s="13">
        <f t="shared" si="11"/>
        <v>-25</v>
      </c>
      <c r="L66" s="13">
        <f>VLOOKUP(A:A,[1]TDSheet!$A:$L,12,0)</f>
        <v>400</v>
      </c>
      <c r="M66" s="13">
        <f>VLOOKUP(A:A,[1]TDSheet!$A:$M,13,0)</f>
        <v>0</v>
      </c>
      <c r="N66" s="13">
        <f>VLOOKUP(A:A,[1]TDSheet!$A:$X,24,0)</f>
        <v>550</v>
      </c>
      <c r="O66" s="13"/>
      <c r="P66" s="13"/>
      <c r="Q66" s="13"/>
      <c r="R66" s="13"/>
      <c r="S66" s="13"/>
      <c r="T66" s="13"/>
      <c r="U66" s="13"/>
      <c r="V66" s="13"/>
      <c r="W66" s="13">
        <f t="shared" si="12"/>
        <v>405.8</v>
      </c>
      <c r="X66" s="15">
        <v>600</v>
      </c>
      <c r="Y66" s="16">
        <f t="shared" si="13"/>
        <v>5.6357811729916216</v>
      </c>
      <c r="Z66" s="13">
        <f t="shared" si="14"/>
        <v>1.8161655988171512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344.4</v>
      </c>
      <c r="AF66" s="13">
        <f>VLOOKUP(A:A,[1]TDSheet!$A:$AF,32,0)</f>
        <v>354.4</v>
      </c>
      <c r="AG66" s="13">
        <f>VLOOKUP(A:A,[1]TDSheet!$A:$AG,33,0)</f>
        <v>360.8</v>
      </c>
      <c r="AH66" s="13">
        <f>VLOOKUP(A:A,[3]TDSheet!$A:$D,4,0)</f>
        <v>406</v>
      </c>
      <c r="AI66" s="13">
        <f>VLOOKUP(A:A,[1]TDSheet!$A:$AI,35,0)</f>
        <v>0</v>
      </c>
      <c r="AJ66" s="13">
        <f t="shared" si="15"/>
        <v>210</v>
      </c>
      <c r="AK66" s="13"/>
      <c r="AL66" s="13"/>
      <c r="AM66" s="13"/>
    </row>
    <row r="67" spans="1:39" s="1" customFormat="1" ht="11.1" customHeight="1" outlineLevel="1" x14ac:dyDescent="0.2">
      <c r="A67" s="7" t="s">
        <v>70</v>
      </c>
      <c r="B67" s="7" t="s">
        <v>14</v>
      </c>
      <c r="C67" s="8">
        <v>713</v>
      </c>
      <c r="D67" s="8">
        <v>1028</v>
      </c>
      <c r="E67" s="8">
        <v>1100</v>
      </c>
      <c r="F67" s="8">
        <v>462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35</v>
      </c>
      <c r="J67" s="13">
        <f>VLOOKUP(A:A,[2]TDSheet!$A:$F,6,0)</f>
        <v>1126</v>
      </c>
      <c r="K67" s="13">
        <f t="shared" si="11"/>
        <v>-26</v>
      </c>
      <c r="L67" s="13">
        <f>VLOOKUP(A:A,[1]TDSheet!$A:$L,12,0)</f>
        <v>180</v>
      </c>
      <c r="M67" s="13">
        <f>VLOOKUP(A:A,[1]TDSheet!$A:$M,13,0)</f>
        <v>0</v>
      </c>
      <c r="N67" s="13">
        <f>VLOOKUP(A:A,[1]TDSheet!$A:$X,24,0)</f>
        <v>220</v>
      </c>
      <c r="O67" s="13"/>
      <c r="P67" s="13"/>
      <c r="Q67" s="13"/>
      <c r="R67" s="13"/>
      <c r="S67" s="13"/>
      <c r="T67" s="13"/>
      <c r="U67" s="13"/>
      <c r="V67" s="13"/>
      <c r="W67" s="13">
        <f t="shared" si="12"/>
        <v>220</v>
      </c>
      <c r="X67" s="15">
        <v>400</v>
      </c>
      <c r="Y67" s="16">
        <f t="shared" si="13"/>
        <v>5.7363636363636363</v>
      </c>
      <c r="Z67" s="13">
        <f t="shared" si="14"/>
        <v>2.1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205.8</v>
      </c>
      <c r="AF67" s="13">
        <f>VLOOKUP(A:A,[1]TDSheet!$A:$AF,32,0)</f>
        <v>219.4</v>
      </c>
      <c r="AG67" s="13">
        <f>VLOOKUP(A:A,[1]TDSheet!$A:$AG,33,0)</f>
        <v>199</v>
      </c>
      <c r="AH67" s="13">
        <f>VLOOKUP(A:A,[3]TDSheet!$A:$D,4,0)</f>
        <v>313</v>
      </c>
      <c r="AI67" s="13">
        <f>VLOOKUP(A:A,[1]TDSheet!$A:$AI,35,0)</f>
        <v>0</v>
      </c>
      <c r="AJ67" s="13">
        <f t="shared" si="15"/>
        <v>160</v>
      </c>
      <c r="AK67" s="13"/>
      <c r="AL67" s="13"/>
      <c r="AM67" s="13"/>
    </row>
    <row r="68" spans="1:39" s="1" customFormat="1" ht="11.1" customHeight="1" outlineLevel="1" x14ac:dyDescent="0.2">
      <c r="A68" s="7" t="s">
        <v>71</v>
      </c>
      <c r="B68" s="7" t="s">
        <v>8</v>
      </c>
      <c r="C68" s="8">
        <v>332.90199999999999</v>
      </c>
      <c r="D68" s="8">
        <v>88.888999999999996</v>
      </c>
      <c r="E68" s="8">
        <v>240.488</v>
      </c>
      <c r="F68" s="8">
        <v>100.47199999999999</v>
      </c>
      <c r="G68" s="1">
        <f>VLOOKUP(A:A,[1]TDSheet!$A:$G,7,0)</f>
        <v>700</v>
      </c>
      <c r="H68" s="1">
        <f>VLOOKUP(A:A,[1]TDSheet!$A:$H,8,0)</f>
        <v>1</v>
      </c>
      <c r="I68" s="1">
        <f>VLOOKUP(A:A,[1]TDSheet!$A:$I,9,0)</f>
        <v>50</v>
      </c>
      <c r="J68" s="13">
        <f>VLOOKUP(A:A,[2]TDSheet!$A:$F,6,0)</f>
        <v>249.40600000000001</v>
      </c>
      <c r="K68" s="13">
        <f t="shared" si="11"/>
        <v>-8.9180000000000064</v>
      </c>
      <c r="L68" s="13">
        <f>VLOOKUP(A:A,[1]TDSheet!$A:$L,12,0)</f>
        <v>30</v>
      </c>
      <c r="M68" s="13">
        <f>VLOOKUP(A:A,[1]TDSheet!$A:$M,13,0)</f>
        <v>0</v>
      </c>
      <c r="N68" s="13">
        <f>VLOOKUP(A:A,[1]TDSheet!$A:$X,24,0)</f>
        <v>80</v>
      </c>
      <c r="O68" s="13"/>
      <c r="P68" s="13"/>
      <c r="Q68" s="13"/>
      <c r="R68" s="13"/>
      <c r="S68" s="13"/>
      <c r="T68" s="13"/>
      <c r="U68" s="13"/>
      <c r="V68" s="13"/>
      <c r="W68" s="13">
        <f t="shared" si="12"/>
        <v>48.0976</v>
      </c>
      <c r="X68" s="15">
        <v>70</v>
      </c>
      <c r="Y68" s="16">
        <f t="shared" si="13"/>
        <v>5.8313096703369807</v>
      </c>
      <c r="Z68" s="13">
        <f t="shared" si="14"/>
        <v>2.0889191976314825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45.661999999999999</v>
      </c>
      <c r="AF68" s="13">
        <f>VLOOKUP(A:A,[1]TDSheet!$A:$AF,32,0)</f>
        <v>41.923800000000007</v>
      </c>
      <c r="AG68" s="13">
        <f>VLOOKUP(A:A,[1]TDSheet!$A:$AG,33,0)</f>
        <v>39.752799999999993</v>
      </c>
      <c r="AH68" s="13">
        <f>VLOOKUP(A:A,[3]TDSheet!$A:$D,4,0)</f>
        <v>37.603999999999999</v>
      </c>
      <c r="AI68" s="13">
        <f>VLOOKUP(A:A,[1]TDSheet!$A:$AI,35,0)</f>
        <v>0</v>
      </c>
      <c r="AJ68" s="13">
        <f t="shared" si="15"/>
        <v>70</v>
      </c>
      <c r="AK68" s="13"/>
      <c r="AL68" s="13"/>
      <c r="AM68" s="13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627.875</v>
      </c>
      <c r="D69" s="8">
        <v>555.51199999999994</v>
      </c>
      <c r="E69" s="8">
        <v>709.89499999999998</v>
      </c>
      <c r="F69" s="8">
        <v>255.227</v>
      </c>
      <c r="G69" s="1" t="str">
        <f>VLOOKUP(A:A,[1]TDSheet!$A:$G,7,0)</f>
        <v>н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734.01099999999997</v>
      </c>
      <c r="K69" s="13">
        <f t="shared" si="11"/>
        <v>-24.115999999999985</v>
      </c>
      <c r="L69" s="13">
        <f>VLOOKUP(A:A,[1]TDSheet!$A:$L,12,0)</f>
        <v>600</v>
      </c>
      <c r="M69" s="13">
        <f>VLOOKUP(A:A,[1]TDSheet!$A:$M,13,0)</f>
        <v>0</v>
      </c>
      <c r="N69" s="13">
        <f>VLOOKUP(A:A,[1]TDSheet!$A:$X,24,0)</f>
        <v>250</v>
      </c>
      <c r="O69" s="13"/>
      <c r="P69" s="13"/>
      <c r="Q69" s="13"/>
      <c r="R69" s="13"/>
      <c r="S69" s="13"/>
      <c r="T69" s="13"/>
      <c r="U69" s="13"/>
      <c r="V69" s="13"/>
      <c r="W69" s="13">
        <f t="shared" si="12"/>
        <v>141.97899999999998</v>
      </c>
      <c r="X69" s="15">
        <v>300</v>
      </c>
      <c r="Y69" s="16">
        <f t="shared" si="13"/>
        <v>9.8974284929461405</v>
      </c>
      <c r="Z69" s="13">
        <f t="shared" si="14"/>
        <v>1.7976390874706825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131.90699999999998</v>
      </c>
      <c r="AF69" s="13">
        <f>VLOOKUP(A:A,[1]TDSheet!$A:$AF,32,0)</f>
        <v>128.72499999999999</v>
      </c>
      <c r="AG69" s="13">
        <f>VLOOKUP(A:A,[1]TDSheet!$A:$AG,33,0)</f>
        <v>123.03399999999999</v>
      </c>
      <c r="AH69" s="13">
        <f>VLOOKUP(A:A,[3]TDSheet!$A:$D,4,0)</f>
        <v>70.459999999999994</v>
      </c>
      <c r="AI69" s="13" t="str">
        <f>VLOOKUP(A:A,[1]TDSheet!$A:$AI,35,0)</f>
        <v>май яб</v>
      </c>
      <c r="AJ69" s="13">
        <f t="shared" si="15"/>
        <v>300</v>
      </c>
      <c r="AK69" s="13"/>
      <c r="AL69" s="13"/>
      <c r="AM69" s="13"/>
    </row>
    <row r="70" spans="1:39" s="1" customFormat="1" ht="11.1" customHeight="1" outlineLevel="1" x14ac:dyDescent="0.2">
      <c r="A70" s="7" t="s">
        <v>73</v>
      </c>
      <c r="B70" s="7" t="s">
        <v>8</v>
      </c>
      <c r="C70" s="8">
        <v>109.04</v>
      </c>
      <c r="D70" s="8">
        <v>7.5</v>
      </c>
      <c r="E70" s="8">
        <v>85.5</v>
      </c>
      <c r="F70" s="8">
        <v>26.54</v>
      </c>
      <c r="G70" s="1">
        <f>VLOOKUP(A:A,[1]TDSheet!$A:$G,7,0)</f>
        <v>600</v>
      </c>
      <c r="H70" s="1">
        <f>VLOOKUP(A:A,[1]TDSheet!$A:$H,8,0)</f>
        <v>1</v>
      </c>
      <c r="I70" s="1">
        <f>VLOOKUP(A:A,[1]TDSheet!$A:$I,9,0)</f>
        <v>50</v>
      </c>
      <c r="J70" s="13">
        <f>VLOOKUP(A:A,[2]TDSheet!$A:$F,6,0)</f>
        <v>90.006</v>
      </c>
      <c r="K70" s="13">
        <f t="shared" si="11"/>
        <v>-4.5060000000000002</v>
      </c>
      <c r="L70" s="13">
        <f>VLOOKUP(A:A,[1]TDSheet!$A:$L,12,0)</f>
        <v>20</v>
      </c>
      <c r="M70" s="13">
        <f>VLOOKUP(A:A,[1]TDSheet!$A:$M,13,0)</f>
        <v>0</v>
      </c>
      <c r="N70" s="13">
        <f>VLOOKUP(A:A,[1]TDSheet!$A:$X,24,0)</f>
        <v>20</v>
      </c>
      <c r="O70" s="13"/>
      <c r="P70" s="13"/>
      <c r="Q70" s="13"/>
      <c r="R70" s="13"/>
      <c r="S70" s="13"/>
      <c r="T70" s="13"/>
      <c r="U70" s="13"/>
      <c r="V70" s="13"/>
      <c r="W70" s="13">
        <f t="shared" si="12"/>
        <v>17.100000000000001</v>
      </c>
      <c r="X70" s="15">
        <v>30</v>
      </c>
      <c r="Y70" s="16">
        <f t="shared" si="13"/>
        <v>5.6456140350877186</v>
      </c>
      <c r="Z70" s="13">
        <f t="shared" si="14"/>
        <v>1.5520467836257308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14.62</v>
      </c>
      <c r="AF70" s="13">
        <f>VLOOKUP(A:A,[1]TDSheet!$A:$AF,32,0)</f>
        <v>16.2</v>
      </c>
      <c r="AG70" s="13">
        <f>VLOOKUP(A:A,[1]TDSheet!$A:$AG,33,0)</f>
        <v>14.1</v>
      </c>
      <c r="AH70" s="13">
        <f>VLOOKUP(A:A,[3]TDSheet!$A:$D,4,0)</f>
        <v>21</v>
      </c>
      <c r="AI70" s="13">
        <f>VLOOKUP(A:A,[1]TDSheet!$A:$AI,35,0)</f>
        <v>0</v>
      </c>
      <c r="AJ70" s="13">
        <f t="shared" si="15"/>
        <v>30</v>
      </c>
      <c r="AK70" s="13"/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8</v>
      </c>
      <c r="C71" s="8">
        <v>1317.4780000000001</v>
      </c>
      <c r="D71" s="8">
        <v>2061.71</v>
      </c>
      <c r="E71" s="8">
        <v>2087.4299999999998</v>
      </c>
      <c r="F71" s="8">
        <v>517.52300000000002</v>
      </c>
      <c r="G71" s="1">
        <f>VLOOKUP(A:A,[1]TDSheet!$A:$G,7,0)</f>
        <v>600</v>
      </c>
      <c r="H71" s="1">
        <f>VLOOKUP(A:A,[1]TDSheet!$A:$H,8,0)</f>
        <v>1</v>
      </c>
      <c r="I71" s="1">
        <f>VLOOKUP(A:A,[1]TDSheet!$A:$I,9,0)</f>
        <v>40</v>
      </c>
      <c r="J71" s="13">
        <f>VLOOKUP(A:A,[2]TDSheet!$A:$F,6,0)</f>
        <v>2097.36</v>
      </c>
      <c r="K71" s="13">
        <f t="shared" si="11"/>
        <v>-9.930000000000291</v>
      </c>
      <c r="L71" s="13">
        <f>VLOOKUP(A:A,[1]TDSheet!$A:$L,12,0)</f>
        <v>800</v>
      </c>
      <c r="M71" s="13">
        <f>VLOOKUP(A:A,[1]TDSheet!$A:$M,13,0)</f>
        <v>0</v>
      </c>
      <c r="N71" s="13">
        <f>VLOOKUP(A:A,[1]TDSheet!$A:$X,24,0)</f>
        <v>200</v>
      </c>
      <c r="O71" s="13"/>
      <c r="P71" s="13"/>
      <c r="Q71" s="13"/>
      <c r="R71" s="13"/>
      <c r="S71" s="13"/>
      <c r="T71" s="13"/>
      <c r="U71" s="13"/>
      <c r="V71" s="13"/>
      <c r="W71" s="13">
        <f t="shared" si="12"/>
        <v>417.48599999999999</v>
      </c>
      <c r="X71" s="15">
        <v>800</v>
      </c>
      <c r="Y71" s="16">
        <f t="shared" si="13"/>
        <v>5.5511394394063522</v>
      </c>
      <c r="Z71" s="13">
        <f t="shared" si="14"/>
        <v>1.2396176159200549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450.98400000000004</v>
      </c>
      <c r="AF71" s="13">
        <f>VLOOKUP(A:A,[1]TDSheet!$A:$AF,32,0)</f>
        <v>437.52439999999996</v>
      </c>
      <c r="AG71" s="13">
        <f>VLOOKUP(A:A,[1]TDSheet!$A:$AG,33,0)</f>
        <v>468.01499999999999</v>
      </c>
      <c r="AH71" s="13">
        <f>VLOOKUP(A:A,[3]TDSheet!$A:$D,4,0)</f>
        <v>206.5</v>
      </c>
      <c r="AI71" s="13" t="str">
        <f>VLOOKUP(A:A,[1]TDSheet!$A:$AI,35,0)</f>
        <v>продмай</v>
      </c>
      <c r="AJ71" s="13">
        <f t="shared" si="15"/>
        <v>800</v>
      </c>
      <c r="AK71" s="13"/>
      <c r="AL71" s="13"/>
      <c r="AM71" s="13"/>
    </row>
    <row r="72" spans="1:39" s="1" customFormat="1" ht="11.1" customHeight="1" outlineLevel="1" x14ac:dyDescent="0.2">
      <c r="A72" s="7" t="s">
        <v>75</v>
      </c>
      <c r="B72" s="7" t="s">
        <v>14</v>
      </c>
      <c r="C72" s="8">
        <v>3416</v>
      </c>
      <c r="D72" s="8">
        <v>4320</v>
      </c>
      <c r="E72" s="8">
        <v>4642</v>
      </c>
      <c r="F72" s="8">
        <v>2559</v>
      </c>
      <c r="G72" s="1">
        <f>VLOOKUP(A:A,[1]TDSheet!$A:$G,7,0)</f>
        <v>0</v>
      </c>
      <c r="H72" s="1">
        <f>VLOOKUP(A:A,[1]TDSheet!$A:$H,8,0)</f>
        <v>0.45</v>
      </c>
      <c r="I72" s="1">
        <f>VLOOKUP(A:A,[1]TDSheet!$A:$I,9,0)</f>
        <v>50</v>
      </c>
      <c r="J72" s="13">
        <f>VLOOKUP(A:A,[2]TDSheet!$A:$F,6,0)</f>
        <v>4697</v>
      </c>
      <c r="K72" s="13">
        <f t="shared" ref="K72:K120" si="16">E72-J72</f>
        <v>-55</v>
      </c>
      <c r="L72" s="13">
        <f>VLOOKUP(A:A,[1]TDSheet!$A:$L,12,0)</f>
        <v>1800</v>
      </c>
      <c r="M72" s="13">
        <f>VLOOKUP(A:A,[1]TDSheet!$A:$M,13,0)</f>
        <v>0</v>
      </c>
      <c r="N72" s="13">
        <f>VLOOKUP(A:A,[1]TDSheet!$A:$X,24,0)</f>
        <v>1000</v>
      </c>
      <c r="O72" s="13"/>
      <c r="P72" s="13"/>
      <c r="Q72" s="13"/>
      <c r="R72" s="13"/>
      <c r="S72" s="13"/>
      <c r="T72" s="13"/>
      <c r="U72" s="13"/>
      <c r="V72" s="13"/>
      <c r="W72" s="13">
        <f t="shared" ref="W72:W120" si="17">(E72-AD72)/5</f>
        <v>728.4</v>
      </c>
      <c r="X72" s="15">
        <v>1000</v>
      </c>
      <c r="Y72" s="16">
        <f t="shared" ref="Y72:Y120" si="18">(F72+L72+M72+N72+X72)/W72</f>
        <v>8.730093355299287</v>
      </c>
      <c r="Z72" s="13">
        <f t="shared" ref="Z72:Z120" si="19">F72/W72</f>
        <v>3.5131795716639211</v>
      </c>
      <c r="AA72" s="13"/>
      <c r="AB72" s="13"/>
      <c r="AC72" s="13"/>
      <c r="AD72" s="13">
        <f>VLOOKUP(A:A,[1]TDSheet!$A:$AD,30,0)</f>
        <v>1000</v>
      </c>
      <c r="AE72" s="13">
        <f>VLOOKUP(A:A,[1]TDSheet!$A:$AE,31,0)</f>
        <v>722.6</v>
      </c>
      <c r="AF72" s="13">
        <f>VLOOKUP(A:A,[1]TDSheet!$A:$AF,32,0)</f>
        <v>869</v>
      </c>
      <c r="AG72" s="13">
        <f>VLOOKUP(A:A,[1]TDSheet!$A:$AG,33,0)</f>
        <v>687.8</v>
      </c>
      <c r="AH72" s="13">
        <f>VLOOKUP(A:A,[3]TDSheet!$A:$D,4,0)</f>
        <v>640</v>
      </c>
      <c r="AI72" s="13" t="str">
        <f>VLOOKUP(A:A,[1]TDSheet!$A:$AI,35,0)</f>
        <v>май яб</v>
      </c>
      <c r="AJ72" s="13">
        <f t="shared" ref="AJ72:AJ120" si="20">X72*H72</f>
        <v>450</v>
      </c>
      <c r="AK72" s="13"/>
      <c r="AL72" s="13"/>
      <c r="AM72" s="13"/>
    </row>
    <row r="73" spans="1:39" s="1" customFormat="1" ht="11.1" customHeight="1" outlineLevel="1" x14ac:dyDescent="0.2">
      <c r="A73" s="7" t="s">
        <v>76</v>
      </c>
      <c r="B73" s="7" t="s">
        <v>14</v>
      </c>
      <c r="C73" s="8">
        <v>2676</v>
      </c>
      <c r="D73" s="8">
        <v>4450</v>
      </c>
      <c r="E73" s="8">
        <v>5047</v>
      </c>
      <c r="F73" s="8">
        <v>1562</v>
      </c>
      <c r="G73" s="1" t="str">
        <f>VLOOKUP(A:A,[1]TDSheet!$A:$G,7,0)</f>
        <v>акяб</v>
      </c>
      <c r="H73" s="1">
        <f>VLOOKUP(A:A,[1]TDSheet!$A:$H,8,0)</f>
        <v>0.45</v>
      </c>
      <c r="I73" s="1">
        <f>VLOOKUP(A:A,[1]TDSheet!$A:$I,9,0)</f>
        <v>50</v>
      </c>
      <c r="J73" s="13">
        <f>VLOOKUP(A:A,[2]TDSheet!$A:$F,6,0)</f>
        <v>5080</v>
      </c>
      <c r="K73" s="13">
        <f t="shared" si="16"/>
        <v>-33</v>
      </c>
      <c r="L73" s="13">
        <f>VLOOKUP(A:A,[1]TDSheet!$A:$L,12,0)</f>
        <v>600</v>
      </c>
      <c r="M73" s="13">
        <f>VLOOKUP(A:A,[1]TDSheet!$A:$M,13,0)</f>
        <v>0</v>
      </c>
      <c r="N73" s="13">
        <f>VLOOKUP(A:A,[1]TDSheet!$A:$X,24,0)</f>
        <v>1100</v>
      </c>
      <c r="O73" s="13"/>
      <c r="P73" s="13"/>
      <c r="Q73" s="13"/>
      <c r="R73" s="13"/>
      <c r="S73" s="13"/>
      <c r="T73" s="13"/>
      <c r="U73" s="13"/>
      <c r="V73" s="13"/>
      <c r="W73" s="13">
        <f t="shared" si="17"/>
        <v>931.4</v>
      </c>
      <c r="X73" s="15">
        <v>1200</v>
      </c>
      <c r="Y73" s="16">
        <f t="shared" si="18"/>
        <v>4.7906377496242216</v>
      </c>
      <c r="Z73" s="13">
        <f t="shared" si="19"/>
        <v>1.6770453081382866</v>
      </c>
      <c r="AA73" s="13"/>
      <c r="AB73" s="13"/>
      <c r="AC73" s="13"/>
      <c r="AD73" s="13">
        <f>VLOOKUP(A:A,[1]TDSheet!$A:$AD,30,0)</f>
        <v>390</v>
      </c>
      <c r="AE73" s="13">
        <f>VLOOKUP(A:A,[1]TDSheet!$A:$AE,31,0)</f>
        <v>622</v>
      </c>
      <c r="AF73" s="13">
        <f>VLOOKUP(A:A,[1]TDSheet!$A:$AF,32,0)</f>
        <v>855.8</v>
      </c>
      <c r="AG73" s="13">
        <f>VLOOKUP(A:A,[1]TDSheet!$A:$AG,33,0)</f>
        <v>894</v>
      </c>
      <c r="AH73" s="13">
        <f>VLOOKUP(A:A,[3]TDSheet!$A:$D,4,0)</f>
        <v>670</v>
      </c>
      <c r="AI73" s="13" t="str">
        <f>VLOOKUP(A:A,[1]TDSheet!$A:$AI,35,0)</f>
        <v>оконч</v>
      </c>
      <c r="AJ73" s="13">
        <f t="shared" si="20"/>
        <v>540</v>
      </c>
      <c r="AK73" s="13"/>
      <c r="AL73" s="13"/>
      <c r="AM73" s="13"/>
    </row>
    <row r="74" spans="1:39" s="1" customFormat="1" ht="11.1" customHeight="1" outlineLevel="1" x14ac:dyDescent="0.2">
      <c r="A74" s="7" t="s">
        <v>77</v>
      </c>
      <c r="B74" s="7" t="s">
        <v>14</v>
      </c>
      <c r="C74" s="8">
        <v>469</v>
      </c>
      <c r="D74" s="8">
        <v>1292</v>
      </c>
      <c r="E74" s="8">
        <v>1061</v>
      </c>
      <c r="F74" s="8">
        <v>595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3">
        <f>VLOOKUP(A:A,[2]TDSheet!$A:$F,6,0)</f>
        <v>1067</v>
      </c>
      <c r="K74" s="13">
        <f t="shared" si="16"/>
        <v>-6</v>
      </c>
      <c r="L74" s="13">
        <f>VLOOKUP(A:A,[1]TDSheet!$A:$L,12,0)</f>
        <v>200</v>
      </c>
      <c r="M74" s="13">
        <f>VLOOKUP(A:A,[1]TDSheet!$A:$M,13,0)</f>
        <v>0</v>
      </c>
      <c r="N74" s="13">
        <f>VLOOKUP(A:A,[1]TDSheet!$A:$X,24,0)</f>
        <v>120</v>
      </c>
      <c r="O74" s="13"/>
      <c r="P74" s="13"/>
      <c r="Q74" s="13"/>
      <c r="R74" s="13"/>
      <c r="S74" s="13"/>
      <c r="T74" s="13"/>
      <c r="U74" s="13"/>
      <c r="V74" s="13"/>
      <c r="W74" s="13">
        <f t="shared" si="17"/>
        <v>212.2</v>
      </c>
      <c r="X74" s="15">
        <v>300</v>
      </c>
      <c r="Y74" s="16">
        <f t="shared" si="18"/>
        <v>5.7257304429783229</v>
      </c>
      <c r="Z74" s="13">
        <f t="shared" si="19"/>
        <v>2.8039585296889729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194.8</v>
      </c>
      <c r="AF74" s="13">
        <f>VLOOKUP(A:A,[1]TDSheet!$A:$AF,32,0)</f>
        <v>178.6</v>
      </c>
      <c r="AG74" s="13">
        <f>VLOOKUP(A:A,[1]TDSheet!$A:$AG,33,0)</f>
        <v>200.4</v>
      </c>
      <c r="AH74" s="13">
        <f>VLOOKUP(A:A,[3]TDSheet!$A:$D,4,0)</f>
        <v>233</v>
      </c>
      <c r="AI74" s="13">
        <f>VLOOKUP(A:A,[1]TDSheet!$A:$AI,35,0)</f>
        <v>0</v>
      </c>
      <c r="AJ74" s="13">
        <f t="shared" si="20"/>
        <v>135</v>
      </c>
      <c r="AK74" s="13"/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14</v>
      </c>
      <c r="C75" s="8">
        <v>127</v>
      </c>
      <c r="D75" s="8">
        <v>852</v>
      </c>
      <c r="E75" s="8">
        <v>420</v>
      </c>
      <c r="F75" s="8">
        <v>408</v>
      </c>
      <c r="G75" s="1">
        <f>VLOOKUP(A:A,[1]TDSheet!$A:$G,7,0)</f>
        <v>0</v>
      </c>
      <c r="H75" s="1">
        <f>VLOOKUP(A:A,[1]TDSheet!$A:$H,8,0)</f>
        <v>0.4</v>
      </c>
      <c r="I75" s="1">
        <f>VLOOKUP(A:A,[1]TDSheet!$A:$I,9,0)</f>
        <v>40</v>
      </c>
      <c r="J75" s="13">
        <f>VLOOKUP(A:A,[2]TDSheet!$A:$F,6,0)</f>
        <v>511</v>
      </c>
      <c r="K75" s="13">
        <f t="shared" si="16"/>
        <v>-91</v>
      </c>
      <c r="L75" s="13">
        <f>VLOOKUP(A:A,[1]TDSheet!$A:$L,12,0)</f>
        <v>50</v>
      </c>
      <c r="M75" s="13">
        <f>VLOOKUP(A:A,[1]TDSheet!$A:$M,13,0)</f>
        <v>0</v>
      </c>
      <c r="N75" s="13">
        <f>VLOOKUP(A:A,[1]TDSheet!$A:$X,24,0)</f>
        <v>0</v>
      </c>
      <c r="O75" s="13"/>
      <c r="P75" s="13"/>
      <c r="Q75" s="13"/>
      <c r="R75" s="13"/>
      <c r="S75" s="13"/>
      <c r="T75" s="13"/>
      <c r="U75" s="13"/>
      <c r="V75" s="13"/>
      <c r="W75" s="13">
        <f t="shared" si="17"/>
        <v>84</v>
      </c>
      <c r="X75" s="15">
        <v>50</v>
      </c>
      <c r="Y75" s="16">
        <f t="shared" si="18"/>
        <v>6.0476190476190474</v>
      </c>
      <c r="Z75" s="13">
        <f t="shared" si="19"/>
        <v>4.8571428571428568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87</v>
      </c>
      <c r="AF75" s="13">
        <f>VLOOKUP(A:A,[1]TDSheet!$A:$AF,32,0)</f>
        <v>80</v>
      </c>
      <c r="AG75" s="13">
        <f>VLOOKUP(A:A,[1]TDSheet!$A:$AG,33,0)</f>
        <v>98.8</v>
      </c>
      <c r="AH75" s="13">
        <f>VLOOKUP(A:A,[3]TDSheet!$A:$D,4,0)</f>
        <v>105</v>
      </c>
      <c r="AI75" s="13" t="e">
        <f>VLOOKUP(A:A,[1]TDSheet!$A:$AI,35,0)</f>
        <v>#N/A</v>
      </c>
      <c r="AJ75" s="13">
        <f t="shared" si="20"/>
        <v>20</v>
      </c>
      <c r="AK75" s="13"/>
      <c r="AL75" s="13"/>
      <c r="AM75" s="13"/>
    </row>
    <row r="76" spans="1:39" s="1" customFormat="1" ht="11.1" customHeight="1" outlineLevel="1" x14ac:dyDescent="0.2">
      <c r="A76" s="7" t="s">
        <v>79</v>
      </c>
      <c r="B76" s="7" t="s">
        <v>14</v>
      </c>
      <c r="C76" s="8">
        <v>287</v>
      </c>
      <c r="D76" s="8">
        <v>504</v>
      </c>
      <c r="E76" s="8">
        <v>406</v>
      </c>
      <c r="F76" s="8">
        <v>311</v>
      </c>
      <c r="G76" s="1">
        <f>VLOOKUP(A:A,[1]TDSheet!$A:$G,7,0)</f>
        <v>0</v>
      </c>
      <c r="H76" s="1">
        <f>VLOOKUP(A:A,[1]TDSheet!$A:$H,8,0)</f>
        <v>0.4</v>
      </c>
      <c r="I76" s="1">
        <f>VLOOKUP(A:A,[1]TDSheet!$A:$I,9,0)</f>
        <v>40</v>
      </c>
      <c r="J76" s="13">
        <f>VLOOKUP(A:A,[2]TDSheet!$A:$F,6,0)</f>
        <v>432</v>
      </c>
      <c r="K76" s="13">
        <f t="shared" si="16"/>
        <v>-26</v>
      </c>
      <c r="L76" s="13">
        <f>VLOOKUP(A:A,[1]TDSheet!$A:$L,12,0)</f>
        <v>90</v>
      </c>
      <c r="M76" s="13">
        <f>VLOOKUP(A:A,[1]TDSheet!$A:$M,13,0)</f>
        <v>0</v>
      </c>
      <c r="N76" s="13">
        <f>VLOOKUP(A:A,[1]TDSheet!$A:$X,24,0)</f>
        <v>0</v>
      </c>
      <c r="O76" s="13"/>
      <c r="P76" s="13"/>
      <c r="Q76" s="13"/>
      <c r="R76" s="13"/>
      <c r="S76" s="13"/>
      <c r="T76" s="13"/>
      <c r="U76" s="13"/>
      <c r="V76" s="13"/>
      <c r="W76" s="13">
        <f t="shared" si="17"/>
        <v>81.2</v>
      </c>
      <c r="X76" s="15">
        <v>60</v>
      </c>
      <c r="Y76" s="16">
        <f t="shared" si="18"/>
        <v>5.6773399014778327</v>
      </c>
      <c r="Z76" s="13">
        <f t="shared" si="19"/>
        <v>3.8300492610837438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89.6</v>
      </c>
      <c r="AF76" s="13">
        <f>VLOOKUP(A:A,[1]TDSheet!$A:$AF,32,0)</f>
        <v>95</v>
      </c>
      <c r="AG76" s="13">
        <f>VLOOKUP(A:A,[1]TDSheet!$A:$AG,33,0)</f>
        <v>91.4</v>
      </c>
      <c r="AH76" s="13">
        <f>VLOOKUP(A:A,[3]TDSheet!$A:$D,4,0)</f>
        <v>91</v>
      </c>
      <c r="AI76" s="13" t="e">
        <f>VLOOKUP(A:A,[1]TDSheet!$A:$AI,35,0)</f>
        <v>#N/A</v>
      </c>
      <c r="AJ76" s="13">
        <f t="shared" si="20"/>
        <v>24</v>
      </c>
      <c r="AK76" s="13"/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8</v>
      </c>
      <c r="C77" s="8">
        <v>1633.4659999999999</v>
      </c>
      <c r="D77" s="8">
        <v>2043.1110000000001</v>
      </c>
      <c r="E77" s="17">
        <v>1594</v>
      </c>
      <c r="F77" s="18">
        <v>750</v>
      </c>
      <c r="G77" s="1" t="str">
        <f>VLOOKUP(A:A,[1]TDSheet!$A:$G,7,0)</f>
        <v>ак апр</v>
      </c>
      <c r="H77" s="1">
        <f>VLOOKUP(A:A,[1]TDSheet!$A:$H,8,0)</f>
        <v>1</v>
      </c>
      <c r="I77" s="1">
        <f>VLOOKUP(A:A,[1]TDSheet!$A:$I,9,0)</f>
        <v>50</v>
      </c>
      <c r="J77" s="13">
        <f>VLOOKUP(A:A,[2]TDSheet!$A:$F,6,0)</f>
        <v>1096.1510000000001</v>
      </c>
      <c r="K77" s="13">
        <f t="shared" si="16"/>
        <v>497.84899999999993</v>
      </c>
      <c r="L77" s="13">
        <f>VLOOKUP(A:A,[1]TDSheet!$A:$L,12,0)</f>
        <v>200</v>
      </c>
      <c r="M77" s="13">
        <f>VLOOKUP(A:A,[1]TDSheet!$A:$M,13,0)</f>
        <v>0</v>
      </c>
      <c r="N77" s="13">
        <f>VLOOKUP(A:A,[1]TDSheet!$A:$X,24,0)</f>
        <v>400</v>
      </c>
      <c r="O77" s="13"/>
      <c r="P77" s="13"/>
      <c r="Q77" s="13"/>
      <c r="R77" s="13"/>
      <c r="S77" s="13"/>
      <c r="T77" s="13"/>
      <c r="U77" s="13"/>
      <c r="V77" s="13"/>
      <c r="W77" s="13">
        <f t="shared" si="17"/>
        <v>318.8</v>
      </c>
      <c r="X77" s="15">
        <v>400</v>
      </c>
      <c r="Y77" s="16">
        <f t="shared" si="18"/>
        <v>5.4893350062735253</v>
      </c>
      <c r="Z77" s="13">
        <f t="shared" si="19"/>
        <v>2.3525721455457966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279.11199999999997</v>
      </c>
      <c r="AF77" s="13">
        <f>VLOOKUP(A:A,[1]TDSheet!$A:$AF,32,0)</f>
        <v>296.29160000000002</v>
      </c>
      <c r="AG77" s="13">
        <f>VLOOKUP(A:A,[1]TDSheet!$A:$AG,33,0)</f>
        <v>277.89099999999996</v>
      </c>
      <c r="AH77" s="13">
        <f>VLOOKUP(A:A,[3]TDSheet!$A:$D,4,0)</f>
        <v>86.71</v>
      </c>
      <c r="AI77" s="13">
        <f>VLOOKUP(A:A,[1]TDSheet!$A:$AI,35,0)</f>
        <v>700</v>
      </c>
      <c r="AJ77" s="13">
        <f t="shared" si="20"/>
        <v>400</v>
      </c>
      <c r="AK77" s="13"/>
      <c r="AL77" s="13"/>
      <c r="AM77" s="13"/>
    </row>
    <row r="78" spans="1:39" s="1" customFormat="1" ht="11.1" customHeight="1" outlineLevel="1" x14ac:dyDescent="0.2">
      <c r="A78" s="7" t="s">
        <v>81</v>
      </c>
      <c r="B78" s="7" t="s">
        <v>14</v>
      </c>
      <c r="C78" s="8">
        <v>202</v>
      </c>
      <c r="D78" s="8">
        <v>512</v>
      </c>
      <c r="E78" s="8">
        <v>374</v>
      </c>
      <c r="F78" s="8">
        <v>334</v>
      </c>
      <c r="G78" s="1">
        <f>VLOOKUP(A:A,[1]TDSheet!$A:$G,7,0)</f>
        <v>0</v>
      </c>
      <c r="H78" s="1">
        <f>VLOOKUP(A:A,[1]TDSheet!$A:$H,8,0)</f>
        <v>0.1</v>
      </c>
      <c r="I78" s="1">
        <f>VLOOKUP(A:A,[1]TDSheet!$A:$I,9,0)</f>
        <v>730</v>
      </c>
      <c r="J78" s="13">
        <f>VLOOKUP(A:A,[2]TDSheet!$A:$F,6,0)</f>
        <v>386</v>
      </c>
      <c r="K78" s="13">
        <f t="shared" si="16"/>
        <v>-12</v>
      </c>
      <c r="L78" s="13">
        <f>VLOOKUP(A:A,[1]TDSheet!$A:$L,12,0)</f>
        <v>0</v>
      </c>
      <c r="M78" s="13">
        <f>VLOOKUP(A:A,[1]TDSheet!$A:$M,13,0)</f>
        <v>0</v>
      </c>
      <c r="N78" s="13">
        <f>VLOOKUP(A:A,[1]TDSheet!$A:$X,24,0)</f>
        <v>0</v>
      </c>
      <c r="O78" s="13"/>
      <c r="P78" s="13"/>
      <c r="Q78" s="13"/>
      <c r="R78" s="13"/>
      <c r="S78" s="13"/>
      <c r="T78" s="13"/>
      <c r="U78" s="13"/>
      <c r="V78" s="13"/>
      <c r="W78" s="13">
        <f t="shared" si="17"/>
        <v>74.8</v>
      </c>
      <c r="X78" s="15">
        <v>500</v>
      </c>
      <c r="Y78" s="16">
        <f t="shared" si="18"/>
        <v>11.149732620320856</v>
      </c>
      <c r="Z78" s="13">
        <f t="shared" si="19"/>
        <v>4.4652406417112305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84.2</v>
      </c>
      <c r="AF78" s="13">
        <f>VLOOKUP(A:A,[1]TDSheet!$A:$AF,32,0)</f>
        <v>81.400000000000006</v>
      </c>
      <c r="AG78" s="13">
        <f>VLOOKUP(A:A,[1]TDSheet!$A:$AG,33,0)</f>
        <v>82.4</v>
      </c>
      <c r="AH78" s="13">
        <f>VLOOKUP(A:A,[3]TDSheet!$A:$D,4,0)</f>
        <v>98</v>
      </c>
      <c r="AI78" s="13" t="e">
        <f>VLOOKUP(A:A,[1]TDSheet!$A:$AI,35,0)</f>
        <v>#N/A</v>
      </c>
      <c r="AJ78" s="13">
        <f t="shared" si="20"/>
        <v>50</v>
      </c>
      <c r="AK78" s="13"/>
      <c r="AL78" s="13"/>
      <c r="AM78" s="13"/>
    </row>
    <row r="79" spans="1:39" s="1" customFormat="1" ht="11.1" customHeight="1" outlineLevel="1" x14ac:dyDescent="0.2">
      <c r="A79" s="7" t="s">
        <v>82</v>
      </c>
      <c r="B79" s="7" t="s">
        <v>8</v>
      </c>
      <c r="C79" s="8">
        <v>118.917</v>
      </c>
      <c r="D79" s="8">
        <v>166.15100000000001</v>
      </c>
      <c r="E79" s="8">
        <v>112.41</v>
      </c>
      <c r="F79" s="8">
        <v>95.373999999999995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50</v>
      </c>
      <c r="J79" s="13">
        <f>VLOOKUP(A:A,[2]TDSheet!$A:$F,6,0)</f>
        <v>108.655</v>
      </c>
      <c r="K79" s="13">
        <f t="shared" si="16"/>
        <v>3.7549999999999955</v>
      </c>
      <c r="L79" s="13">
        <f>VLOOKUP(A:A,[1]TDSheet!$A:$L,12,0)</f>
        <v>30</v>
      </c>
      <c r="M79" s="13">
        <f>VLOOKUP(A:A,[1]TDSheet!$A:$M,13,0)</f>
        <v>0</v>
      </c>
      <c r="N79" s="13">
        <f>VLOOKUP(A:A,[1]TDSheet!$A:$X,24,0)</f>
        <v>0</v>
      </c>
      <c r="O79" s="13"/>
      <c r="P79" s="13"/>
      <c r="Q79" s="13"/>
      <c r="R79" s="13"/>
      <c r="S79" s="13"/>
      <c r="T79" s="13"/>
      <c r="U79" s="13"/>
      <c r="V79" s="13"/>
      <c r="W79" s="13">
        <f t="shared" si="17"/>
        <v>22.481999999999999</v>
      </c>
      <c r="X79" s="15"/>
      <c r="Y79" s="16">
        <f t="shared" si="18"/>
        <v>5.5766390890490172</v>
      </c>
      <c r="Z79" s="13">
        <f t="shared" si="19"/>
        <v>4.2422382350324703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21.408999999999999</v>
      </c>
      <c r="AF79" s="13">
        <f>VLOOKUP(A:A,[1]TDSheet!$A:$AF,32,0)</f>
        <v>23.035</v>
      </c>
      <c r="AG79" s="13">
        <f>VLOOKUP(A:A,[1]TDSheet!$A:$AG,33,0)</f>
        <v>25.743999999999993</v>
      </c>
      <c r="AH79" s="13">
        <f>VLOOKUP(A:A,[3]TDSheet!$A:$D,4,0)</f>
        <v>25.745000000000001</v>
      </c>
      <c r="AI79" s="13" t="e">
        <f>VLOOKUP(A:A,[1]TDSheet!$A:$AI,35,0)</f>
        <v>#N/A</v>
      </c>
      <c r="AJ79" s="13">
        <f t="shared" si="20"/>
        <v>0</v>
      </c>
      <c r="AK79" s="13"/>
      <c r="AL79" s="13"/>
      <c r="AM79" s="13"/>
    </row>
    <row r="80" spans="1:39" s="1" customFormat="1" ht="11.1" customHeight="1" outlineLevel="1" x14ac:dyDescent="0.2">
      <c r="A80" s="7" t="s">
        <v>83</v>
      </c>
      <c r="B80" s="7" t="s">
        <v>14</v>
      </c>
      <c r="C80" s="8">
        <v>1942</v>
      </c>
      <c r="D80" s="8">
        <v>4108</v>
      </c>
      <c r="E80" s="8">
        <v>4019</v>
      </c>
      <c r="F80" s="8">
        <v>1576</v>
      </c>
      <c r="G80" s="1">
        <f>VLOOKUP(A:A,[1]TDSheet!$A:$G,7,0)</f>
        <v>0</v>
      </c>
      <c r="H80" s="1">
        <f>VLOOKUP(A:A,[1]TDSheet!$A:$H,8,0)</f>
        <v>0.4</v>
      </c>
      <c r="I80" s="1">
        <f>VLOOKUP(A:A,[1]TDSheet!$A:$I,9,0)</f>
        <v>40</v>
      </c>
      <c r="J80" s="13">
        <f>VLOOKUP(A:A,[2]TDSheet!$A:$F,6,0)</f>
        <v>4017</v>
      </c>
      <c r="K80" s="13">
        <f t="shared" si="16"/>
        <v>2</v>
      </c>
      <c r="L80" s="13">
        <f>VLOOKUP(A:A,[1]TDSheet!$A:$L,12,0)</f>
        <v>600</v>
      </c>
      <c r="M80" s="13">
        <f>VLOOKUP(A:A,[1]TDSheet!$A:$M,13,0)</f>
        <v>0</v>
      </c>
      <c r="N80" s="13">
        <f>VLOOKUP(A:A,[1]TDSheet!$A:$X,24,0)</f>
        <v>700</v>
      </c>
      <c r="O80" s="13"/>
      <c r="P80" s="13"/>
      <c r="Q80" s="13"/>
      <c r="R80" s="13"/>
      <c r="S80" s="13"/>
      <c r="T80" s="13"/>
      <c r="U80" s="13"/>
      <c r="V80" s="13"/>
      <c r="W80" s="13">
        <f t="shared" si="17"/>
        <v>649</v>
      </c>
      <c r="X80" s="15">
        <v>700</v>
      </c>
      <c r="Y80" s="16">
        <f t="shared" si="18"/>
        <v>5.5100154083204931</v>
      </c>
      <c r="Z80" s="13">
        <f t="shared" si="19"/>
        <v>2.4283513097072418</v>
      </c>
      <c r="AA80" s="13"/>
      <c r="AB80" s="13"/>
      <c r="AC80" s="13"/>
      <c r="AD80" s="13">
        <f>VLOOKUP(A:A,[1]TDSheet!$A:$AD,30,0)</f>
        <v>774</v>
      </c>
      <c r="AE80" s="13">
        <f>VLOOKUP(A:A,[1]TDSheet!$A:$AE,31,0)</f>
        <v>639.79999999999995</v>
      </c>
      <c r="AF80" s="13">
        <f>VLOOKUP(A:A,[1]TDSheet!$A:$AF,32,0)</f>
        <v>623.79999999999995</v>
      </c>
      <c r="AG80" s="13">
        <f>VLOOKUP(A:A,[1]TDSheet!$A:$AG,33,0)</f>
        <v>618.20000000000005</v>
      </c>
      <c r="AH80" s="13">
        <f>VLOOKUP(A:A,[3]TDSheet!$A:$D,4,0)</f>
        <v>476</v>
      </c>
      <c r="AI80" s="13">
        <f>VLOOKUP(A:A,[1]TDSheet!$A:$AI,35,0)</f>
        <v>0</v>
      </c>
      <c r="AJ80" s="13">
        <f t="shared" si="20"/>
        <v>280</v>
      </c>
      <c r="AK80" s="13"/>
      <c r="AL80" s="13"/>
      <c r="AM80" s="13"/>
    </row>
    <row r="81" spans="1:39" s="1" customFormat="1" ht="11.1" customHeight="1" outlineLevel="1" x14ac:dyDescent="0.2">
      <c r="A81" s="7" t="s">
        <v>84</v>
      </c>
      <c r="B81" s="7" t="s">
        <v>14</v>
      </c>
      <c r="C81" s="8">
        <v>1195</v>
      </c>
      <c r="D81" s="8">
        <v>2625</v>
      </c>
      <c r="E81" s="8">
        <v>2370</v>
      </c>
      <c r="F81" s="8">
        <v>1059</v>
      </c>
      <c r="G81" s="1">
        <f>VLOOKUP(A:A,[1]TDSheet!$A:$G,7,0)</f>
        <v>0</v>
      </c>
      <c r="H81" s="1">
        <f>VLOOKUP(A:A,[1]TDSheet!$A:$H,8,0)</f>
        <v>0.4</v>
      </c>
      <c r="I81" s="1">
        <f>VLOOKUP(A:A,[1]TDSheet!$A:$I,9,0)</f>
        <v>40</v>
      </c>
      <c r="J81" s="13">
        <f>VLOOKUP(A:A,[2]TDSheet!$A:$F,6,0)</f>
        <v>2382</v>
      </c>
      <c r="K81" s="13">
        <f t="shared" si="16"/>
        <v>-12</v>
      </c>
      <c r="L81" s="13">
        <f>VLOOKUP(A:A,[1]TDSheet!$A:$L,12,0)</f>
        <v>650</v>
      </c>
      <c r="M81" s="13">
        <f>VLOOKUP(A:A,[1]TDSheet!$A:$M,13,0)</f>
        <v>0</v>
      </c>
      <c r="N81" s="13">
        <f>VLOOKUP(A:A,[1]TDSheet!$A:$X,24,0)</f>
        <v>300</v>
      </c>
      <c r="O81" s="13"/>
      <c r="P81" s="13"/>
      <c r="Q81" s="13"/>
      <c r="R81" s="13"/>
      <c r="S81" s="13"/>
      <c r="T81" s="13"/>
      <c r="U81" s="13"/>
      <c r="V81" s="13"/>
      <c r="W81" s="13">
        <f t="shared" si="17"/>
        <v>474</v>
      </c>
      <c r="X81" s="15">
        <v>600</v>
      </c>
      <c r="Y81" s="16">
        <f t="shared" si="18"/>
        <v>5.5042194092827001</v>
      </c>
      <c r="Z81" s="13">
        <f t="shared" si="19"/>
        <v>2.2341772151898733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432.4</v>
      </c>
      <c r="AF81" s="13">
        <f>VLOOKUP(A:A,[1]TDSheet!$A:$AF,32,0)</f>
        <v>436.2</v>
      </c>
      <c r="AG81" s="13">
        <f>VLOOKUP(A:A,[1]TDSheet!$A:$AG,33,0)</f>
        <v>465.2</v>
      </c>
      <c r="AH81" s="13">
        <f>VLOOKUP(A:A,[3]TDSheet!$A:$D,4,0)</f>
        <v>410</v>
      </c>
      <c r="AI81" s="13">
        <f>VLOOKUP(A:A,[1]TDSheet!$A:$AI,35,0)</f>
        <v>0</v>
      </c>
      <c r="AJ81" s="13">
        <f t="shared" si="20"/>
        <v>240</v>
      </c>
      <c r="AK81" s="13"/>
      <c r="AL81" s="13"/>
      <c r="AM81" s="13"/>
    </row>
    <row r="82" spans="1:39" s="1" customFormat="1" ht="21.95" customHeight="1" outlineLevel="1" x14ac:dyDescent="0.2">
      <c r="A82" s="7" t="s">
        <v>85</v>
      </c>
      <c r="B82" s="7" t="s">
        <v>8</v>
      </c>
      <c r="C82" s="8">
        <v>309.25799999999998</v>
      </c>
      <c r="D82" s="8">
        <v>1368.3320000000001</v>
      </c>
      <c r="E82" s="8">
        <v>503.82</v>
      </c>
      <c r="F82" s="8">
        <v>188.864</v>
      </c>
      <c r="G82" s="1" t="str">
        <f>VLOOKUP(A:A,[1]TDSheet!$A:$G,7,0)</f>
        <v>ябл</v>
      </c>
      <c r="H82" s="1">
        <f>VLOOKUP(A:A,[1]TDSheet!$A:$H,8,0)</f>
        <v>1</v>
      </c>
      <c r="I82" s="1">
        <f>VLOOKUP(A:A,[1]TDSheet!$A:$I,9,0)</f>
        <v>40</v>
      </c>
      <c r="J82" s="13">
        <f>VLOOKUP(A:A,[2]TDSheet!$A:$F,6,0)</f>
        <v>515.55100000000004</v>
      </c>
      <c r="K82" s="13">
        <f t="shared" si="16"/>
        <v>-11.731000000000051</v>
      </c>
      <c r="L82" s="13">
        <f>VLOOKUP(A:A,[1]TDSheet!$A:$L,12,0)</f>
        <v>90</v>
      </c>
      <c r="M82" s="13">
        <f>VLOOKUP(A:A,[1]TDSheet!$A:$M,13,0)</f>
        <v>0</v>
      </c>
      <c r="N82" s="13">
        <f>VLOOKUP(A:A,[1]TDSheet!$A:$X,24,0)</f>
        <v>150</v>
      </c>
      <c r="O82" s="13"/>
      <c r="P82" s="13"/>
      <c r="Q82" s="13"/>
      <c r="R82" s="13"/>
      <c r="S82" s="13"/>
      <c r="T82" s="13"/>
      <c r="U82" s="13"/>
      <c r="V82" s="13"/>
      <c r="W82" s="13">
        <f t="shared" si="17"/>
        <v>100.764</v>
      </c>
      <c r="X82" s="15">
        <v>150</v>
      </c>
      <c r="Y82" s="16">
        <f t="shared" si="18"/>
        <v>5.744750109165973</v>
      </c>
      <c r="Z82" s="13">
        <f t="shared" si="19"/>
        <v>1.8743201937199794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88.29000000000002</v>
      </c>
      <c r="AF82" s="13">
        <f>VLOOKUP(A:A,[1]TDSheet!$A:$AF,32,0)</f>
        <v>83.916000000000011</v>
      </c>
      <c r="AG82" s="13">
        <f>VLOOKUP(A:A,[1]TDSheet!$A:$AG,33,0)</f>
        <v>85.05</v>
      </c>
      <c r="AH82" s="13">
        <f>VLOOKUP(A:A,[3]TDSheet!$A:$D,4,0)</f>
        <v>98.01</v>
      </c>
      <c r="AI82" s="13" t="e">
        <f>VLOOKUP(A:A,[1]TDSheet!$A:$AI,35,0)</f>
        <v>#N/A</v>
      </c>
      <c r="AJ82" s="13">
        <f t="shared" si="20"/>
        <v>150</v>
      </c>
      <c r="AK82" s="13"/>
      <c r="AL82" s="13"/>
      <c r="AM82" s="13"/>
    </row>
    <row r="83" spans="1:39" s="1" customFormat="1" ht="11.1" customHeight="1" outlineLevel="1" x14ac:dyDescent="0.2">
      <c r="A83" s="7" t="s">
        <v>86</v>
      </c>
      <c r="B83" s="7" t="s">
        <v>8</v>
      </c>
      <c r="C83" s="8">
        <v>250.23500000000001</v>
      </c>
      <c r="D83" s="8">
        <v>690.08600000000001</v>
      </c>
      <c r="E83" s="8">
        <v>392.85</v>
      </c>
      <c r="F83" s="8">
        <v>119.73699999999999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40</v>
      </c>
      <c r="J83" s="13">
        <f>VLOOKUP(A:A,[2]TDSheet!$A:$F,6,0)</f>
        <v>409.70800000000003</v>
      </c>
      <c r="K83" s="13">
        <f t="shared" si="16"/>
        <v>-16.858000000000004</v>
      </c>
      <c r="L83" s="13">
        <f>VLOOKUP(A:A,[1]TDSheet!$A:$L,12,0)</f>
        <v>100</v>
      </c>
      <c r="M83" s="13">
        <f>VLOOKUP(A:A,[1]TDSheet!$A:$M,13,0)</f>
        <v>0</v>
      </c>
      <c r="N83" s="13">
        <f>VLOOKUP(A:A,[1]TDSheet!$A:$X,24,0)</f>
        <v>120</v>
      </c>
      <c r="O83" s="13"/>
      <c r="P83" s="13"/>
      <c r="Q83" s="13"/>
      <c r="R83" s="13"/>
      <c r="S83" s="13"/>
      <c r="T83" s="13"/>
      <c r="U83" s="13"/>
      <c r="V83" s="13"/>
      <c r="W83" s="13">
        <f t="shared" si="17"/>
        <v>78.570000000000007</v>
      </c>
      <c r="X83" s="15">
        <v>110</v>
      </c>
      <c r="Y83" s="16">
        <f t="shared" si="18"/>
        <v>5.7240295278095958</v>
      </c>
      <c r="Z83" s="13">
        <f t="shared" si="19"/>
        <v>1.5239531627847778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61.884</v>
      </c>
      <c r="AF83" s="13">
        <f>VLOOKUP(A:A,[1]TDSheet!$A:$AF,32,0)</f>
        <v>63.014400000000002</v>
      </c>
      <c r="AG83" s="13">
        <f>VLOOKUP(A:A,[1]TDSheet!$A:$AG,33,0)</f>
        <v>66.420800000000014</v>
      </c>
      <c r="AH83" s="13">
        <f>VLOOKUP(A:A,[3]TDSheet!$A:$D,4,0)</f>
        <v>72.09</v>
      </c>
      <c r="AI83" s="13" t="e">
        <f>VLOOKUP(A:A,[1]TDSheet!$A:$AI,35,0)</f>
        <v>#N/A</v>
      </c>
      <c r="AJ83" s="13">
        <f t="shared" si="20"/>
        <v>110</v>
      </c>
      <c r="AK83" s="13"/>
      <c r="AL83" s="13"/>
      <c r="AM83" s="13"/>
    </row>
    <row r="84" spans="1:39" s="1" customFormat="1" ht="11.1" customHeight="1" outlineLevel="1" x14ac:dyDescent="0.2">
      <c r="A84" s="7" t="s">
        <v>87</v>
      </c>
      <c r="B84" s="7" t="s">
        <v>8</v>
      </c>
      <c r="C84" s="8">
        <v>358.76499999999999</v>
      </c>
      <c r="D84" s="8">
        <v>1815.2739999999999</v>
      </c>
      <c r="E84" s="8">
        <v>757.48</v>
      </c>
      <c r="F84" s="8">
        <v>342.69400000000002</v>
      </c>
      <c r="G84" s="1" t="str">
        <f>VLOOKUP(A:A,[1]TDSheet!$A:$G,7,0)</f>
        <v>ябл</v>
      </c>
      <c r="H84" s="1">
        <f>VLOOKUP(A:A,[1]TDSheet!$A:$H,8,0)</f>
        <v>1</v>
      </c>
      <c r="I84" s="1">
        <f>VLOOKUP(A:A,[1]TDSheet!$A:$I,9,0)</f>
        <v>40</v>
      </c>
      <c r="J84" s="13">
        <f>VLOOKUP(A:A,[2]TDSheet!$A:$F,6,0)</f>
        <v>763.46500000000003</v>
      </c>
      <c r="K84" s="13">
        <f t="shared" si="16"/>
        <v>-5.9850000000000136</v>
      </c>
      <c r="L84" s="13">
        <f>VLOOKUP(A:A,[1]TDSheet!$A:$L,12,0)</f>
        <v>140</v>
      </c>
      <c r="M84" s="13">
        <f>VLOOKUP(A:A,[1]TDSheet!$A:$M,13,0)</f>
        <v>0</v>
      </c>
      <c r="N84" s="13">
        <f>VLOOKUP(A:A,[1]TDSheet!$A:$X,24,0)</f>
        <v>200</v>
      </c>
      <c r="O84" s="13"/>
      <c r="P84" s="13"/>
      <c r="Q84" s="13"/>
      <c r="R84" s="13"/>
      <c r="S84" s="13"/>
      <c r="T84" s="13"/>
      <c r="U84" s="13"/>
      <c r="V84" s="13"/>
      <c r="W84" s="13">
        <f t="shared" si="17"/>
        <v>151.49600000000001</v>
      </c>
      <c r="X84" s="15">
        <v>180</v>
      </c>
      <c r="Y84" s="16">
        <f t="shared" si="18"/>
        <v>5.6945001848233607</v>
      </c>
      <c r="Z84" s="13">
        <f t="shared" si="19"/>
        <v>2.2620663251835031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120.36399999999999</v>
      </c>
      <c r="AF84" s="13">
        <f>VLOOKUP(A:A,[1]TDSheet!$A:$AF,32,0)</f>
        <v>125.71099999999998</v>
      </c>
      <c r="AG84" s="13">
        <f>VLOOKUP(A:A,[1]TDSheet!$A:$AG,33,0)</f>
        <v>141.75219999999999</v>
      </c>
      <c r="AH84" s="13">
        <f>VLOOKUP(A:A,[3]TDSheet!$A:$D,4,0)</f>
        <v>120.69</v>
      </c>
      <c r="AI84" s="13" t="e">
        <f>VLOOKUP(A:A,[1]TDSheet!$A:$AI,35,0)</f>
        <v>#N/A</v>
      </c>
      <c r="AJ84" s="13">
        <f t="shared" si="20"/>
        <v>180</v>
      </c>
      <c r="AK84" s="13"/>
      <c r="AL84" s="13"/>
      <c r="AM84" s="13"/>
    </row>
    <row r="85" spans="1:39" s="1" customFormat="1" ht="11.1" customHeight="1" outlineLevel="1" x14ac:dyDescent="0.2">
      <c r="A85" s="7" t="s">
        <v>88</v>
      </c>
      <c r="B85" s="7" t="s">
        <v>8</v>
      </c>
      <c r="C85" s="8">
        <v>258.82900000000001</v>
      </c>
      <c r="D85" s="8">
        <v>1312.3430000000001</v>
      </c>
      <c r="E85" s="8">
        <v>527.37099999999998</v>
      </c>
      <c r="F85" s="8">
        <v>277.31599999999997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3">
        <f>VLOOKUP(A:A,[2]TDSheet!$A:$F,6,0)</f>
        <v>537.07500000000005</v>
      </c>
      <c r="K85" s="13">
        <f t="shared" si="16"/>
        <v>-9.7040000000000646</v>
      </c>
      <c r="L85" s="13">
        <f>VLOOKUP(A:A,[1]TDSheet!$A:$L,12,0)</f>
        <v>60</v>
      </c>
      <c r="M85" s="13">
        <f>VLOOKUP(A:A,[1]TDSheet!$A:$M,13,0)</f>
        <v>0</v>
      </c>
      <c r="N85" s="13">
        <f>VLOOKUP(A:A,[1]TDSheet!$A:$X,24,0)</f>
        <v>120</v>
      </c>
      <c r="O85" s="13"/>
      <c r="P85" s="13"/>
      <c r="Q85" s="13"/>
      <c r="R85" s="13"/>
      <c r="S85" s="13"/>
      <c r="T85" s="13"/>
      <c r="U85" s="13"/>
      <c r="V85" s="13"/>
      <c r="W85" s="13">
        <f t="shared" si="17"/>
        <v>105.4742</v>
      </c>
      <c r="X85" s="15">
        <v>150</v>
      </c>
      <c r="Y85" s="16">
        <f t="shared" si="18"/>
        <v>5.757957870265904</v>
      </c>
      <c r="Z85" s="13">
        <f t="shared" si="19"/>
        <v>2.6292306554588705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91.836600000000004</v>
      </c>
      <c r="AF85" s="13">
        <f>VLOOKUP(A:A,[1]TDSheet!$A:$AF,32,0)</f>
        <v>94.926000000000002</v>
      </c>
      <c r="AG85" s="13">
        <f>VLOOKUP(A:A,[1]TDSheet!$A:$AG,33,0)</f>
        <v>94.624400000000009</v>
      </c>
      <c r="AH85" s="13">
        <f>VLOOKUP(A:A,[3]TDSheet!$A:$D,4,0)</f>
        <v>121.49</v>
      </c>
      <c r="AI85" s="13" t="e">
        <f>VLOOKUP(A:A,[1]TDSheet!$A:$AI,35,0)</f>
        <v>#N/A</v>
      </c>
      <c r="AJ85" s="13">
        <f t="shared" si="20"/>
        <v>150</v>
      </c>
      <c r="AK85" s="13"/>
      <c r="AL85" s="13"/>
      <c r="AM85" s="13"/>
    </row>
    <row r="86" spans="1:39" s="1" customFormat="1" ht="11.1" customHeight="1" outlineLevel="1" x14ac:dyDescent="0.2">
      <c r="A86" s="7" t="s">
        <v>89</v>
      </c>
      <c r="B86" s="7" t="s">
        <v>14</v>
      </c>
      <c r="C86" s="8">
        <v>23</v>
      </c>
      <c r="D86" s="8">
        <v>135</v>
      </c>
      <c r="E86" s="8">
        <v>89</v>
      </c>
      <c r="F86" s="8">
        <v>39</v>
      </c>
      <c r="G86" s="1" t="str">
        <f>VLOOKUP(A:A,[1]TDSheet!$A:$G,7,0)</f>
        <v>дк</v>
      </c>
      <c r="H86" s="1">
        <f>VLOOKUP(A:A,[1]TDSheet!$A:$H,8,0)</f>
        <v>0.6</v>
      </c>
      <c r="I86" s="1">
        <f>VLOOKUP(A:A,[1]TDSheet!$A:$I,9,0)</f>
        <v>60</v>
      </c>
      <c r="J86" s="13">
        <f>VLOOKUP(A:A,[2]TDSheet!$A:$F,6,0)</f>
        <v>103</v>
      </c>
      <c r="K86" s="13">
        <f t="shared" si="16"/>
        <v>-14</v>
      </c>
      <c r="L86" s="13">
        <f>VLOOKUP(A:A,[1]TDSheet!$A:$L,12,0)</f>
        <v>40</v>
      </c>
      <c r="M86" s="13">
        <f>VLOOKUP(A:A,[1]TDSheet!$A:$M,13,0)</f>
        <v>0</v>
      </c>
      <c r="N86" s="13">
        <f>VLOOKUP(A:A,[1]TDSheet!$A:$X,24,0)</f>
        <v>0</v>
      </c>
      <c r="O86" s="13"/>
      <c r="P86" s="13"/>
      <c r="Q86" s="13"/>
      <c r="R86" s="13"/>
      <c r="S86" s="13"/>
      <c r="T86" s="13"/>
      <c r="U86" s="13"/>
      <c r="V86" s="13"/>
      <c r="W86" s="13">
        <f t="shared" si="17"/>
        <v>17.8</v>
      </c>
      <c r="X86" s="15">
        <v>30</v>
      </c>
      <c r="Y86" s="16">
        <f t="shared" si="18"/>
        <v>6.1235955056179776</v>
      </c>
      <c r="Z86" s="13">
        <f t="shared" si="19"/>
        <v>2.191011235955056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11.6</v>
      </c>
      <c r="AF86" s="13">
        <f>VLOOKUP(A:A,[1]TDSheet!$A:$AF,32,0)</f>
        <v>13.6</v>
      </c>
      <c r="AG86" s="13">
        <f>VLOOKUP(A:A,[1]TDSheet!$A:$AG,33,0)</f>
        <v>16.8</v>
      </c>
      <c r="AH86" s="13">
        <f>VLOOKUP(A:A,[3]TDSheet!$A:$D,4,0)</f>
        <v>30</v>
      </c>
      <c r="AI86" s="13" t="str">
        <f>VLOOKUP(A:A,[1]TDSheet!$A:$AI,35,0)</f>
        <v>ф</v>
      </c>
      <c r="AJ86" s="13">
        <f t="shared" si="20"/>
        <v>18</v>
      </c>
      <c r="AK86" s="13"/>
      <c r="AL86" s="13"/>
      <c r="AM86" s="13"/>
    </row>
    <row r="87" spans="1:39" s="1" customFormat="1" ht="11.1" customHeight="1" outlineLevel="1" x14ac:dyDescent="0.2">
      <c r="A87" s="7" t="s">
        <v>90</v>
      </c>
      <c r="B87" s="7" t="s">
        <v>14</v>
      </c>
      <c r="C87" s="8">
        <v>65</v>
      </c>
      <c r="D87" s="8">
        <v>182</v>
      </c>
      <c r="E87" s="8">
        <v>169</v>
      </c>
      <c r="F87" s="8">
        <v>48</v>
      </c>
      <c r="G87" s="1" t="str">
        <f>VLOOKUP(A:A,[1]TDSheet!$A:$G,7,0)</f>
        <v>ябл</v>
      </c>
      <c r="H87" s="1">
        <f>VLOOKUP(A:A,[1]TDSheet!$A:$H,8,0)</f>
        <v>0.6</v>
      </c>
      <c r="I87" s="1">
        <f>VLOOKUP(A:A,[1]TDSheet!$A:$I,9,0)</f>
        <v>60</v>
      </c>
      <c r="J87" s="13">
        <f>VLOOKUP(A:A,[2]TDSheet!$A:$F,6,0)</f>
        <v>288</v>
      </c>
      <c r="K87" s="13">
        <f t="shared" si="16"/>
        <v>-119</v>
      </c>
      <c r="L87" s="13">
        <f>VLOOKUP(A:A,[1]TDSheet!$A:$L,12,0)</f>
        <v>300</v>
      </c>
      <c r="M87" s="13">
        <f>VLOOKUP(A:A,[1]TDSheet!$A:$M,13,0)</f>
        <v>0</v>
      </c>
      <c r="N87" s="13">
        <f>VLOOKUP(A:A,[1]TDSheet!$A:$X,24,0)</f>
        <v>70</v>
      </c>
      <c r="O87" s="13"/>
      <c r="P87" s="13"/>
      <c r="Q87" s="13"/>
      <c r="R87" s="13"/>
      <c r="S87" s="13"/>
      <c r="T87" s="13"/>
      <c r="U87" s="13"/>
      <c r="V87" s="13"/>
      <c r="W87" s="13">
        <f t="shared" si="17"/>
        <v>33.799999999999997</v>
      </c>
      <c r="X87" s="15">
        <v>100</v>
      </c>
      <c r="Y87" s="16">
        <f t="shared" si="18"/>
        <v>15.32544378698225</v>
      </c>
      <c r="Z87" s="13">
        <f t="shared" si="19"/>
        <v>1.4201183431952664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22.4</v>
      </c>
      <c r="AF87" s="13">
        <f>VLOOKUP(A:A,[1]TDSheet!$A:$AF,32,0)</f>
        <v>22.6</v>
      </c>
      <c r="AG87" s="13">
        <f>VLOOKUP(A:A,[1]TDSheet!$A:$AG,33,0)</f>
        <v>26.6</v>
      </c>
      <c r="AH87" s="13">
        <f>VLOOKUP(A:A,[3]TDSheet!$A:$D,4,0)</f>
        <v>26</v>
      </c>
      <c r="AI87" s="13" t="str">
        <f>VLOOKUP(A:A,[1]TDSheet!$A:$AI,35,0)</f>
        <v>май яб</v>
      </c>
      <c r="AJ87" s="13">
        <f t="shared" si="20"/>
        <v>60</v>
      </c>
      <c r="AK87" s="13"/>
      <c r="AL87" s="13"/>
      <c r="AM87" s="13"/>
    </row>
    <row r="88" spans="1:39" s="1" customFormat="1" ht="11.1" customHeight="1" outlineLevel="1" x14ac:dyDescent="0.2">
      <c r="A88" s="7" t="s">
        <v>91</v>
      </c>
      <c r="B88" s="7" t="s">
        <v>14</v>
      </c>
      <c r="C88" s="8">
        <v>102</v>
      </c>
      <c r="D88" s="8">
        <v>277</v>
      </c>
      <c r="E88" s="8">
        <v>233</v>
      </c>
      <c r="F88" s="8">
        <v>107</v>
      </c>
      <c r="G88" s="1" t="str">
        <f>VLOOKUP(A:A,[1]TDSheet!$A:$G,7,0)</f>
        <v>ябл</v>
      </c>
      <c r="H88" s="1">
        <f>VLOOKUP(A:A,[1]TDSheet!$A:$H,8,0)</f>
        <v>0.6</v>
      </c>
      <c r="I88" s="1">
        <f>VLOOKUP(A:A,[1]TDSheet!$A:$I,9,0)</f>
        <v>60</v>
      </c>
      <c r="J88" s="13">
        <f>VLOOKUP(A:A,[2]TDSheet!$A:$F,6,0)</f>
        <v>270</v>
      </c>
      <c r="K88" s="13">
        <f t="shared" si="16"/>
        <v>-37</v>
      </c>
      <c r="L88" s="13">
        <f>VLOOKUP(A:A,[1]TDSheet!$A:$L,12,0)</f>
        <v>20</v>
      </c>
      <c r="M88" s="13">
        <f>VLOOKUP(A:A,[1]TDSheet!$A:$M,13,0)</f>
        <v>0</v>
      </c>
      <c r="N88" s="13">
        <f>VLOOKUP(A:A,[1]TDSheet!$A:$X,24,0)</f>
        <v>70</v>
      </c>
      <c r="O88" s="13"/>
      <c r="P88" s="13"/>
      <c r="Q88" s="13"/>
      <c r="R88" s="13"/>
      <c r="S88" s="13"/>
      <c r="T88" s="13"/>
      <c r="U88" s="13"/>
      <c r="V88" s="13"/>
      <c r="W88" s="13">
        <f t="shared" si="17"/>
        <v>46.6</v>
      </c>
      <c r="X88" s="15">
        <v>70</v>
      </c>
      <c r="Y88" s="16">
        <f t="shared" si="18"/>
        <v>5.7296137339055795</v>
      </c>
      <c r="Z88" s="13">
        <f t="shared" si="19"/>
        <v>2.296137339055794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38.4</v>
      </c>
      <c r="AF88" s="13">
        <f>VLOOKUP(A:A,[1]TDSheet!$A:$AF,32,0)</f>
        <v>33</v>
      </c>
      <c r="AG88" s="13">
        <f>VLOOKUP(A:A,[1]TDSheet!$A:$AG,33,0)</f>
        <v>40</v>
      </c>
      <c r="AH88" s="13">
        <f>VLOOKUP(A:A,[3]TDSheet!$A:$D,4,0)</f>
        <v>39</v>
      </c>
      <c r="AI88" s="13" t="str">
        <f>VLOOKUP(A:A,[1]TDSheet!$A:$AI,35,0)</f>
        <v>ф</v>
      </c>
      <c r="AJ88" s="13">
        <f t="shared" si="20"/>
        <v>42</v>
      </c>
      <c r="AK88" s="13"/>
      <c r="AL88" s="13"/>
      <c r="AM88" s="13"/>
    </row>
    <row r="89" spans="1:39" s="1" customFormat="1" ht="11.1" customHeight="1" outlineLevel="1" x14ac:dyDescent="0.2">
      <c r="A89" s="7" t="s">
        <v>92</v>
      </c>
      <c r="B89" s="7" t="s">
        <v>8</v>
      </c>
      <c r="C89" s="8">
        <v>180.00899999999999</v>
      </c>
      <c r="D89" s="8">
        <v>219.101</v>
      </c>
      <c r="E89" s="8">
        <v>248.72399999999999</v>
      </c>
      <c r="F89" s="8">
        <v>65.322000000000003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30</v>
      </c>
      <c r="J89" s="13">
        <f>VLOOKUP(A:A,[2]TDSheet!$A:$F,6,0)</f>
        <v>252.96</v>
      </c>
      <c r="K89" s="13">
        <f t="shared" si="16"/>
        <v>-4.2360000000000184</v>
      </c>
      <c r="L89" s="13">
        <f>VLOOKUP(A:A,[1]TDSheet!$A:$L,12,0)</f>
        <v>60</v>
      </c>
      <c r="M89" s="13">
        <f>VLOOKUP(A:A,[1]TDSheet!$A:$M,13,0)</f>
        <v>0</v>
      </c>
      <c r="N89" s="13">
        <f>VLOOKUP(A:A,[1]TDSheet!$A:$X,24,0)</f>
        <v>80</v>
      </c>
      <c r="O89" s="13"/>
      <c r="P89" s="13"/>
      <c r="Q89" s="13"/>
      <c r="R89" s="13"/>
      <c r="S89" s="13"/>
      <c r="T89" s="13"/>
      <c r="U89" s="13"/>
      <c r="V89" s="13"/>
      <c r="W89" s="13">
        <f t="shared" si="17"/>
        <v>49.744799999999998</v>
      </c>
      <c r="X89" s="15">
        <v>70</v>
      </c>
      <c r="Y89" s="16">
        <f t="shared" si="18"/>
        <v>5.5346890529261357</v>
      </c>
      <c r="Z89" s="13">
        <f t="shared" si="19"/>
        <v>1.313142278187871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43.427999999999997</v>
      </c>
      <c r="AF89" s="13">
        <f>VLOOKUP(A:A,[1]TDSheet!$A:$AF,32,0)</f>
        <v>44.217599999999997</v>
      </c>
      <c r="AG89" s="13">
        <f>VLOOKUP(A:A,[1]TDSheet!$A:$AG,33,0)</f>
        <v>43.1648</v>
      </c>
      <c r="AH89" s="13">
        <f>VLOOKUP(A:A,[3]TDSheet!$A:$D,4,0)</f>
        <v>48.692</v>
      </c>
      <c r="AI89" s="13">
        <f>VLOOKUP(A:A,[1]TDSheet!$A:$AI,35,0)</f>
        <v>0</v>
      </c>
      <c r="AJ89" s="13">
        <f t="shared" si="20"/>
        <v>70</v>
      </c>
      <c r="AK89" s="13"/>
      <c r="AL89" s="13"/>
      <c r="AM89" s="13"/>
    </row>
    <row r="90" spans="1:39" s="1" customFormat="1" ht="11.1" customHeight="1" outlineLevel="1" x14ac:dyDescent="0.2">
      <c r="A90" s="7" t="s">
        <v>93</v>
      </c>
      <c r="B90" s="7" t="s">
        <v>8</v>
      </c>
      <c r="C90" s="8">
        <v>71.933000000000007</v>
      </c>
      <c r="D90" s="8">
        <v>2.7050000000000001</v>
      </c>
      <c r="E90" s="8">
        <v>31.045000000000002</v>
      </c>
      <c r="F90" s="8">
        <v>42.238</v>
      </c>
      <c r="G90" s="1" t="str">
        <f>VLOOKUP(A:A,[1]TDSheet!$A:$G,7,0)</f>
        <v>вывод18,</v>
      </c>
      <c r="H90" s="1">
        <f>VLOOKUP(A:A,[1]TDSheet!$A:$H,8,0)</f>
        <v>0</v>
      </c>
      <c r="I90" s="1">
        <f>VLOOKUP(A:A,[1]TDSheet!$A:$I,9,0)</f>
        <v>50</v>
      </c>
      <c r="J90" s="13">
        <f>VLOOKUP(A:A,[2]TDSheet!$A:$F,6,0)</f>
        <v>31.45</v>
      </c>
      <c r="K90" s="13">
        <f t="shared" si="16"/>
        <v>-0.40499999999999758</v>
      </c>
      <c r="L90" s="13">
        <f>VLOOKUP(A:A,[1]TDSheet!$A:$L,12,0)</f>
        <v>0</v>
      </c>
      <c r="M90" s="13">
        <f>VLOOKUP(A:A,[1]TDSheet!$A:$M,13,0)</f>
        <v>0</v>
      </c>
      <c r="N90" s="13">
        <f>VLOOKUP(A:A,[1]TDSheet!$A:$X,24,0)</f>
        <v>0</v>
      </c>
      <c r="O90" s="13"/>
      <c r="P90" s="13"/>
      <c r="Q90" s="13"/>
      <c r="R90" s="13"/>
      <c r="S90" s="13"/>
      <c r="T90" s="13"/>
      <c r="U90" s="13"/>
      <c r="V90" s="13"/>
      <c r="W90" s="13">
        <f t="shared" si="17"/>
        <v>6.2090000000000005</v>
      </c>
      <c r="X90" s="15"/>
      <c r="Y90" s="16">
        <f t="shared" si="18"/>
        <v>6.8027057497181502</v>
      </c>
      <c r="Z90" s="13">
        <f t="shared" si="19"/>
        <v>6.8027057497181502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6.21</v>
      </c>
      <c r="AF90" s="13">
        <f>VLOOKUP(A:A,[1]TDSheet!$A:$AF,32,0)</f>
        <v>4.59</v>
      </c>
      <c r="AG90" s="13">
        <f>VLOOKUP(A:A,[1]TDSheet!$A:$AG,33,0)</f>
        <v>4.32</v>
      </c>
      <c r="AH90" s="13">
        <f>VLOOKUP(A:A,[3]TDSheet!$A:$D,4,0)</f>
        <v>6.75</v>
      </c>
      <c r="AI90" s="13" t="str">
        <f>VLOOKUP(A:A,[1]TDSheet!$A:$AI,35,0)</f>
        <v>увел</v>
      </c>
      <c r="AJ90" s="13">
        <f t="shared" si="20"/>
        <v>0</v>
      </c>
      <c r="AK90" s="13"/>
      <c r="AL90" s="13"/>
      <c r="AM90" s="13"/>
    </row>
    <row r="91" spans="1:39" s="1" customFormat="1" ht="11.1" customHeight="1" outlineLevel="1" x14ac:dyDescent="0.2">
      <c r="A91" s="7" t="s">
        <v>94</v>
      </c>
      <c r="B91" s="7" t="s">
        <v>14</v>
      </c>
      <c r="C91" s="8">
        <v>141</v>
      </c>
      <c r="D91" s="8">
        <v>518</v>
      </c>
      <c r="E91" s="8">
        <v>415</v>
      </c>
      <c r="F91" s="8">
        <v>155</v>
      </c>
      <c r="G91" s="1" t="str">
        <f>VLOOKUP(A:A,[1]TDSheet!$A:$G,7,0)</f>
        <v>ябл,дк</v>
      </c>
      <c r="H91" s="1">
        <f>VLOOKUP(A:A,[1]TDSheet!$A:$H,8,0)</f>
        <v>0.6</v>
      </c>
      <c r="I91" s="1">
        <f>VLOOKUP(A:A,[1]TDSheet!$A:$I,9,0)</f>
        <v>60</v>
      </c>
      <c r="J91" s="13">
        <f>VLOOKUP(A:A,[2]TDSheet!$A:$F,6,0)</f>
        <v>449</v>
      </c>
      <c r="K91" s="13">
        <f t="shared" si="16"/>
        <v>-34</v>
      </c>
      <c r="L91" s="13">
        <f>VLOOKUP(A:A,[1]TDSheet!$A:$L,12,0)</f>
        <v>100</v>
      </c>
      <c r="M91" s="13">
        <f>VLOOKUP(A:A,[1]TDSheet!$A:$M,13,0)</f>
        <v>0</v>
      </c>
      <c r="N91" s="13">
        <f>VLOOKUP(A:A,[1]TDSheet!$A:$X,24,0)</f>
        <v>110</v>
      </c>
      <c r="O91" s="13"/>
      <c r="P91" s="13"/>
      <c r="Q91" s="13"/>
      <c r="R91" s="13"/>
      <c r="S91" s="13"/>
      <c r="T91" s="13"/>
      <c r="U91" s="13"/>
      <c r="V91" s="13"/>
      <c r="W91" s="13">
        <f t="shared" si="17"/>
        <v>83</v>
      </c>
      <c r="X91" s="15">
        <v>100</v>
      </c>
      <c r="Y91" s="16">
        <f t="shared" si="18"/>
        <v>5.6024096385542173</v>
      </c>
      <c r="Z91" s="13">
        <f t="shared" si="19"/>
        <v>1.8674698795180722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49.8</v>
      </c>
      <c r="AF91" s="13">
        <f>VLOOKUP(A:A,[1]TDSheet!$A:$AF,32,0)</f>
        <v>59</v>
      </c>
      <c r="AG91" s="13">
        <f>VLOOKUP(A:A,[1]TDSheet!$A:$AG,33,0)</f>
        <v>72.2</v>
      </c>
      <c r="AH91" s="13">
        <f>VLOOKUP(A:A,[3]TDSheet!$A:$D,4,0)</f>
        <v>63</v>
      </c>
      <c r="AI91" s="13" t="str">
        <f>VLOOKUP(A:A,[1]TDSheet!$A:$AI,35,0)</f>
        <v>ф</v>
      </c>
      <c r="AJ91" s="13">
        <f t="shared" si="20"/>
        <v>60</v>
      </c>
      <c r="AK91" s="13"/>
      <c r="AL91" s="13"/>
      <c r="AM91" s="13"/>
    </row>
    <row r="92" spans="1:39" s="1" customFormat="1" ht="11.1" customHeight="1" outlineLevel="1" x14ac:dyDescent="0.2">
      <c r="A92" s="7" t="s">
        <v>95</v>
      </c>
      <c r="B92" s="7" t="s">
        <v>14</v>
      </c>
      <c r="C92" s="8">
        <v>267</v>
      </c>
      <c r="D92" s="8">
        <v>508</v>
      </c>
      <c r="E92" s="8">
        <v>531</v>
      </c>
      <c r="F92" s="8">
        <v>156</v>
      </c>
      <c r="G92" s="1" t="str">
        <f>VLOOKUP(A:A,[1]TDSheet!$A:$G,7,0)</f>
        <v>ябл,дк</v>
      </c>
      <c r="H92" s="1">
        <f>VLOOKUP(A:A,[1]TDSheet!$A:$H,8,0)</f>
        <v>0.6</v>
      </c>
      <c r="I92" s="1">
        <f>VLOOKUP(A:A,[1]TDSheet!$A:$I,9,0)</f>
        <v>60</v>
      </c>
      <c r="J92" s="13">
        <f>VLOOKUP(A:A,[2]TDSheet!$A:$F,6,0)</f>
        <v>539</v>
      </c>
      <c r="K92" s="13">
        <f t="shared" si="16"/>
        <v>-8</v>
      </c>
      <c r="L92" s="13">
        <f>VLOOKUP(A:A,[1]TDSheet!$A:$L,12,0)</f>
        <v>400</v>
      </c>
      <c r="M92" s="13">
        <f>VLOOKUP(A:A,[1]TDSheet!$A:$M,13,0)</f>
        <v>0</v>
      </c>
      <c r="N92" s="13">
        <f>VLOOKUP(A:A,[1]TDSheet!$A:$X,24,0)</f>
        <v>0</v>
      </c>
      <c r="O92" s="13"/>
      <c r="P92" s="13"/>
      <c r="Q92" s="13"/>
      <c r="R92" s="13"/>
      <c r="S92" s="13"/>
      <c r="T92" s="13"/>
      <c r="U92" s="13"/>
      <c r="V92" s="13"/>
      <c r="W92" s="13">
        <f t="shared" si="17"/>
        <v>106.2</v>
      </c>
      <c r="X92" s="15">
        <v>40</v>
      </c>
      <c r="Y92" s="16">
        <f t="shared" si="18"/>
        <v>5.6120527306967984</v>
      </c>
      <c r="Z92" s="13">
        <f t="shared" si="19"/>
        <v>1.4689265536723164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73.8</v>
      </c>
      <c r="AF92" s="13">
        <f>VLOOKUP(A:A,[1]TDSheet!$A:$AF,32,0)</f>
        <v>88</v>
      </c>
      <c r="AG92" s="13">
        <f>VLOOKUP(A:A,[1]TDSheet!$A:$AG,33,0)</f>
        <v>86.4</v>
      </c>
      <c r="AH92" s="13">
        <f>VLOOKUP(A:A,[3]TDSheet!$A:$D,4,0)</f>
        <v>91</v>
      </c>
      <c r="AI92" s="13" t="str">
        <f>VLOOKUP(A:A,[1]TDSheet!$A:$AI,35,0)</f>
        <v>май яб</v>
      </c>
      <c r="AJ92" s="13">
        <f t="shared" si="20"/>
        <v>24</v>
      </c>
      <c r="AK92" s="13"/>
      <c r="AL92" s="13"/>
      <c r="AM92" s="13"/>
    </row>
    <row r="93" spans="1:39" s="1" customFormat="1" ht="11.1" customHeight="1" outlineLevel="1" x14ac:dyDescent="0.2">
      <c r="A93" s="7" t="s">
        <v>96</v>
      </c>
      <c r="B93" s="7" t="s">
        <v>14</v>
      </c>
      <c r="C93" s="8">
        <v>765</v>
      </c>
      <c r="D93" s="8">
        <v>4125</v>
      </c>
      <c r="E93" s="8">
        <v>2208</v>
      </c>
      <c r="F93" s="8">
        <v>348</v>
      </c>
      <c r="G93" s="1">
        <f>VLOOKUP(A:A,[1]TDSheet!$A:$G,7,0)</f>
        <v>0</v>
      </c>
      <c r="H93" s="1">
        <f>VLOOKUP(A:A,[1]TDSheet!$A:$H,8,0)</f>
        <v>0.28000000000000003</v>
      </c>
      <c r="I93" s="1">
        <f>VLOOKUP(A:A,[1]TDSheet!$A:$I,9,0)</f>
        <v>35</v>
      </c>
      <c r="J93" s="13">
        <f>VLOOKUP(A:A,[2]TDSheet!$A:$F,6,0)</f>
        <v>2305</v>
      </c>
      <c r="K93" s="13">
        <f t="shared" si="16"/>
        <v>-97</v>
      </c>
      <c r="L93" s="13">
        <f>VLOOKUP(A:A,[1]TDSheet!$A:$L,12,0)</f>
        <v>400</v>
      </c>
      <c r="M93" s="13">
        <f>VLOOKUP(A:A,[1]TDSheet!$A:$M,13,0)</f>
        <v>0</v>
      </c>
      <c r="N93" s="13">
        <f>VLOOKUP(A:A,[1]TDSheet!$A:$X,24,0)</f>
        <v>600</v>
      </c>
      <c r="O93" s="13"/>
      <c r="P93" s="13"/>
      <c r="Q93" s="13"/>
      <c r="R93" s="13"/>
      <c r="S93" s="13"/>
      <c r="T93" s="13"/>
      <c r="U93" s="13"/>
      <c r="V93" s="13"/>
      <c r="W93" s="13">
        <f t="shared" si="17"/>
        <v>441.6</v>
      </c>
      <c r="X93" s="15">
        <v>900</v>
      </c>
      <c r="Y93" s="16">
        <f t="shared" si="18"/>
        <v>5.0905797101449277</v>
      </c>
      <c r="Z93" s="13">
        <f t="shared" si="19"/>
        <v>0.78804347826086951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346.8</v>
      </c>
      <c r="AF93" s="13">
        <f>VLOOKUP(A:A,[1]TDSheet!$A:$AF,32,0)</f>
        <v>297.39999999999998</v>
      </c>
      <c r="AG93" s="13">
        <f>VLOOKUP(A:A,[1]TDSheet!$A:$AG,33,0)</f>
        <v>338.8</v>
      </c>
      <c r="AH93" s="13">
        <f>VLOOKUP(A:A,[3]TDSheet!$A:$D,4,0)</f>
        <v>400</v>
      </c>
      <c r="AI93" s="13" t="str">
        <f>VLOOKUP(A:A,[1]TDSheet!$A:$AI,35,0)</f>
        <v>?</v>
      </c>
      <c r="AJ93" s="13">
        <f t="shared" si="20"/>
        <v>252.00000000000003</v>
      </c>
      <c r="AK93" s="13"/>
      <c r="AL93" s="13"/>
      <c r="AM93" s="13"/>
    </row>
    <row r="94" spans="1:39" s="1" customFormat="1" ht="11.1" customHeight="1" outlineLevel="1" x14ac:dyDescent="0.2">
      <c r="A94" s="7" t="s">
        <v>97</v>
      </c>
      <c r="B94" s="7" t="s">
        <v>14</v>
      </c>
      <c r="C94" s="8">
        <v>264</v>
      </c>
      <c r="D94" s="8">
        <v>383</v>
      </c>
      <c r="E94" s="8">
        <v>479</v>
      </c>
      <c r="F94" s="8">
        <v>88</v>
      </c>
      <c r="G94" s="1">
        <f>VLOOKUP(A:A,[1]TDSheet!$A:$G,7,0)</f>
        <v>0</v>
      </c>
      <c r="H94" s="1">
        <f>VLOOKUP(A:A,[1]TDSheet!$A:$H,8,0)</f>
        <v>0.4</v>
      </c>
      <c r="I94" s="1" t="e">
        <f>VLOOKUP(A:A,[1]TDSheet!$A:$I,9,0)</f>
        <v>#N/A</v>
      </c>
      <c r="J94" s="13">
        <f>VLOOKUP(A:A,[2]TDSheet!$A:$F,6,0)</f>
        <v>487</v>
      </c>
      <c r="K94" s="13">
        <f t="shared" si="16"/>
        <v>-8</v>
      </c>
      <c r="L94" s="13">
        <f>VLOOKUP(A:A,[1]TDSheet!$A:$L,12,0)</f>
        <v>110</v>
      </c>
      <c r="M94" s="13">
        <f>VLOOKUP(A:A,[1]TDSheet!$A:$M,13,0)</f>
        <v>0</v>
      </c>
      <c r="N94" s="13">
        <f>VLOOKUP(A:A,[1]TDSheet!$A:$X,24,0)</f>
        <v>120</v>
      </c>
      <c r="O94" s="13"/>
      <c r="P94" s="13"/>
      <c r="Q94" s="13"/>
      <c r="R94" s="13"/>
      <c r="S94" s="13"/>
      <c r="T94" s="13"/>
      <c r="U94" s="13"/>
      <c r="V94" s="13"/>
      <c r="W94" s="13">
        <f t="shared" si="17"/>
        <v>95.8</v>
      </c>
      <c r="X94" s="15">
        <v>200</v>
      </c>
      <c r="Y94" s="16">
        <f t="shared" si="18"/>
        <v>5.4070981210855953</v>
      </c>
      <c r="Z94" s="13">
        <f t="shared" si="19"/>
        <v>0.91858037578288099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85.8</v>
      </c>
      <c r="AF94" s="13">
        <f>VLOOKUP(A:A,[1]TDSheet!$A:$AF,32,0)</f>
        <v>90.2</v>
      </c>
      <c r="AG94" s="13">
        <f>VLOOKUP(A:A,[1]TDSheet!$A:$AG,33,0)</f>
        <v>93.8</v>
      </c>
      <c r="AH94" s="13">
        <f>VLOOKUP(A:A,[3]TDSheet!$A:$D,4,0)</f>
        <v>133</v>
      </c>
      <c r="AI94" s="13" t="str">
        <f>VLOOKUP(A:A,[1]TDSheet!$A:$AI,35,0)</f>
        <v>Паша</v>
      </c>
      <c r="AJ94" s="13">
        <f t="shared" si="20"/>
        <v>80</v>
      </c>
      <c r="AK94" s="13"/>
      <c r="AL94" s="13"/>
      <c r="AM94" s="13"/>
    </row>
    <row r="95" spans="1:39" s="1" customFormat="1" ht="11.1" customHeight="1" outlineLevel="1" x14ac:dyDescent="0.2">
      <c r="A95" s="7" t="s">
        <v>98</v>
      </c>
      <c r="B95" s="7" t="s">
        <v>14</v>
      </c>
      <c r="C95" s="8">
        <v>320</v>
      </c>
      <c r="D95" s="8">
        <v>449</v>
      </c>
      <c r="E95" s="8">
        <v>661</v>
      </c>
      <c r="F95" s="8">
        <v>34</v>
      </c>
      <c r="G95" s="1">
        <f>VLOOKUP(A:A,[1]TDSheet!$A:$G,7,0)</f>
        <v>0</v>
      </c>
      <c r="H95" s="1">
        <f>VLOOKUP(A:A,[1]TDSheet!$A:$H,8,0)</f>
        <v>0.33</v>
      </c>
      <c r="I95" s="1">
        <f>VLOOKUP(A:A,[1]TDSheet!$A:$I,9,0)</f>
        <v>60</v>
      </c>
      <c r="J95" s="13">
        <f>VLOOKUP(A:A,[2]TDSheet!$A:$F,6,0)</f>
        <v>698</v>
      </c>
      <c r="K95" s="13">
        <f t="shared" si="16"/>
        <v>-37</v>
      </c>
      <c r="L95" s="13">
        <f>VLOOKUP(A:A,[1]TDSheet!$A:$L,12,0)</f>
        <v>200</v>
      </c>
      <c r="M95" s="13">
        <f>VLOOKUP(A:A,[1]TDSheet!$A:$M,13,0)</f>
        <v>0</v>
      </c>
      <c r="N95" s="13">
        <f>VLOOKUP(A:A,[1]TDSheet!$A:$X,24,0)</f>
        <v>200</v>
      </c>
      <c r="O95" s="13"/>
      <c r="P95" s="13"/>
      <c r="Q95" s="13"/>
      <c r="R95" s="13"/>
      <c r="S95" s="13"/>
      <c r="T95" s="13"/>
      <c r="U95" s="13"/>
      <c r="V95" s="13"/>
      <c r="W95" s="13">
        <f t="shared" si="17"/>
        <v>132.19999999999999</v>
      </c>
      <c r="X95" s="15">
        <v>300</v>
      </c>
      <c r="Y95" s="16">
        <f t="shared" si="18"/>
        <v>5.5521936459909229</v>
      </c>
      <c r="Z95" s="13">
        <f t="shared" si="19"/>
        <v>0.25718608169440244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116.4</v>
      </c>
      <c r="AF95" s="13">
        <f>VLOOKUP(A:A,[1]TDSheet!$A:$AF,32,0)</f>
        <v>122</v>
      </c>
      <c r="AG95" s="13">
        <f>VLOOKUP(A:A,[1]TDSheet!$A:$AG,33,0)</f>
        <v>132.19999999999999</v>
      </c>
      <c r="AH95" s="13">
        <f>VLOOKUP(A:A,[3]TDSheet!$A:$D,4,0)</f>
        <v>140</v>
      </c>
      <c r="AI95" s="13" t="str">
        <f>VLOOKUP(A:A,[1]TDSheet!$A:$AI,35,0)</f>
        <v>Паша</v>
      </c>
      <c r="AJ95" s="13">
        <f t="shared" si="20"/>
        <v>99</v>
      </c>
      <c r="AK95" s="13"/>
      <c r="AL95" s="13"/>
      <c r="AM95" s="13"/>
    </row>
    <row r="96" spans="1:39" s="1" customFormat="1" ht="21.95" customHeight="1" outlineLevel="1" x14ac:dyDescent="0.2">
      <c r="A96" s="7" t="s">
        <v>99</v>
      </c>
      <c r="B96" s="7" t="s">
        <v>14</v>
      </c>
      <c r="C96" s="8">
        <v>181</v>
      </c>
      <c r="D96" s="8">
        <v>418</v>
      </c>
      <c r="E96" s="8">
        <v>423</v>
      </c>
      <c r="F96" s="8">
        <v>158</v>
      </c>
      <c r="G96" s="1">
        <f>VLOOKUP(A:A,[1]TDSheet!$A:$G,7,0)</f>
        <v>0</v>
      </c>
      <c r="H96" s="1">
        <f>VLOOKUP(A:A,[1]TDSheet!$A:$H,8,0)</f>
        <v>0.35</v>
      </c>
      <c r="I96" s="1" t="e">
        <f>VLOOKUP(A:A,[1]TDSheet!$A:$I,9,0)</f>
        <v>#N/A</v>
      </c>
      <c r="J96" s="13">
        <f>VLOOKUP(A:A,[2]TDSheet!$A:$F,6,0)</f>
        <v>425</v>
      </c>
      <c r="K96" s="13">
        <f t="shared" si="16"/>
        <v>-2</v>
      </c>
      <c r="L96" s="13">
        <f>VLOOKUP(A:A,[1]TDSheet!$A:$L,12,0)</f>
        <v>90</v>
      </c>
      <c r="M96" s="13">
        <f>VLOOKUP(A:A,[1]TDSheet!$A:$M,13,0)</f>
        <v>0</v>
      </c>
      <c r="N96" s="13">
        <f>VLOOKUP(A:A,[1]TDSheet!$A:$X,24,0)</f>
        <v>100</v>
      </c>
      <c r="O96" s="13"/>
      <c r="P96" s="13"/>
      <c r="Q96" s="13"/>
      <c r="R96" s="13"/>
      <c r="S96" s="13"/>
      <c r="T96" s="13"/>
      <c r="U96" s="13"/>
      <c r="V96" s="13"/>
      <c r="W96" s="13">
        <f t="shared" si="17"/>
        <v>84.6</v>
      </c>
      <c r="X96" s="15">
        <v>120</v>
      </c>
      <c r="Y96" s="16">
        <f t="shared" si="18"/>
        <v>5.5319148936170217</v>
      </c>
      <c r="Z96" s="13">
        <f t="shared" si="19"/>
        <v>1.8676122931442081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66.599999999999994</v>
      </c>
      <c r="AF96" s="13">
        <f>VLOOKUP(A:A,[1]TDSheet!$A:$AF,32,0)</f>
        <v>66.8</v>
      </c>
      <c r="AG96" s="13">
        <f>VLOOKUP(A:A,[1]TDSheet!$A:$AG,33,0)</f>
        <v>76</v>
      </c>
      <c r="AH96" s="13">
        <f>VLOOKUP(A:A,[3]TDSheet!$A:$D,4,0)</f>
        <v>117</v>
      </c>
      <c r="AI96" s="13" t="str">
        <f>VLOOKUP(A:A,[1]TDSheet!$A:$AI,35,0)</f>
        <v>Паша</v>
      </c>
      <c r="AJ96" s="13">
        <f t="shared" si="20"/>
        <v>42</v>
      </c>
      <c r="AK96" s="13"/>
      <c r="AL96" s="13"/>
      <c r="AM96" s="13"/>
    </row>
    <row r="97" spans="1:39" s="1" customFormat="1" ht="11.1" customHeight="1" outlineLevel="1" x14ac:dyDescent="0.2">
      <c r="A97" s="7" t="s">
        <v>100</v>
      </c>
      <c r="B97" s="7" t="s">
        <v>14</v>
      </c>
      <c r="C97" s="8">
        <v>254</v>
      </c>
      <c r="D97" s="8">
        <v>403</v>
      </c>
      <c r="E97" s="8">
        <v>369</v>
      </c>
      <c r="F97" s="8">
        <v>186</v>
      </c>
      <c r="G97" s="1" t="str">
        <f>VLOOKUP(A:A,[1]TDSheet!$A:$G,7,0)</f>
        <v>ябл</v>
      </c>
      <c r="H97" s="1">
        <f>VLOOKUP(A:A,[1]TDSheet!$A:$H,8,0)</f>
        <v>0.33</v>
      </c>
      <c r="I97" s="1" t="e">
        <f>VLOOKUP(A:A,[1]TDSheet!$A:$I,9,0)</f>
        <v>#N/A</v>
      </c>
      <c r="J97" s="13">
        <f>VLOOKUP(A:A,[2]TDSheet!$A:$F,6,0)</f>
        <v>394</v>
      </c>
      <c r="K97" s="13">
        <f t="shared" si="16"/>
        <v>-25</v>
      </c>
      <c r="L97" s="13">
        <f>VLOOKUP(A:A,[1]TDSheet!$A:$L,12,0)</f>
        <v>80</v>
      </c>
      <c r="M97" s="13">
        <f>VLOOKUP(A:A,[1]TDSheet!$A:$M,13,0)</f>
        <v>0</v>
      </c>
      <c r="N97" s="13">
        <f>VLOOKUP(A:A,[1]TDSheet!$A:$X,24,0)</f>
        <v>80</v>
      </c>
      <c r="O97" s="13"/>
      <c r="P97" s="13"/>
      <c r="Q97" s="13"/>
      <c r="R97" s="13"/>
      <c r="S97" s="13"/>
      <c r="T97" s="13"/>
      <c r="U97" s="13"/>
      <c r="V97" s="13"/>
      <c r="W97" s="13">
        <f t="shared" si="17"/>
        <v>73.8</v>
      </c>
      <c r="X97" s="15">
        <v>70</v>
      </c>
      <c r="Y97" s="16">
        <f t="shared" si="18"/>
        <v>5.6368563685636861</v>
      </c>
      <c r="Z97" s="13">
        <f t="shared" si="19"/>
        <v>2.5203252032520327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67.400000000000006</v>
      </c>
      <c r="AF97" s="13">
        <f>VLOOKUP(A:A,[1]TDSheet!$A:$AF,32,0)</f>
        <v>56.6</v>
      </c>
      <c r="AG97" s="13">
        <f>VLOOKUP(A:A,[1]TDSheet!$A:$AG,33,0)</f>
        <v>66.599999999999994</v>
      </c>
      <c r="AH97" s="13">
        <f>VLOOKUP(A:A,[3]TDSheet!$A:$D,4,0)</f>
        <v>32</v>
      </c>
      <c r="AI97" s="13" t="e">
        <f>VLOOKUP(A:A,[1]TDSheet!$A:$AI,35,0)</f>
        <v>#N/A</v>
      </c>
      <c r="AJ97" s="13">
        <f t="shared" si="20"/>
        <v>23.1</v>
      </c>
      <c r="AK97" s="13"/>
      <c r="AL97" s="13"/>
      <c r="AM97" s="13"/>
    </row>
    <row r="98" spans="1:39" s="1" customFormat="1" ht="11.1" customHeight="1" outlineLevel="1" x14ac:dyDescent="0.2">
      <c r="A98" s="7" t="s">
        <v>101</v>
      </c>
      <c r="B98" s="7" t="s">
        <v>14</v>
      </c>
      <c r="C98" s="8">
        <v>1868</v>
      </c>
      <c r="D98" s="8">
        <v>14322</v>
      </c>
      <c r="E98" s="8">
        <v>3936</v>
      </c>
      <c r="F98" s="8">
        <v>1623</v>
      </c>
      <c r="G98" s="1">
        <f>VLOOKUP(A:A,[1]TDSheet!$A:$G,7,0)</f>
        <v>0</v>
      </c>
      <c r="H98" s="1">
        <f>VLOOKUP(A:A,[1]TDSheet!$A:$H,8,0)</f>
        <v>0.35</v>
      </c>
      <c r="I98" s="1">
        <f>VLOOKUP(A:A,[1]TDSheet!$A:$I,9,0)</f>
        <v>40</v>
      </c>
      <c r="J98" s="13">
        <f>VLOOKUP(A:A,[2]TDSheet!$A:$F,6,0)</f>
        <v>3941</v>
      </c>
      <c r="K98" s="13">
        <f t="shared" si="16"/>
        <v>-5</v>
      </c>
      <c r="L98" s="13">
        <f>VLOOKUP(A:A,[1]TDSheet!$A:$L,12,0)</f>
        <v>1700</v>
      </c>
      <c r="M98" s="13">
        <f>VLOOKUP(A:A,[1]TDSheet!$A:$M,13,0)</f>
        <v>0</v>
      </c>
      <c r="N98" s="13">
        <f>VLOOKUP(A:A,[1]TDSheet!$A:$X,24,0)</f>
        <v>0</v>
      </c>
      <c r="O98" s="13"/>
      <c r="P98" s="13"/>
      <c r="Q98" s="13"/>
      <c r="R98" s="13"/>
      <c r="S98" s="13"/>
      <c r="T98" s="13"/>
      <c r="U98" s="13"/>
      <c r="V98" s="13"/>
      <c r="W98" s="13">
        <f t="shared" si="17"/>
        <v>666</v>
      </c>
      <c r="X98" s="15">
        <v>1500</v>
      </c>
      <c r="Y98" s="16">
        <f t="shared" si="18"/>
        <v>7.241741741741742</v>
      </c>
      <c r="Z98" s="13">
        <f t="shared" si="19"/>
        <v>2.4369369369369371</v>
      </c>
      <c r="AA98" s="13"/>
      <c r="AB98" s="13"/>
      <c r="AC98" s="13"/>
      <c r="AD98" s="13">
        <f>VLOOKUP(A:A,[1]TDSheet!$A:$AD,30,0)</f>
        <v>606</v>
      </c>
      <c r="AE98" s="13">
        <f>VLOOKUP(A:A,[1]TDSheet!$A:$AE,31,0)</f>
        <v>671.6</v>
      </c>
      <c r="AF98" s="13">
        <f>VLOOKUP(A:A,[1]TDSheet!$A:$AF,32,0)</f>
        <v>628.79999999999995</v>
      </c>
      <c r="AG98" s="13">
        <f>VLOOKUP(A:A,[1]TDSheet!$A:$AG,33,0)</f>
        <v>640.20000000000005</v>
      </c>
      <c r="AH98" s="13">
        <f>VLOOKUP(A:A,[3]TDSheet!$A:$D,4,0)</f>
        <v>607</v>
      </c>
      <c r="AI98" s="13" t="str">
        <f>VLOOKUP(A:A,[1]TDSheet!$A:$AI,35,0)</f>
        <v>май яб</v>
      </c>
      <c r="AJ98" s="13">
        <f t="shared" si="20"/>
        <v>525</v>
      </c>
      <c r="AK98" s="13"/>
      <c r="AL98" s="13"/>
      <c r="AM98" s="13"/>
    </row>
    <row r="99" spans="1:39" s="1" customFormat="1" ht="11.1" customHeight="1" outlineLevel="1" x14ac:dyDescent="0.2">
      <c r="A99" s="7" t="s">
        <v>102</v>
      </c>
      <c r="B99" s="7" t="s">
        <v>14</v>
      </c>
      <c r="C99" s="8">
        <v>8392</v>
      </c>
      <c r="D99" s="8">
        <v>33251</v>
      </c>
      <c r="E99" s="8">
        <v>7367</v>
      </c>
      <c r="F99" s="8">
        <v>8036</v>
      </c>
      <c r="G99" s="1">
        <f>VLOOKUP(A:A,[1]TDSheet!$A:$G,7,0)</f>
        <v>0</v>
      </c>
      <c r="H99" s="1">
        <f>VLOOKUP(A:A,[1]TDSheet!$A:$H,8,0)</f>
        <v>0.35</v>
      </c>
      <c r="I99" s="1">
        <f>VLOOKUP(A:A,[1]TDSheet!$A:$I,9,0)</f>
        <v>45</v>
      </c>
      <c r="J99" s="13">
        <f>VLOOKUP(A:A,[2]TDSheet!$A:$F,6,0)</f>
        <v>7439</v>
      </c>
      <c r="K99" s="13">
        <f t="shared" si="16"/>
        <v>-72</v>
      </c>
      <c r="L99" s="13">
        <f>VLOOKUP(A:A,[1]TDSheet!$A:$L,12,0)</f>
        <v>0</v>
      </c>
      <c r="M99" s="13">
        <f>VLOOKUP(A:A,[1]TDSheet!$A:$M,13,0)</f>
        <v>0</v>
      </c>
      <c r="N99" s="13">
        <f>VLOOKUP(A:A,[1]TDSheet!$A:$X,24,0)</f>
        <v>0</v>
      </c>
      <c r="O99" s="13"/>
      <c r="P99" s="13"/>
      <c r="Q99" s="13"/>
      <c r="R99" s="13"/>
      <c r="S99" s="13"/>
      <c r="T99" s="13"/>
      <c r="U99" s="13"/>
      <c r="V99" s="13"/>
      <c r="W99" s="13">
        <f t="shared" si="17"/>
        <v>1473.4</v>
      </c>
      <c r="X99" s="15"/>
      <c r="Y99" s="16">
        <f t="shared" si="18"/>
        <v>5.4540518528573365</v>
      </c>
      <c r="Z99" s="13">
        <f t="shared" si="19"/>
        <v>5.4540518528573365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1749.2</v>
      </c>
      <c r="AF99" s="13">
        <f>VLOOKUP(A:A,[1]TDSheet!$A:$AF,32,0)</f>
        <v>2122.8000000000002</v>
      </c>
      <c r="AG99" s="13">
        <f>VLOOKUP(A:A,[1]TDSheet!$A:$AG,33,0)</f>
        <v>1511.8</v>
      </c>
      <c r="AH99" s="13">
        <f>VLOOKUP(A:A,[3]TDSheet!$A:$D,4,0)</f>
        <v>1143</v>
      </c>
      <c r="AI99" s="13" t="str">
        <f>VLOOKUP(A:A,[1]TDSheet!$A:$AI,35,0)</f>
        <v>оконч</v>
      </c>
      <c r="AJ99" s="13">
        <f t="shared" si="20"/>
        <v>0</v>
      </c>
      <c r="AK99" s="13"/>
      <c r="AL99" s="13"/>
      <c r="AM99" s="13"/>
    </row>
    <row r="100" spans="1:39" s="1" customFormat="1" ht="11.1" customHeight="1" outlineLevel="1" x14ac:dyDescent="0.2">
      <c r="A100" s="7" t="s">
        <v>103</v>
      </c>
      <c r="B100" s="7" t="s">
        <v>14</v>
      </c>
      <c r="C100" s="8">
        <v>116</v>
      </c>
      <c r="D100" s="8">
        <v>220</v>
      </c>
      <c r="E100" s="8">
        <v>101</v>
      </c>
      <c r="F100" s="8">
        <v>187</v>
      </c>
      <c r="G100" s="1" t="str">
        <f>VLOOKUP(A:A,[1]TDSheet!$A:$G,7,0)</f>
        <v>лидер</v>
      </c>
      <c r="H100" s="1">
        <f>VLOOKUP(A:A,[1]TDSheet!$A:$H,8,0)</f>
        <v>0.11</v>
      </c>
      <c r="I100" s="1">
        <f>VLOOKUP(A:A,[1]TDSheet!$A:$I,9,0)</f>
        <v>120</v>
      </c>
      <c r="J100" s="13">
        <f>VLOOKUP(A:A,[2]TDSheet!$A:$F,6,0)</f>
        <v>116</v>
      </c>
      <c r="K100" s="13">
        <f t="shared" si="16"/>
        <v>-15</v>
      </c>
      <c r="L100" s="13">
        <f>VLOOKUP(A:A,[1]TDSheet!$A:$L,12,0)</f>
        <v>0</v>
      </c>
      <c r="M100" s="13">
        <f>VLOOKUP(A:A,[1]TDSheet!$A:$M,13,0)</f>
        <v>0</v>
      </c>
      <c r="N100" s="13">
        <f>VLOOKUP(A:A,[1]TDSheet!$A:$X,24,0)</f>
        <v>0</v>
      </c>
      <c r="O100" s="13"/>
      <c r="P100" s="13"/>
      <c r="Q100" s="13"/>
      <c r="R100" s="13"/>
      <c r="S100" s="13"/>
      <c r="T100" s="13"/>
      <c r="U100" s="13"/>
      <c r="V100" s="13"/>
      <c r="W100" s="13">
        <f t="shared" si="17"/>
        <v>20.2</v>
      </c>
      <c r="X100" s="15"/>
      <c r="Y100" s="16">
        <f t="shared" si="18"/>
        <v>9.2574257425742577</v>
      </c>
      <c r="Z100" s="13">
        <f t="shared" si="19"/>
        <v>9.2574257425742577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19.8</v>
      </c>
      <c r="AF100" s="13">
        <f>VLOOKUP(A:A,[1]TDSheet!$A:$AF,32,0)</f>
        <v>25.6</v>
      </c>
      <c r="AG100" s="13">
        <f>VLOOKUP(A:A,[1]TDSheet!$A:$AG,33,0)</f>
        <v>20</v>
      </c>
      <c r="AH100" s="13">
        <f>VLOOKUP(A:A,[3]TDSheet!$A:$D,4,0)</f>
        <v>36</v>
      </c>
      <c r="AI100" s="13" t="str">
        <f>VLOOKUP(A:A,[1]TDSheet!$A:$AI,35,0)</f>
        <v>увел</v>
      </c>
      <c r="AJ100" s="13">
        <f t="shared" si="20"/>
        <v>0</v>
      </c>
      <c r="AK100" s="13"/>
      <c r="AL100" s="13"/>
      <c r="AM100" s="13"/>
    </row>
    <row r="101" spans="1:39" s="1" customFormat="1" ht="11.1" customHeight="1" outlineLevel="1" x14ac:dyDescent="0.2">
      <c r="A101" s="7" t="s">
        <v>104</v>
      </c>
      <c r="B101" s="7" t="s">
        <v>14</v>
      </c>
      <c r="C101" s="8">
        <v>205</v>
      </c>
      <c r="D101" s="8">
        <v>220</v>
      </c>
      <c r="E101" s="8">
        <v>151</v>
      </c>
      <c r="F101" s="8">
        <v>219</v>
      </c>
      <c r="G101" s="1" t="str">
        <f>VLOOKUP(A:A,[1]TDSheet!$A:$G,7,0)</f>
        <v>лидер</v>
      </c>
      <c r="H101" s="1">
        <f>VLOOKUP(A:A,[1]TDSheet!$A:$H,8,0)</f>
        <v>0.11</v>
      </c>
      <c r="I101" s="1">
        <f>VLOOKUP(A:A,[1]TDSheet!$A:$I,9,0)</f>
        <v>120</v>
      </c>
      <c r="J101" s="13">
        <f>VLOOKUP(A:A,[2]TDSheet!$A:$F,6,0)</f>
        <v>166</v>
      </c>
      <c r="K101" s="13">
        <f t="shared" si="16"/>
        <v>-15</v>
      </c>
      <c r="L101" s="13">
        <f>VLOOKUP(A:A,[1]TDSheet!$A:$L,12,0)</f>
        <v>0</v>
      </c>
      <c r="M101" s="13">
        <f>VLOOKUP(A:A,[1]TDSheet!$A:$M,13,0)</f>
        <v>0</v>
      </c>
      <c r="N101" s="13">
        <f>VLOOKUP(A:A,[1]TDSheet!$A:$X,24,0)</f>
        <v>0</v>
      </c>
      <c r="O101" s="13"/>
      <c r="P101" s="13"/>
      <c r="Q101" s="13"/>
      <c r="R101" s="13"/>
      <c r="S101" s="13"/>
      <c r="T101" s="13"/>
      <c r="U101" s="13"/>
      <c r="V101" s="13"/>
      <c r="W101" s="13">
        <f t="shared" si="17"/>
        <v>30.2</v>
      </c>
      <c r="X101" s="15"/>
      <c r="Y101" s="16">
        <f t="shared" si="18"/>
        <v>7.2516556291390728</v>
      </c>
      <c r="Z101" s="13">
        <f t="shared" si="19"/>
        <v>7.2516556291390728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26.4</v>
      </c>
      <c r="AF101" s="13">
        <f>VLOOKUP(A:A,[1]TDSheet!$A:$AF,32,0)</f>
        <v>40.200000000000003</v>
      </c>
      <c r="AG101" s="13">
        <f>VLOOKUP(A:A,[1]TDSheet!$A:$AG,33,0)</f>
        <v>30</v>
      </c>
      <c r="AH101" s="13">
        <f>VLOOKUP(A:A,[3]TDSheet!$A:$D,4,0)</f>
        <v>38</v>
      </c>
      <c r="AI101" s="13" t="str">
        <f>VLOOKUP(A:A,[1]TDSheet!$A:$AI,35,0)</f>
        <v>увел</v>
      </c>
      <c r="AJ101" s="13">
        <f t="shared" si="20"/>
        <v>0</v>
      </c>
      <c r="AK101" s="13"/>
      <c r="AL101" s="13"/>
      <c r="AM101" s="13"/>
    </row>
    <row r="102" spans="1:39" s="1" customFormat="1" ht="21.95" customHeight="1" outlineLevel="1" x14ac:dyDescent="0.2">
      <c r="A102" s="7" t="s">
        <v>105</v>
      </c>
      <c r="B102" s="7" t="s">
        <v>14</v>
      </c>
      <c r="C102" s="8">
        <v>253</v>
      </c>
      <c r="D102" s="8">
        <v>423</v>
      </c>
      <c r="E102" s="8">
        <v>473</v>
      </c>
      <c r="F102" s="8">
        <v>182</v>
      </c>
      <c r="G102" s="1" t="str">
        <f>VLOOKUP(A:A,[1]TDSheet!$A:$G,7,0)</f>
        <v>лидер</v>
      </c>
      <c r="H102" s="1">
        <f>VLOOKUP(A:A,[1]TDSheet!$A:$H,8,0)</f>
        <v>0.06</v>
      </c>
      <c r="I102" s="1">
        <f>VLOOKUP(A:A,[1]TDSheet!$A:$I,9,0)</f>
        <v>60</v>
      </c>
      <c r="J102" s="13">
        <f>VLOOKUP(A:A,[2]TDSheet!$A:$F,6,0)</f>
        <v>560</v>
      </c>
      <c r="K102" s="13">
        <f t="shared" si="16"/>
        <v>-87</v>
      </c>
      <c r="L102" s="13">
        <f>VLOOKUP(A:A,[1]TDSheet!$A:$L,12,0)</f>
        <v>100</v>
      </c>
      <c r="M102" s="13">
        <f>VLOOKUP(A:A,[1]TDSheet!$A:$M,13,0)</f>
        <v>0</v>
      </c>
      <c r="N102" s="13">
        <f>VLOOKUP(A:A,[1]TDSheet!$A:$X,24,0)</f>
        <v>100</v>
      </c>
      <c r="O102" s="13"/>
      <c r="P102" s="13"/>
      <c r="Q102" s="13"/>
      <c r="R102" s="13"/>
      <c r="S102" s="13"/>
      <c r="T102" s="13"/>
      <c r="U102" s="13"/>
      <c r="V102" s="13"/>
      <c r="W102" s="13">
        <f t="shared" si="17"/>
        <v>94.6</v>
      </c>
      <c r="X102" s="15">
        <v>200</v>
      </c>
      <c r="Y102" s="16">
        <f t="shared" si="18"/>
        <v>6.1522198731501057</v>
      </c>
      <c r="Z102" s="13">
        <f t="shared" si="19"/>
        <v>1.9238900634249472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79.2</v>
      </c>
      <c r="AF102" s="13">
        <f>VLOOKUP(A:A,[1]TDSheet!$A:$AF,32,0)</f>
        <v>87</v>
      </c>
      <c r="AG102" s="13">
        <f>VLOOKUP(A:A,[1]TDSheet!$A:$AG,33,0)</f>
        <v>75</v>
      </c>
      <c r="AH102" s="13">
        <f>VLOOKUP(A:A,[3]TDSheet!$A:$D,4,0)</f>
        <v>106</v>
      </c>
      <c r="AI102" s="13" t="e">
        <f>VLOOKUP(A:A,[1]TDSheet!$A:$AI,35,0)</f>
        <v>#N/A</v>
      </c>
      <c r="AJ102" s="13">
        <f t="shared" si="20"/>
        <v>12</v>
      </c>
      <c r="AK102" s="13"/>
      <c r="AL102" s="13"/>
      <c r="AM102" s="13"/>
    </row>
    <row r="103" spans="1:39" s="1" customFormat="1" ht="21.95" customHeight="1" outlineLevel="1" x14ac:dyDescent="0.2">
      <c r="A103" s="7" t="s">
        <v>106</v>
      </c>
      <c r="B103" s="7" t="s">
        <v>14</v>
      </c>
      <c r="C103" s="8">
        <v>100</v>
      </c>
      <c r="D103" s="8">
        <v>311</v>
      </c>
      <c r="E103" s="8">
        <v>254</v>
      </c>
      <c r="F103" s="8">
        <v>148</v>
      </c>
      <c r="G103" s="1">
        <f>VLOOKUP(A:A,[1]TDSheet!$A:$G,7,0)</f>
        <v>0</v>
      </c>
      <c r="H103" s="1">
        <f>VLOOKUP(A:A,[1]TDSheet!$A:$H,8,0)</f>
        <v>0.06</v>
      </c>
      <c r="I103" s="1">
        <f>VLOOKUP(A:A,[1]TDSheet!$A:$I,9,0)</f>
        <v>0</v>
      </c>
      <c r="J103" s="13">
        <f>VLOOKUP(A:A,[2]TDSheet!$A:$F,6,0)</f>
        <v>300</v>
      </c>
      <c r="K103" s="13">
        <f t="shared" si="16"/>
        <v>-46</v>
      </c>
      <c r="L103" s="13">
        <f>VLOOKUP(A:A,[1]TDSheet!$A:$L,12,0)</f>
        <v>0</v>
      </c>
      <c r="M103" s="13">
        <f>VLOOKUP(A:A,[1]TDSheet!$A:$M,13,0)</f>
        <v>0</v>
      </c>
      <c r="N103" s="13">
        <f>VLOOKUP(A:A,[1]TDSheet!$A:$X,24,0)</f>
        <v>100</v>
      </c>
      <c r="O103" s="13"/>
      <c r="P103" s="13"/>
      <c r="Q103" s="13"/>
      <c r="R103" s="13"/>
      <c r="S103" s="13"/>
      <c r="T103" s="13"/>
      <c r="U103" s="13"/>
      <c r="V103" s="13"/>
      <c r="W103" s="13">
        <f t="shared" si="17"/>
        <v>50.8</v>
      </c>
      <c r="X103" s="15">
        <v>100</v>
      </c>
      <c r="Y103" s="16">
        <f t="shared" si="18"/>
        <v>6.8503937007874018</v>
      </c>
      <c r="Z103" s="13">
        <f t="shared" si="19"/>
        <v>2.9133858267716537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15.4</v>
      </c>
      <c r="AF103" s="13">
        <f>VLOOKUP(A:A,[1]TDSheet!$A:$AF,32,0)</f>
        <v>44</v>
      </c>
      <c r="AG103" s="13">
        <f>VLOOKUP(A:A,[1]TDSheet!$A:$AG,33,0)</f>
        <v>37.200000000000003</v>
      </c>
      <c r="AH103" s="13">
        <f>VLOOKUP(A:A,[3]TDSheet!$A:$D,4,0)</f>
        <v>89</v>
      </c>
      <c r="AI103" s="13">
        <f>VLOOKUP(A:A,[1]TDSheet!$A:$AI,35,0)</f>
        <v>0</v>
      </c>
      <c r="AJ103" s="13">
        <f t="shared" si="20"/>
        <v>6</v>
      </c>
      <c r="AK103" s="13"/>
      <c r="AL103" s="13"/>
      <c r="AM103" s="13"/>
    </row>
    <row r="104" spans="1:39" s="1" customFormat="1" ht="11.1" customHeight="1" outlineLevel="1" x14ac:dyDescent="0.2">
      <c r="A104" s="7" t="s">
        <v>107</v>
      </c>
      <c r="B104" s="7" t="s">
        <v>14</v>
      </c>
      <c r="C104" s="8">
        <v>132</v>
      </c>
      <c r="D104" s="8">
        <v>624</v>
      </c>
      <c r="E104" s="8">
        <v>604</v>
      </c>
      <c r="F104" s="8">
        <v>126</v>
      </c>
      <c r="G104" s="1" t="str">
        <f>VLOOKUP(A:A,[1]TDSheet!$A:$G,7,0)</f>
        <v>лидер</v>
      </c>
      <c r="H104" s="1">
        <f>VLOOKUP(A:A,[1]TDSheet!$A:$H,8,0)</f>
        <v>0.06</v>
      </c>
      <c r="I104" s="1">
        <f>VLOOKUP(A:A,[1]TDSheet!$A:$I,9,0)</f>
        <v>60</v>
      </c>
      <c r="J104" s="13">
        <f>VLOOKUP(A:A,[2]TDSheet!$A:$F,6,0)</f>
        <v>705</v>
      </c>
      <c r="K104" s="13">
        <f t="shared" si="16"/>
        <v>-101</v>
      </c>
      <c r="L104" s="13">
        <f>VLOOKUP(A:A,[1]TDSheet!$A:$L,12,0)</f>
        <v>150</v>
      </c>
      <c r="M104" s="13">
        <f>VLOOKUP(A:A,[1]TDSheet!$A:$M,13,0)</f>
        <v>0</v>
      </c>
      <c r="N104" s="13">
        <f>VLOOKUP(A:A,[1]TDSheet!$A:$X,24,0)</f>
        <v>200</v>
      </c>
      <c r="O104" s="13"/>
      <c r="P104" s="13"/>
      <c r="Q104" s="13"/>
      <c r="R104" s="13"/>
      <c r="S104" s="13"/>
      <c r="T104" s="13"/>
      <c r="U104" s="13"/>
      <c r="V104" s="13"/>
      <c r="W104" s="13">
        <f t="shared" si="17"/>
        <v>120.8</v>
      </c>
      <c r="X104" s="15">
        <v>300</v>
      </c>
      <c r="Y104" s="16">
        <f t="shared" si="18"/>
        <v>6.4238410596026494</v>
      </c>
      <c r="Z104" s="13">
        <f t="shared" si="19"/>
        <v>1.0430463576158941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94.6</v>
      </c>
      <c r="AF104" s="13">
        <f>VLOOKUP(A:A,[1]TDSheet!$A:$AF,32,0)</f>
        <v>98.6</v>
      </c>
      <c r="AG104" s="13">
        <f>VLOOKUP(A:A,[1]TDSheet!$A:$AG,33,0)</f>
        <v>94.2</v>
      </c>
      <c r="AH104" s="13">
        <f>VLOOKUP(A:A,[3]TDSheet!$A:$D,4,0)</f>
        <v>187</v>
      </c>
      <c r="AI104" s="13" t="e">
        <f>VLOOKUP(A:A,[1]TDSheet!$A:$AI,35,0)</f>
        <v>#N/A</v>
      </c>
      <c r="AJ104" s="13">
        <f t="shared" si="20"/>
        <v>18</v>
      </c>
      <c r="AK104" s="13"/>
      <c r="AL104" s="13"/>
      <c r="AM104" s="13"/>
    </row>
    <row r="105" spans="1:39" s="1" customFormat="1" ht="11.1" customHeight="1" outlineLevel="1" x14ac:dyDescent="0.2">
      <c r="A105" s="7" t="s">
        <v>108</v>
      </c>
      <c r="B105" s="7" t="s">
        <v>14</v>
      </c>
      <c r="C105" s="8">
        <v>414</v>
      </c>
      <c r="D105" s="8">
        <v>486</v>
      </c>
      <c r="E105" s="8">
        <v>520</v>
      </c>
      <c r="F105" s="8">
        <v>305</v>
      </c>
      <c r="G105" s="1" t="str">
        <f>VLOOKUP(A:A,[1]TDSheet!$A:$G,7,0)</f>
        <v>лид, я</v>
      </c>
      <c r="H105" s="1">
        <f>VLOOKUP(A:A,[1]TDSheet!$A:$H,8,0)</f>
        <v>0.33</v>
      </c>
      <c r="I105" s="1">
        <f>VLOOKUP(A:A,[1]TDSheet!$A:$I,9,0)</f>
        <v>40</v>
      </c>
      <c r="J105" s="13">
        <f>VLOOKUP(A:A,[2]TDSheet!$A:$F,6,0)</f>
        <v>528</v>
      </c>
      <c r="K105" s="13">
        <f t="shared" si="16"/>
        <v>-8</v>
      </c>
      <c r="L105" s="13">
        <f>VLOOKUP(A:A,[1]TDSheet!$A:$L,12,0)</f>
        <v>150</v>
      </c>
      <c r="M105" s="13">
        <f>VLOOKUP(A:A,[1]TDSheet!$A:$M,13,0)</f>
        <v>0</v>
      </c>
      <c r="N105" s="13">
        <f>VLOOKUP(A:A,[1]TDSheet!$A:$X,24,0)</f>
        <v>0</v>
      </c>
      <c r="O105" s="13"/>
      <c r="P105" s="13"/>
      <c r="Q105" s="13"/>
      <c r="R105" s="13"/>
      <c r="S105" s="13"/>
      <c r="T105" s="13"/>
      <c r="U105" s="13"/>
      <c r="V105" s="13"/>
      <c r="W105" s="13">
        <f t="shared" si="17"/>
        <v>104</v>
      </c>
      <c r="X105" s="15">
        <v>120</v>
      </c>
      <c r="Y105" s="16">
        <f t="shared" si="18"/>
        <v>5.5288461538461542</v>
      </c>
      <c r="Z105" s="13">
        <f t="shared" si="19"/>
        <v>2.9326923076923075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99.2</v>
      </c>
      <c r="AF105" s="13">
        <f>VLOOKUP(A:A,[1]TDSheet!$A:$AF,32,0)</f>
        <v>91.6</v>
      </c>
      <c r="AG105" s="13">
        <f>VLOOKUP(A:A,[1]TDSheet!$A:$AG,33,0)</f>
        <v>102.4</v>
      </c>
      <c r="AH105" s="13">
        <f>VLOOKUP(A:A,[3]TDSheet!$A:$D,4,0)</f>
        <v>91</v>
      </c>
      <c r="AI105" s="13" t="e">
        <f>VLOOKUP(A:A,[1]TDSheet!$A:$AI,35,0)</f>
        <v>#N/A</v>
      </c>
      <c r="AJ105" s="13">
        <f t="shared" si="20"/>
        <v>39.6</v>
      </c>
      <c r="AK105" s="13"/>
      <c r="AL105" s="13"/>
      <c r="AM105" s="13"/>
    </row>
    <row r="106" spans="1:39" s="1" customFormat="1" ht="11.1" customHeight="1" outlineLevel="1" x14ac:dyDescent="0.2">
      <c r="A106" s="7" t="s">
        <v>109</v>
      </c>
      <c r="B106" s="7" t="s">
        <v>14</v>
      </c>
      <c r="C106" s="8">
        <v>146</v>
      </c>
      <c r="D106" s="8">
        <v>139</v>
      </c>
      <c r="E106" s="8">
        <v>235</v>
      </c>
      <c r="F106" s="8">
        <v>33</v>
      </c>
      <c r="G106" s="1" t="str">
        <f>VLOOKUP(A:A,[1]TDSheet!$A:$G,7,0)</f>
        <v>нов</v>
      </c>
      <c r="H106" s="1">
        <f>VLOOKUP(A:A,[1]TDSheet!$A:$H,8,0)</f>
        <v>0.15</v>
      </c>
      <c r="I106" s="1" t="e">
        <f>VLOOKUP(A:A,[1]TDSheet!$A:$I,9,0)</f>
        <v>#N/A</v>
      </c>
      <c r="J106" s="13">
        <f>VLOOKUP(A:A,[2]TDSheet!$A:$F,6,0)</f>
        <v>288</v>
      </c>
      <c r="K106" s="13">
        <f t="shared" si="16"/>
        <v>-53</v>
      </c>
      <c r="L106" s="13">
        <f>VLOOKUP(A:A,[1]TDSheet!$A:$L,12,0)</f>
        <v>100</v>
      </c>
      <c r="M106" s="13">
        <f>VLOOKUP(A:A,[1]TDSheet!$A:$M,13,0)</f>
        <v>0</v>
      </c>
      <c r="N106" s="13">
        <f>VLOOKUP(A:A,[1]TDSheet!$A:$X,24,0)</f>
        <v>50</v>
      </c>
      <c r="O106" s="13"/>
      <c r="P106" s="13"/>
      <c r="Q106" s="13"/>
      <c r="R106" s="13"/>
      <c r="S106" s="13"/>
      <c r="T106" s="13"/>
      <c r="U106" s="13"/>
      <c r="V106" s="13"/>
      <c r="W106" s="13">
        <f t="shared" si="17"/>
        <v>47</v>
      </c>
      <c r="X106" s="15">
        <v>100</v>
      </c>
      <c r="Y106" s="16">
        <f t="shared" si="18"/>
        <v>6.0212765957446805</v>
      </c>
      <c r="Z106" s="13">
        <f t="shared" si="19"/>
        <v>0.7021276595744681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34.4</v>
      </c>
      <c r="AF106" s="13">
        <f>VLOOKUP(A:A,[1]TDSheet!$A:$AF,32,0)</f>
        <v>48.4</v>
      </c>
      <c r="AG106" s="13">
        <f>VLOOKUP(A:A,[1]TDSheet!$A:$AG,33,0)</f>
        <v>34.6</v>
      </c>
      <c r="AH106" s="13">
        <f>VLOOKUP(A:A,[3]TDSheet!$A:$D,4,0)</f>
        <v>57</v>
      </c>
      <c r="AI106" s="13" t="e">
        <f>VLOOKUP(A:A,[1]TDSheet!$A:$AI,35,0)</f>
        <v>#N/A</v>
      </c>
      <c r="AJ106" s="13">
        <f t="shared" si="20"/>
        <v>15</v>
      </c>
      <c r="AK106" s="13"/>
      <c r="AL106" s="13"/>
      <c r="AM106" s="13"/>
    </row>
    <row r="107" spans="1:39" s="1" customFormat="1" ht="21.95" customHeight="1" outlineLevel="1" x14ac:dyDescent="0.2">
      <c r="A107" s="7" t="s">
        <v>110</v>
      </c>
      <c r="B107" s="7" t="s">
        <v>14</v>
      </c>
      <c r="C107" s="8">
        <v>168</v>
      </c>
      <c r="D107" s="8">
        <v>410</v>
      </c>
      <c r="E107" s="8">
        <v>301</v>
      </c>
      <c r="F107" s="8">
        <v>134</v>
      </c>
      <c r="G107" s="1" t="str">
        <f>VLOOKUP(A:A,[1]TDSheet!$A:$G,7,0)</f>
        <v>лид, я</v>
      </c>
      <c r="H107" s="1">
        <f>VLOOKUP(A:A,[1]TDSheet!$A:$H,8,0)</f>
        <v>0.28000000000000003</v>
      </c>
      <c r="I107" s="1">
        <f>VLOOKUP(A:A,[1]TDSheet!$A:$I,9,0)</f>
        <v>40</v>
      </c>
      <c r="J107" s="13">
        <f>VLOOKUP(A:A,[2]TDSheet!$A:$F,6,0)</f>
        <v>307</v>
      </c>
      <c r="K107" s="13">
        <f t="shared" si="16"/>
        <v>-6</v>
      </c>
      <c r="L107" s="13">
        <f>VLOOKUP(A:A,[1]TDSheet!$A:$L,12,0)</f>
        <v>50</v>
      </c>
      <c r="M107" s="13">
        <f>VLOOKUP(A:A,[1]TDSheet!$A:$M,13,0)</f>
        <v>0</v>
      </c>
      <c r="N107" s="13">
        <f>VLOOKUP(A:A,[1]TDSheet!$A:$X,24,0)</f>
        <v>80</v>
      </c>
      <c r="O107" s="13"/>
      <c r="P107" s="13"/>
      <c r="Q107" s="13"/>
      <c r="R107" s="13"/>
      <c r="S107" s="13"/>
      <c r="T107" s="13"/>
      <c r="U107" s="13"/>
      <c r="V107" s="13"/>
      <c r="W107" s="13">
        <f t="shared" si="17"/>
        <v>60.2</v>
      </c>
      <c r="X107" s="15">
        <v>80</v>
      </c>
      <c r="Y107" s="16">
        <f t="shared" si="18"/>
        <v>5.7142857142857144</v>
      </c>
      <c r="Z107" s="13">
        <f t="shared" si="19"/>
        <v>2.2259136212624582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39.4</v>
      </c>
      <c r="AF107" s="13">
        <f>VLOOKUP(A:A,[1]TDSheet!$A:$AF,32,0)</f>
        <v>43.6</v>
      </c>
      <c r="AG107" s="13">
        <f>VLOOKUP(A:A,[1]TDSheet!$A:$AG,33,0)</f>
        <v>42.8</v>
      </c>
      <c r="AH107" s="13">
        <f>VLOOKUP(A:A,[3]TDSheet!$A:$D,4,0)</f>
        <v>38</v>
      </c>
      <c r="AI107" s="13" t="str">
        <f>VLOOKUP(A:A,[1]TDSheet!$A:$AI,35,0)</f>
        <v>увел</v>
      </c>
      <c r="AJ107" s="13">
        <f t="shared" si="20"/>
        <v>22.400000000000002</v>
      </c>
      <c r="AK107" s="13"/>
      <c r="AL107" s="13"/>
      <c r="AM107" s="13"/>
    </row>
    <row r="108" spans="1:39" s="1" customFormat="1" ht="11.1" customHeight="1" outlineLevel="1" x14ac:dyDescent="0.2">
      <c r="A108" s="7" t="s">
        <v>111</v>
      </c>
      <c r="B108" s="7" t="s">
        <v>8</v>
      </c>
      <c r="C108" s="8">
        <v>208.60499999999999</v>
      </c>
      <c r="D108" s="8">
        <v>239.715</v>
      </c>
      <c r="E108" s="8">
        <v>275.5</v>
      </c>
      <c r="F108" s="8">
        <v>130.86000000000001</v>
      </c>
      <c r="G108" s="1" t="str">
        <f>VLOOKUP(A:A,[1]TDSheet!$A:$G,7,0)</f>
        <v>н</v>
      </c>
      <c r="H108" s="1">
        <f>VLOOKUP(A:A,[1]TDSheet!$A:$H,8,0)</f>
        <v>1</v>
      </c>
      <c r="I108" s="1" t="e">
        <f>VLOOKUP(A:A,[1]TDSheet!$A:$I,9,0)</f>
        <v>#N/A</v>
      </c>
      <c r="J108" s="13">
        <f>VLOOKUP(A:A,[2]TDSheet!$A:$F,6,0)</f>
        <v>276.80700000000002</v>
      </c>
      <c r="K108" s="13">
        <f t="shared" si="16"/>
        <v>-1.3070000000000164</v>
      </c>
      <c r="L108" s="13">
        <f>VLOOKUP(A:A,[1]TDSheet!$A:$L,12,0)</f>
        <v>100</v>
      </c>
      <c r="M108" s="13">
        <f>VLOOKUP(A:A,[1]TDSheet!$A:$M,13,0)</f>
        <v>0</v>
      </c>
      <c r="N108" s="13">
        <f>VLOOKUP(A:A,[1]TDSheet!$A:$X,24,0)</f>
        <v>0</v>
      </c>
      <c r="O108" s="13"/>
      <c r="P108" s="13"/>
      <c r="Q108" s="13"/>
      <c r="R108" s="13"/>
      <c r="S108" s="13"/>
      <c r="T108" s="13"/>
      <c r="U108" s="13"/>
      <c r="V108" s="13"/>
      <c r="W108" s="13">
        <f t="shared" si="17"/>
        <v>55.1</v>
      </c>
      <c r="X108" s="15">
        <v>90</v>
      </c>
      <c r="Y108" s="16">
        <f t="shared" si="18"/>
        <v>5.8232304900181493</v>
      </c>
      <c r="Z108" s="13">
        <f t="shared" si="19"/>
        <v>2.3749546279491835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31.609999999999996</v>
      </c>
      <c r="AF108" s="13">
        <f>VLOOKUP(A:A,[1]TDSheet!$A:$AF,32,0)</f>
        <v>43.209999999999994</v>
      </c>
      <c r="AG108" s="13">
        <f>VLOOKUP(A:A,[1]TDSheet!$A:$AG,33,0)</f>
        <v>48.72</v>
      </c>
      <c r="AH108" s="13">
        <f>VLOOKUP(A:A,[3]TDSheet!$A:$D,4,0)</f>
        <v>63.8</v>
      </c>
      <c r="AI108" s="13" t="e">
        <f>VLOOKUP(A:A,[1]TDSheet!$A:$AI,35,0)</f>
        <v>#N/A</v>
      </c>
      <c r="AJ108" s="13">
        <f t="shared" si="20"/>
        <v>90</v>
      </c>
      <c r="AK108" s="13"/>
      <c r="AL108" s="13"/>
      <c r="AM108" s="13"/>
    </row>
    <row r="109" spans="1:39" s="1" customFormat="1" ht="11.1" customHeight="1" outlineLevel="1" x14ac:dyDescent="0.2">
      <c r="A109" s="7" t="s">
        <v>112</v>
      </c>
      <c r="B109" s="7" t="s">
        <v>14</v>
      </c>
      <c r="C109" s="8">
        <v>308</v>
      </c>
      <c r="D109" s="8">
        <v>286</v>
      </c>
      <c r="E109" s="8">
        <v>304</v>
      </c>
      <c r="F109" s="8">
        <v>211</v>
      </c>
      <c r="G109" s="1" t="str">
        <f>VLOOKUP(A:A,[1]TDSheet!$A:$G,7,0)</f>
        <v>нов</v>
      </c>
      <c r="H109" s="1">
        <f>VLOOKUP(A:A,[1]TDSheet!$A:$H,8,0)</f>
        <v>0.33</v>
      </c>
      <c r="I109" s="1" t="e">
        <f>VLOOKUP(A:A,[1]TDSheet!$A:$I,9,0)</f>
        <v>#N/A</v>
      </c>
      <c r="J109" s="13">
        <f>VLOOKUP(A:A,[2]TDSheet!$A:$F,6,0)</f>
        <v>329</v>
      </c>
      <c r="K109" s="13">
        <f t="shared" si="16"/>
        <v>-25</v>
      </c>
      <c r="L109" s="13">
        <f>VLOOKUP(A:A,[1]TDSheet!$A:$L,12,0)</f>
        <v>50</v>
      </c>
      <c r="M109" s="13">
        <f>VLOOKUP(A:A,[1]TDSheet!$A:$M,13,0)</f>
        <v>0</v>
      </c>
      <c r="N109" s="13">
        <f>VLOOKUP(A:A,[1]TDSheet!$A:$X,24,0)</f>
        <v>0</v>
      </c>
      <c r="O109" s="13"/>
      <c r="P109" s="13"/>
      <c r="Q109" s="13"/>
      <c r="R109" s="13"/>
      <c r="S109" s="13"/>
      <c r="T109" s="13"/>
      <c r="U109" s="13"/>
      <c r="V109" s="13"/>
      <c r="W109" s="13">
        <f t="shared" si="17"/>
        <v>60.8</v>
      </c>
      <c r="X109" s="15">
        <v>90</v>
      </c>
      <c r="Y109" s="16">
        <f t="shared" si="18"/>
        <v>5.7730263157894743</v>
      </c>
      <c r="Z109" s="13">
        <f t="shared" si="19"/>
        <v>3.4703947368421053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58.2</v>
      </c>
      <c r="AF109" s="13">
        <f>VLOOKUP(A:A,[1]TDSheet!$A:$AF,32,0)</f>
        <v>64.2</v>
      </c>
      <c r="AG109" s="13">
        <f>VLOOKUP(A:A,[1]TDSheet!$A:$AG,33,0)</f>
        <v>62.8</v>
      </c>
      <c r="AH109" s="13">
        <f>VLOOKUP(A:A,[3]TDSheet!$A:$D,4,0)</f>
        <v>76</v>
      </c>
      <c r="AI109" s="13" t="e">
        <f>VLOOKUP(A:A,[1]TDSheet!$A:$AI,35,0)</f>
        <v>#N/A</v>
      </c>
      <c r="AJ109" s="13">
        <f t="shared" si="20"/>
        <v>29.700000000000003</v>
      </c>
      <c r="AK109" s="13"/>
      <c r="AL109" s="13"/>
      <c r="AM109" s="13"/>
    </row>
    <row r="110" spans="1:39" s="1" customFormat="1" ht="21.95" customHeight="1" outlineLevel="1" x14ac:dyDescent="0.2">
      <c r="A110" s="7" t="s">
        <v>113</v>
      </c>
      <c r="B110" s="7" t="s">
        <v>14</v>
      </c>
      <c r="C110" s="8">
        <v>183</v>
      </c>
      <c r="D110" s="8">
        <v>568</v>
      </c>
      <c r="E110" s="8">
        <v>369</v>
      </c>
      <c r="F110" s="8">
        <v>355</v>
      </c>
      <c r="G110" s="1" t="str">
        <f>VLOOKUP(A:A,[1]TDSheet!$A:$G,7,0)</f>
        <v>нов</v>
      </c>
      <c r="H110" s="1">
        <f>VLOOKUP(A:A,[1]TDSheet!$A:$H,8,0)</f>
        <v>0.4</v>
      </c>
      <c r="I110" s="1" t="e">
        <f>VLOOKUP(A:A,[1]TDSheet!$A:$I,9,0)</f>
        <v>#N/A</v>
      </c>
      <c r="J110" s="13">
        <f>VLOOKUP(A:A,[2]TDSheet!$A:$F,6,0)</f>
        <v>379</v>
      </c>
      <c r="K110" s="13">
        <f t="shared" si="16"/>
        <v>-10</v>
      </c>
      <c r="L110" s="13">
        <f>VLOOKUP(A:A,[1]TDSheet!$A:$L,12,0)</f>
        <v>100</v>
      </c>
      <c r="M110" s="13">
        <f>VLOOKUP(A:A,[1]TDSheet!$A:$M,13,0)</f>
        <v>0</v>
      </c>
      <c r="N110" s="13">
        <f>VLOOKUP(A:A,[1]TDSheet!$A:$X,24,0)</f>
        <v>0</v>
      </c>
      <c r="O110" s="13"/>
      <c r="P110" s="13"/>
      <c r="Q110" s="13"/>
      <c r="R110" s="13"/>
      <c r="S110" s="13"/>
      <c r="T110" s="13"/>
      <c r="U110" s="13"/>
      <c r="V110" s="13"/>
      <c r="W110" s="13">
        <f t="shared" si="17"/>
        <v>73.8</v>
      </c>
      <c r="X110" s="15"/>
      <c r="Y110" s="16">
        <f t="shared" si="18"/>
        <v>6.1653116531165315</v>
      </c>
      <c r="Z110" s="13">
        <f t="shared" si="19"/>
        <v>4.8102981029810303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111.8</v>
      </c>
      <c r="AF110" s="13">
        <f>VLOOKUP(A:A,[1]TDSheet!$A:$AF,32,0)</f>
        <v>84.2</v>
      </c>
      <c r="AG110" s="13">
        <f>VLOOKUP(A:A,[1]TDSheet!$A:$AG,33,0)</f>
        <v>93.4</v>
      </c>
      <c r="AH110" s="13">
        <f>VLOOKUP(A:A,[3]TDSheet!$A:$D,4,0)</f>
        <v>108</v>
      </c>
      <c r="AI110" s="13" t="str">
        <f>VLOOKUP(A:A,[1]TDSheet!$A:$AI,35,0)</f>
        <v>Паша</v>
      </c>
      <c r="AJ110" s="13">
        <f t="shared" si="20"/>
        <v>0</v>
      </c>
      <c r="AK110" s="13"/>
      <c r="AL110" s="13"/>
      <c r="AM110" s="13"/>
    </row>
    <row r="111" spans="1:39" s="1" customFormat="1" ht="21.95" customHeight="1" outlineLevel="1" x14ac:dyDescent="0.2">
      <c r="A111" s="7" t="s">
        <v>114</v>
      </c>
      <c r="B111" s="7" t="s">
        <v>8</v>
      </c>
      <c r="C111" s="8">
        <v>5.8879999999999999</v>
      </c>
      <c r="D111" s="8">
        <v>662.70399999999995</v>
      </c>
      <c r="E111" s="8">
        <v>221.85</v>
      </c>
      <c r="F111" s="8">
        <v>397.16199999999998</v>
      </c>
      <c r="G111" s="1" t="str">
        <f>VLOOKUP(A:A,[1]TDSheet!$A:$G,7,0)</f>
        <v>н</v>
      </c>
      <c r="H111" s="1">
        <f>VLOOKUP(A:A,[1]TDSheet!$A:$H,8,0)</f>
        <v>1</v>
      </c>
      <c r="I111" s="1" t="e">
        <f>VLOOKUP(A:A,[1]TDSheet!$A:$I,9,0)</f>
        <v>#N/A</v>
      </c>
      <c r="J111" s="13">
        <f>VLOOKUP(A:A,[2]TDSheet!$A:$F,6,0)</f>
        <v>205.70699999999999</v>
      </c>
      <c r="K111" s="13">
        <f t="shared" si="16"/>
        <v>16.143000000000001</v>
      </c>
      <c r="L111" s="13">
        <f>VLOOKUP(A:A,[1]TDSheet!$A:$L,12,0)</f>
        <v>100</v>
      </c>
      <c r="M111" s="13">
        <f>VLOOKUP(A:A,[1]TDSheet!$A:$M,13,0)</f>
        <v>0</v>
      </c>
      <c r="N111" s="13">
        <f>VLOOKUP(A:A,[1]TDSheet!$A:$X,24,0)</f>
        <v>0</v>
      </c>
      <c r="O111" s="13"/>
      <c r="P111" s="13"/>
      <c r="Q111" s="13"/>
      <c r="R111" s="13"/>
      <c r="S111" s="13"/>
      <c r="T111" s="13"/>
      <c r="U111" s="13"/>
      <c r="V111" s="13"/>
      <c r="W111" s="13">
        <f t="shared" si="17"/>
        <v>44.37</v>
      </c>
      <c r="X111" s="15">
        <v>50</v>
      </c>
      <c r="Y111" s="16">
        <f t="shared" si="18"/>
        <v>12.331800766283527</v>
      </c>
      <c r="Z111" s="13">
        <f t="shared" si="19"/>
        <v>8.9511381564119894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33.93</v>
      </c>
      <c r="AF111" s="13">
        <f>VLOOKUP(A:A,[1]TDSheet!$A:$AF,32,0)</f>
        <v>40.31</v>
      </c>
      <c r="AG111" s="13">
        <f>VLOOKUP(A:A,[1]TDSheet!$A:$AG,33,0)</f>
        <v>66.12</v>
      </c>
      <c r="AH111" s="13">
        <f>VLOOKUP(A:A,[3]TDSheet!$A:$D,4,0)</f>
        <v>87</v>
      </c>
      <c r="AI111" s="13" t="str">
        <f>VLOOKUP(A:A,[1]TDSheet!$A:$AI,35,0)</f>
        <v>увел</v>
      </c>
      <c r="AJ111" s="13">
        <f t="shared" si="20"/>
        <v>50</v>
      </c>
      <c r="AK111" s="13"/>
      <c r="AL111" s="13"/>
      <c r="AM111" s="13"/>
    </row>
    <row r="112" spans="1:39" s="1" customFormat="1" ht="21.95" customHeight="1" outlineLevel="1" x14ac:dyDescent="0.2">
      <c r="A112" s="7" t="s">
        <v>115</v>
      </c>
      <c r="B112" s="7" t="s">
        <v>8</v>
      </c>
      <c r="C112" s="8">
        <v>-2.7040000000000002</v>
      </c>
      <c r="D112" s="8">
        <v>8.6999999999999993</v>
      </c>
      <c r="E112" s="8">
        <v>2.9</v>
      </c>
      <c r="F112" s="8"/>
      <c r="G112" s="1" t="str">
        <f>VLOOKUP(A:A,[1]TDSheet!$A:$G,7,0)</f>
        <v>зав</v>
      </c>
      <c r="H112" s="1">
        <f>VLOOKUP(A:A,[1]TDSheet!$A:$H,8,0)</f>
        <v>0</v>
      </c>
      <c r="I112" s="1" t="e">
        <f>VLOOKUP(A:A,[1]TDSheet!$A:$I,9,0)</f>
        <v>#N/A</v>
      </c>
      <c r="J112" s="13">
        <f>VLOOKUP(A:A,[2]TDSheet!$A:$F,6,0)</f>
        <v>9.1</v>
      </c>
      <c r="K112" s="13">
        <f t="shared" si="16"/>
        <v>-6.1999999999999993</v>
      </c>
      <c r="L112" s="13">
        <f>VLOOKUP(A:A,[1]TDSheet!$A:$L,12,0)</f>
        <v>0</v>
      </c>
      <c r="M112" s="13">
        <f>VLOOKUP(A:A,[1]TDSheet!$A:$M,13,0)</f>
        <v>0</v>
      </c>
      <c r="N112" s="13">
        <f>VLOOKUP(A:A,[1]TDSheet!$A:$X,24,0)</f>
        <v>0</v>
      </c>
      <c r="O112" s="13"/>
      <c r="P112" s="13"/>
      <c r="Q112" s="13"/>
      <c r="R112" s="13"/>
      <c r="S112" s="13"/>
      <c r="T112" s="13"/>
      <c r="U112" s="13"/>
      <c r="V112" s="13"/>
      <c r="W112" s="13">
        <f t="shared" si="17"/>
        <v>0.57999999999999996</v>
      </c>
      <c r="X112" s="15"/>
      <c r="Y112" s="16">
        <f t="shared" si="18"/>
        <v>0</v>
      </c>
      <c r="Z112" s="13">
        <f t="shared" si="19"/>
        <v>0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17.98</v>
      </c>
      <c r="AF112" s="13">
        <f>VLOOKUP(A:A,[1]TDSheet!$A:$AF,32,0)</f>
        <v>10.440000000000001</v>
      </c>
      <c r="AG112" s="13">
        <f>VLOOKUP(A:A,[1]TDSheet!$A:$AG,33,0)</f>
        <v>7.83</v>
      </c>
      <c r="AH112" s="13">
        <v>0</v>
      </c>
      <c r="AI112" s="13" t="str">
        <f>VLOOKUP(A:A,[1]TDSheet!$A:$AI,35,0)</f>
        <v>увел</v>
      </c>
      <c r="AJ112" s="13">
        <f t="shared" si="20"/>
        <v>0</v>
      </c>
      <c r="AK112" s="13"/>
      <c r="AL112" s="13"/>
      <c r="AM112" s="13"/>
    </row>
    <row r="113" spans="1:39" s="1" customFormat="1" ht="21.95" customHeight="1" outlineLevel="1" x14ac:dyDescent="0.2">
      <c r="A113" s="7" t="s">
        <v>123</v>
      </c>
      <c r="B113" s="7" t="s">
        <v>14</v>
      </c>
      <c r="C113" s="8">
        <v>293</v>
      </c>
      <c r="D113" s="8">
        <v>37</v>
      </c>
      <c r="E113" s="8">
        <v>100</v>
      </c>
      <c r="F113" s="8">
        <v>223</v>
      </c>
      <c r="G113" s="1" t="str">
        <f>VLOOKUP(A:A,[1]TDSheet!$A:$G,7,0)</f>
        <v>нов</v>
      </c>
      <c r="H113" s="1">
        <f>VLOOKUP(A:A,[1]TDSheet!$A:$H,8,0)</f>
        <v>0.4</v>
      </c>
      <c r="I113" s="1" t="e">
        <f>VLOOKUP(A:A,[1]TDSheet!$A:$I,9,0)</f>
        <v>#N/A</v>
      </c>
      <c r="J113" s="13">
        <f>VLOOKUP(A:A,[2]TDSheet!$A:$F,6,0)</f>
        <v>107</v>
      </c>
      <c r="K113" s="13">
        <f t="shared" si="16"/>
        <v>-7</v>
      </c>
      <c r="L113" s="13">
        <f>VLOOKUP(A:A,[1]TDSheet!$A:$L,12,0)</f>
        <v>0</v>
      </c>
      <c r="M113" s="13">
        <f>VLOOKUP(A:A,[1]TDSheet!$A:$M,13,0)</f>
        <v>0</v>
      </c>
      <c r="N113" s="13">
        <f>VLOOKUP(A:A,[1]TDSheet!$A:$X,24,0)</f>
        <v>0</v>
      </c>
      <c r="O113" s="13"/>
      <c r="P113" s="13"/>
      <c r="Q113" s="13"/>
      <c r="R113" s="13"/>
      <c r="S113" s="13"/>
      <c r="T113" s="13"/>
      <c r="U113" s="13"/>
      <c r="V113" s="13"/>
      <c r="W113" s="13">
        <f t="shared" si="17"/>
        <v>20</v>
      </c>
      <c r="X113" s="15"/>
      <c r="Y113" s="16">
        <f t="shared" si="18"/>
        <v>11.15</v>
      </c>
      <c r="Z113" s="13">
        <f t="shared" si="19"/>
        <v>11.15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0</v>
      </c>
      <c r="AF113" s="13">
        <f>VLOOKUP(A:A,[1]TDSheet!$A:$AF,32,0)</f>
        <v>0</v>
      </c>
      <c r="AG113" s="13">
        <f>VLOOKUP(A:A,[1]TDSheet!$A:$AG,33,0)</f>
        <v>3</v>
      </c>
      <c r="AH113" s="13">
        <f>VLOOKUP(A:A,[3]TDSheet!$A:$D,4,0)</f>
        <v>15</v>
      </c>
      <c r="AI113" s="13" t="str">
        <f>VLOOKUP(A:A,[1]TDSheet!$A:$AI,35,0)</f>
        <v>увел</v>
      </c>
      <c r="AJ113" s="13">
        <f t="shared" si="20"/>
        <v>0</v>
      </c>
      <c r="AK113" s="13"/>
      <c r="AL113" s="13"/>
      <c r="AM113" s="13"/>
    </row>
    <row r="114" spans="1:39" s="1" customFormat="1" ht="11.1" customHeight="1" outlineLevel="1" x14ac:dyDescent="0.2">
      <c r="A114" s="7" t="s">
        <v>116</v>
      </c>
      <c r="B114" s="7" t="s">
        <v>8</v>
      </c>
      <c r="C114" s="8">
        <v>257.78500000000003</v>
      </c>
      <c r="D114" s="8">
        <v>21.6</v>
      </c>
      <c r="E114" s="8">
        <v>229.1</v>
      </c>
      <c r="F114" s="8">
        <v>33.034999999999997</v>
      </c>
      <c r="G114" s="1" t="str">
        <f>VLOOKUP(A:A,[1]TDSheet!$A:$G,7,0)</f>
        <v>нов</v>
      </c>
      <c r="H114" s="1">
        <f>VLOOKUP(A:A,[1]TDSheet!$A:$H,8,0)</f>
        <v>1</v>
      </c>
      <c r="I114" s="1" t="e">
        <f>VLOOKUP(A:A,[1]TDSheet!$A:$I,9,0)</f>
        <v>#N/A</v>
      </c>
      <c r="J114" s="13">
        <f>VLOOKUP(A:A,[2]TDSheet!$A:$F,6,0)</f>
        <v>226.46100000000001</v>
      </c>
      <c r="K114" s="13">
        <f t="shared" si="16"/>
        <v>2.6389999999999816</v>
      </c>
      <c r="L114" s="13">
        <f>VLOOKUP(A:A,[1]TDSheet!$A:$L,12,0)</f>
        <v>0</v>
      </c>
      <c r="M114" s="13">
        <f>VLOOKUP(A:A,[1]TDSheet!$A:$M,13,0)</f>
        <v>0</v>
      </c>
      <c r="N114" s="13">
        <f>VLOOKUP(A:A,[1]TDSheet!$A:$X,24,0)</f>
        <v>90</v>
      </c>
      <c r="O114" s="13"/>
      <c r="P114" s="13"/>
      <c r="Q114" s="13"/>
      <c r="R114" s="13"/>
      <c r="S114" s="13"/>
      <c r="T114" s="13"/>
      <c r="U114" s="13"/>
      <c r="V114" s="13"/>
      <c r="W114" s="13">
        <f t="shared" si="17"/>
        <v>45.82</v>
      </c>
      <c r="X114" s="15">
        <v>100</v>
      </c>
      <c r="Y114" s="16">
        <f t="shared" si="18"/>
        <v>4.8676342208642511</v>
      </c>
      <c r="Z114" s="13">
        <f t="shared" si="19"/>
        <v>0.72097337407245732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0</v>
      </c>
      <c r="AF114" s="13">
        <f>VLOOKUP(A:A,[1]TDSheet!$A:$AF,32,0)</f>
        <v>0</v>
      </c>
      <c r="AG114" s="13">
        <f>VLOOKUP(A:A,[1]TDSheet!$A:$AG,33,0)</f>
        <v>21.14</v>
      </c>
      <c r="AH114" s="13">
        <f>VLOOKUP(A:A,[3]TDSheet!$A:$D,4,0)</f>
        <v>52.2</v>
      </c>
      <c r="AI114" s="13" t="str">
        <f>VLOOKUP(A:A,[1]TDSheet!$A:$AI,35,0)</f>
        <v>увел</v>
      </c>
      <c r="AJ114" s="13">
        <f t="shared" si="20"/>
        <v>100</v>
      </c>
      <c r="AK114" s="13"/>
      <c r="AL114" s="13"/>
      <c r="AM114" s="13"/>
    </row>
    <row r="115" spans="1:39" s="1" customFormat="1" ht="11.1" customHeight="1" outlineLevel="1" x14ac:dyDescent="0.2">
      <c r="A115" s="7" t="s">
        <v>117</v>
      </c>
      <c r="B115" s="7" t="s">
        <v>14</v>
      </c>
      <c r="C115" s="8">
        <v>370</v>
      </c>
      <c r="D115" s="8">
        <v>419</v>
      </c>
      <c r="E115" s="8">
        <v>429</v>
      </c>
      <c r="F115" s="8">
        <v>331</v>
      </c>
      <c r="G115" s="1" t="str">
        <f>VLOOKUP(A:A,[1]TDSheet!$A:$G,7,0)</f>
        <v>н</v>
      </c>
      <c r="H115" s="1">
        <f>VLOOKUP(A:A,[1]TDSheet!$A:$H,8,0)</f>
        <v>0.4</v>
      </c>
      <c r="I115" s="1" t="e">
        <f>VLOOKUP(A:A,[1]TDSheet!$A:$I,9,0)</f>
        <v>#N/A</v>
      </c>
      <c r="J115" s="13">
        <f>VLOOKUP(A:A,[2]TDSheet!$A:$F,6,0)</f>
        <v>440</v>
      </c>
      <c r="K115" s="13">
        <f t="shared" si="16"/>
        <v>-11</v>
      </c>
      <c r="L115" s="13">
        <f>VLOOKUP(A:A,[1]TDSheet!$A:$L,12,0)</f>
        <v>50</v>
      </c>
      <c r="M115" s="13">
        <f>VLOOKUP(A:A,[1]TDSheet!$A:$M,13,0)</f>
        <v>0</v>
      </c>
      <c r="N115" s="13">
        <f>VLOOKUP(A:A,[1]TDSheet!$A:$X,24,0)</f>
        <v>0</v>
      </c>
      <c r="O115" s="13"/>
      <c r="P115" s="13"/>
      <c r="Q115" s="13"/>
      <c r="R115" s="13"/>
      <c r="S115" s="13"/>
      <c r="T115" s="13"/>
      <c r="U115" s="13"/>
      <c r="V115" s="13"/>
      <c r="W115" s="13">
        <f t="shared" si="17"/>
        <v>85.8</v>
      </c>
      <c r="X115" s="15">
        <v>120</v>
      </c>
      <c r="Y115" s="16">
        <f t="shared" si="18"/>
        <v>5.8391608391608392</v>
      </c>
      <c r="Z115" s="13">
        <f t="shared" si="19"/>
        <v>3.8578088578088581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120.6</v>
      </c>
      <c r="AF115" s="13">
        <f>VLOOKUP(A:A,[1]TDSheet!$A:$AF,32,0)</f>
        <v>81.400000000000006</v>
      </c>
      <c r="AG115" s="13">
        <f>VLOOKUP(A:A,[1]TDSheet!$A:$AG,33,0)</f>
        <v>92.2</v>
      </c>
      <c r="AH115" s="13">
        <f>VLOOKUP(A:A,[3]TDSheet!$A:$D,4,0)</f>
        <v>114</v>
      </c>
      <c r="AI115" s="13" t="str">
        <f>VLOOKUP(A:A,[1]TDSheet!$A:$AI,35,0)</f>
        <v>Паша</v>
      </c>
      <c r="AJ115" s="13">
        <f t="shared" si="20"/>
        <v>48</v>
      </c>
      <c r="AK115" s="13"/>
      <c r="AL115" s="13"/>
      <c r="AM115" s="13"/>
    </row>
    <row r="116" spans="1:39" s="1" customFormat="1" ht="11.1" customHeight="1" outlineLevel="1" x14ac:dyDescent="0.2">
      <c r="A116" s="7" t="s">
        <v>118</v>
      </c>
      <c r="B116" s="7" t="s">
        <v>14</v>
      </c>
      <c r="C116" s="8">
        <v>-1021</v>
      </c>
      <c r="D116" s="8">
        <v>2091</v>
      </c>
      <c r="E116" s="17">
        <v>1434</v>
      </c>
      <c r="F116" s="18">
        <v>-380</v>
      </c>
      <c r="G116" s="1" t="str">
        <f>VLOOKUP(A:A,[1]TDSheet!$A:$G,7,0)</f>
        <v>ак</v>
      </c>
      <c r="H116" s="1">
        <f>VLOOKUP(A:A,[1]TDSheet!$A:$H,8,0)</f>
        <v>0</v>
      </c>
      <c r="I116" s="1">
        <f>VLOOKUP(A:A,[1]TDSheet!$A:$I,9,0)</f>
        <v>0</v>
      </c>
      <c r="J116" s="13">
        <f>VLOOKUP(A:A,[2]TDSheet!$A:$F,6,0)</f>
        <v>1456</v>
      </c>
      <c r="K116" s="13">
        <f t="shared" si="16"/>
        <v>-22</v>
      </c>
      <c r="L116" s="13">
        <f>VLOOKUP(A:A,[1]TDSheet!$A:$L,12,0)</f>
        <v>0</v>
      </c>
      <c r="M116" s="13">
        <f>VLOOKUP(A:A,[1]TDSheet!$A:$M,13,0)</f>
        <v>0</v>
      </c>
      <c r="N116" s="13">
        <f>VLOOKUP(A:A,[1]TDSheet!$A:$X,24,0)</f>
        <v>0</v>
      </c>
      <c r="O116" s="13"/>
      <c r="P116" s="13"/>
      <c r="Q116" s="13"/>
      <c r="R116" s="13"/>
      <c r="S116" s="13"/>
      <c r="T116" s="13"/>
      <c r="U116" s="13"/>
      <c r="V116" s="13"/>
      <c r="W116" s="13">
        <f t="shared" si="17"/>
        <v>286.8</v>
      </c>
      <c r="X116" s="15"/>
      <c r="Y116" s="16">
        <f t="shared" si="18"/>
        <v>-1.3249651324965133</v>
      </c>
      <c r="Z116" s="13">
        <f t="shared" si="19"/>
        <v>-1.3249651324965133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277.60000000000002</v>
      </c>
      <c r="AF116" s="13">
        <f>VLOOKUP(A:A,[1]TDSheet!$A:$AF,32,0)</f>
        <v>297.2</v>
      </c>
      <c r="AG116" s="13">
        <f>VLOOKUP(A:A,[1]TDSheet!$A:$AG,33,0)</f>
        <v>287.2</v>
      </c>
      <c r="AH116" s="13">
        <f>VLOOKUP(A:A,[3]TDSheet!$A:$D,4,0)</f>
        <v>380</v>
      </c>
      <c r="AI116" s="13" t="e">
        <f>VLOOKUP(A:A,[1]TDSheet!$A:$AI,35,0)</f>
        <v>#N/A</v>
      </c>
      <c r="AJ116" s="13">
        <f t="shared" si="20"/>
        <v>0</v>
      </c>
      <c r="AK116" s="13"/>
      <c r="AL116" s="13"/>
      <c r="AM116" s="13"/>
    </row>
    <row r="117" spans="1:39" s="1" customFormat="1" ht="21.95" customHeight="1" outlineLevel="1" x14ac:dyDescent="0.2">
      <c r="A117" s="7" t="s">
        <v>119</v>
      </c>
      <c r="B117" s="7" t="s">
        <v>8</v>
      </c>
      <c r="C117" s="8">
        <v>-227.846</v>
      </c>
      <c r="D117" s="8">
        <v>550.048</v>
      </c>
      <c r="E117" s="17">
        <v>399.91199999999998</v>
      </c>
      <c r="F117" s="18">
        <v>-78.14</v>
      </c>
      <c r="G117" s="1" t="str">
        <f>VLOOKUP(A:A,[1]TDSheet!$A:$G,7,0)</f>
        <v>ак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387.06400000000002</v>
      </c>
      <c r="K117" s="13">
        <f t="shared" si="16"/>
        <v>12.847999999999956</v>
      </c>
      <c r="L117" s="13">
        <f>VLOOKUP(A:A,[1]TDSheet!$A:$L,12,0)</f>
        <v>0</v>
      </c>
      <c r="M117" s="13">
        <f>VLOOKUP(A:A,[1]TDSheet!$A:$M,13,0)</f>
        <v>0</v>
      </c>
      <c r="N117" s="13">
        <f>VLOOKUP(A:A,[1]TDSheet!$A:$X,24,0)</f>
        <v>0</v>
      </c>
      <c r="O117" s="13"/>
      <c r="P117" s="13"/>
      <c r="Q117" s="13"/>
      <c r="R117" s="13"/>
      <c r="S117" s="13"/>
      <c r="T117" s="13"/>
      <c r="U117" s="13"/>
      <c r="V117" s="13"/>
      <c r="W117" s="13">
        <f t="shared" si="17"/>
        <v>79.982399999999998</v>
      </c>
      <c r="X117" s="15"/>
      <c r="Y117" s="16">
        <f t="shared" si="18"/>
        <v>-0.97696493228510273</v>
      </c>
      <c r="Z117" s="13">
        <f t="shared" si="19"/>
        <v>-0.97696493228510273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61.225800000000007</v>
      </c>
      <c r="AF117" s="13">
        <f>VLOOKUP(A:A,[1]TDSheet!$A:$AF,32,0)</f>
        <v>59.496000000000002</v>
      </c>
      <c r="AG117" s="13">
        <f>VLOOKUP(A:A,[1]TDSheet!$A:$AG,33,0)</f>
        <v>69.565599999999989</v>
      </c>
      <c r="AH117" s="13">
        <f>VLOOKUP(A:A,[3]TDSheet!$A:$D,4,0)</f>
        <v>78.44</v>
      </c>
      <c r="AI117" s="13" t="e">
        <f>VLOOKUP(A:A,[1]TDSheet!$A:$AI,35,0)</f>
        <v>#N/A</v>
      </c>
      <c r="AJ117" s="13">
        <f t="shared" si="20"/>
        <v>0</v>
      </c>
      <c r="AK117" s="13"/>
      <c r="AL117" s="13"/>
      <c r="AM117" s="13"/>
    </row>
    <row r="118" spans="1:39" s="1" customFormat="1" ht="11.1" customHeight="1" outlineLevel="1" x14ac:dyDescent="0.2">
      <c r="A118" s="7" t="s">
        <v>120</v>
      </c>
      <c r="B118" s="7" t="s">
        <v>8</v>
      </c>
      <c r="C118" s="8">
        <v>-325.14499999999998</v>
      </c>
      <c r="D118" s="8">
        <v>754.68</v>
      </c>
      <c r="E118" s="17">
        <v>502.70499999999998</v>
      </c>
      <c r="F118" s="18">
        <v>-77.234999999999999</v>
      </c>
      <c r="G118" s="1" t="str">
        <f>VLOOKUP(A:A,[1]TDSheet!$A:$G,7,0)</f>
        <v>ак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489.97899999999998</v>
      </c>
      <c r="K118" s="13">
        <f t="shared" si="16"/>
        <v>12.725999999999999</v>
      </c>
      <c r="L118" s="13">
        <f>VLOOKUP(A:A,[1]TDSheet!$A:$L,12,0)</f>
        <v>0</v>
      </c>
      <c r="M118" s="13">
        <f>VLOOKUP(A:A,[1]TDSheet!$A:$M,13,0)</f>
        <v>0</v>
      </c>
      <c r="N118" s="13">
        <f>VLOOKUP(A:A,[1]TDSheet!$A:$X,24,0)</f>
        <v>0</v>
      </c>
      <c r="O118" s="13"/>
      <c r="P118" s="13"/>
      <c r="Q118" s="13"/>
      <c r="R118" s="13"/>
      <c r="S118" s="13"/>
      <c r="T118" s="13"/>
      <c r="U118" s="13"/>
      <c r="V118" s="13"/>
      <c r="W118" s="13">
        <f t="shared" si="17"/>
        <v>100.541</v>
      </c>
      <c r="X118" s="15"/>
      <c r="Y118" s="16">
        <f t="shared" si="18"/>
        <v>-0.7681940700808626</v>
      </c>
      <c r="Z118" s="13">
        <f t="shared" si="19"/>
        <v>-0.7681940700808626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89.691000000000003</v>
      </c>
      <c r="AF118" s="13">
        <f>VLOOKUP(A:A,[1]TDSheet!$A:$AF,32,0)</f>
        <v>95.933000000000007</v>
      </c>
      <c r="AG118" s="13">
        <f>VLOOKUP(A:A,[1]TDSheet!$A:$AG,33,0)</f>
        <v>98.63300000000001</v>
      </c>
      <c r="AH118" s="13">
        <f>VLOOKUP(A:A,[3]TDSheet!$A:$D,4,0)</f>
        <v>78.59</v>
      </c>
      <c r="AI118" s="13" t="e">
        <f>VLOOKUP(A:A,[1]TDSheet!$A:$AI,35,0)</f>
        <v>#N/A</v>
      </c>
      <c r="AJ118" s="13">
        <f t="shared" si="20"/>
        <v>0</v>
      </c>
      <c r="AK118" s="13"/>
      <c r="AL118" s="13"/>
      <c r="AM118" s="13"/>
    </row>
    <row r="119" spans="1:39" s="1" customFormat="1" ht="11.1" customHeight="1" outlineLevel="1" x14ac:dyDescent="0.2">
      <c r="A119" s="7" t="s">
        <v>121</v>
      </c>
      <c r="B119" s="7" t="s">
        <v>14</v>
      </c>
      <c r="C119" s="8">
        <v>-389</v>
      </c>
      <c r="D119" s="8">
        <v>768</v>
      </c>
      <c r="E119" s="8">
        <v>381</v>
      </c>
      <c r="F119" s="18">
        <v>-40</v>
      </c>
      <c r="G119" s="1" t="str">
        <f>VLOOKUP(A:A,[1]TDSheet!$A:$G,7,0)</f>
        <v>оконч</v>
      </c>
      <c r="H119" s="1">
        <f>VLOOKUP(A:A,[1]TDSheet!$A:$H,8,0)</f>
        <v>0</v>
      </c>
      <c r="I119" s="1">
        <f>VLOOKUP(A:A,[1]TDSheet!$A:$I,9,0)</f>
        <v>0</v>
      </c>
      <c r="J119" s="13">
        <f>VLOOKUP(A:A,[2]TDSheet!$A:$F,6,0)</f>
        <v>422</v>
      </c>
      <c r="K119" s="13">
        <f t="shared" si="16"/>
        <v>-41</v>
      </c>
      <c r="L119" s="13">
        <f>VLOOKUP(A:A,[1]TDSheet!$A:$L,12,0)</f>
        <v>0</v>
      </c>
      <c r="M119" s="13">
        <f>VLOOKUP(A:A,[1]TDSheet!$A:$M,13,0)</f>
        <v>0</v>
      </c>
      <c r="N119" s="13">
        <f>VLOOKUP(A:A,[1]TDSheet!$A:$X,24,0)</f>
        <v>0</v>
      </c>
      <c r="O119" s="13"/>
      <c r="P119" s="13"/>
      <c r="Q119" s="13"/>
      <c r="R119" s="13"/>
      <c r="S119" s="13"/>
      <c r="T119" s="13"/>
      <c r="U119" s="13"/>
      <c r="V119" s="13"/>
      <c r="W119" s="13">
        <f t="shared" si="17"/>
        <v>76.2</v>
      </c>
      <c r="X119" s="15"/>
      <c r="Y119" s="16">
        <f t="shared" si="18"/>
        <v>-0.52493438320209973</v>
      </c>
      <c r="Z119" s="13">
        <f t="shared" si="19"/>
        <v>-0.52493438320209973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87.8</v>
      </c>
      <c r="AF119" s="13">
        <f>VLOOKUP(A:A,[1]TDSheet!$A:$AF,32,0)</f>
        <v>97</v>
      </c>
      <c r="AG119" s="13">
        <f>VLOOKUP(A:A,[1]TDSheet!$A:$AG,33,0)</f>
        <v>100.6</v>
      </c>
      <c r="AH119" s="13">
        <f>VLOOKUP(A:A,[3]TDSheet!$A:$D,4,0)</f>
        <v>65</v>
      </c>
      <c r="AI119" s="13" t="e">
        <f>VLOOKUP(A:A,[1]TDSheet!$A:$AI,35,0)</f>
        <v>#N/A</v>
      </c>
      <c r="AJ119" s="13">
        <f t="shared" si="20"/>
        <v>0</v>
      </c>
      <c r="AK119" s="13"/>
      <c r="AL119" s="13"/>
      <c r="AM119" s="13"/>
    </row>
    <row r="120" spans="1:39" s="1" customFormat="1" ht="11.1" customHeight="1" outlineLevel="1" x14ac:dyDescent="0.2">
      <c r="A120" s="7" t="s">
        <v>122</v>
      </c>
      <c r="B120" s="7" t="s">
        <v>14</v>
      </c>
      <c r="C120" s="8">
        <v>-395</v>
      </c>
      <c r="D120" s="8">
        <v>869</v>
      </c>
      <c r="E120" s="17">
        <v>617</v>
      </c>
      <c r="F120" s="18">
        <v>-158</v>
      </c>
      <c r="G120" s="1" t="str">
        <f>VLOOKUP(A:A,[1]TDSheet!$A:$G,7,0)</f>
        <v>ак</v>
      </c>
      <c r="H120" s="1">
        <f>VLOOKUP(A:A,[1]TDSheet!$A:$H,8,0)</f>
        <v>0</v>
      </c>
      <c r="I120" s="1">
        <f>VLOOKUP(A:A,[1]TDSheet!$A:$I,9,0)</f>
        <v>0</v>
      </c>
      <c r="J120" s="13">
        <f>VLOOKUP(A:A,[2]TDSheet!$A:$F,6,0)</f>
        <v>635</v>
      </c>
      <c r="K120" s="13">
        <f t="shared" si="16"/>
        <v>-18</v>
      </c>
      <c r="L120" s="13">
        <f>VLOOKUP(A:A,[1]TDSheet!$A:$L,12,0)</f>
        <v>0</v>
      </c>
      <c r="M120" s="13">
        <f>VLOOKUP(A:A,[1]TDSheet!$A:$M,13,0)</f>
        <v>0</v>
      </c>
      <c r="N120" s="13">
        <f>VLOOKUP(A:A,[1]TDSheet!$A:$X,24,0)</f>
        <v>0</v>
      </c>
      <c r="O120" s="13"/>
      <c r="P120" s="13"/>
      <c r="Q120" s="13"/>
      <c r="R120" s="13"/>
      <c r="S120" s="13"/>
      <c r="T120" s="13"/>
      <c r="U120" s="13"/>
      <c r="V120" s="13"/>
      <c r="W120" s="13">
        <f t="shared" si="17"/>
        <v>123.4</v>
      </c>
      <c r="X120" s="15"/>
      <c r="Y120" s="16">
        <f t="shared" si="18"/>
        <v>-1.2803889789303078</v>
      </c>
      <c r="Z120" s="13">
        <f t="shared" si="19"/>
        <v>-1.2803889789303078</v>
      </c>
      <c r="AA120" s="13"/>
      <c r="AB120" s="13"/>
      <c r="AC120" s="13"/>
      <c r="AD120" s="13">
        <f>VLOOKUP(A:A,[1]TDSheet!$A:$AD,30,0)</f>
        <v>0</v>
      </c>
      <c r="AE120" s="13">
        <f>VLOOKUP(A:A,[1]TDSheet!$A:$AE,31,0)</f>
        <v>107.6</v>
      </c>
      <c r="AF120" s="13">
        <f>VLOOKUP(A:A,[1]TDSheet!$A:$AF,32,0)</f>
        <v>105</v>
      </c>
      <c r="AG120" s="13">
        <f>VLOOKUP(A:A,[1]TDSheet!$A:$AG,33,0)</f>
        <v>114.6</v>
      </c>
      <c r="AH120" s="13">
        <f>VLOOKUP(A:A,[3]TDSheet!$A:$D,4,0)</f>
        <v>160</v>
      </c>
      <c r="AI120" s="13" t="e">
        <f>VLOOKUP(A:A,[1]TDSheet!$A:$AI,35,0)</f>
        <v>#N/A</v>
      </c>
      <c r="AJ120" s="13">
        <f t="shared" si="20"/>
        <v>0</v>
      </c>
      <c r="AK120" s="13"/>
      <c r="AL120" s="13"/>
      <c r="AM120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2024-05-02T10:01:22Z</dcterms:modified>
</cp:coreProperties>
</file>