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8667D85-6F11-41BC-B961-B0DAAF5873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X521" i="1" s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547" i="1" s="1"/>
  <c r="W493" i="1"/>
  <c r="X492" i="1"/>
  <c r="W492" i="1"/>
  <c r="Y491" i="1"/>
  <c r="Y492" i="1" s="1"/>
  <c r="X491" i="1"/>
  <c r="X493" i="1" s="1"/>
  <c r="O491" i="1"/>
  <c r="W489" i="1"/>
  <c r="W488" i="1"/>
  <c r="Y487" i="1"/>
  <c r="X487" i="1"/>
  <c r="O487" i="1"/>
  <c r="X486" i="1"/>
  <c r="Y486" i="1" s="1"/>
  <c r="O486" i="1"/>
  <c r="Y485" i="1"/>
  <c r="Y488" i="1" s="1"/>
  <c r="X485" i="1"/>
  <c r="X489" i="1" s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X483" i="1" s="1"/>
  <c r="O476" i="1"/>
  <c r="W474" i="1"/>
  <c r="W473" i="1"/>
  <c r="X472" i="1"/>
  <c r="Y472" i="1" s="1"/>
  <c r="O472" i="1"/>
  <c r="Y471" i="1"/>
  <c r="Y473" i="1" s="1"/>
  <c r="X471" i="1"/>
  <c r="X473" i="1" s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Y468" i="1" s="1"/>
  <c r="X457" i="1"/>
  <c r="X469" i="1" s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X444" i="1" s="1"/>
  <c r="O443" i="1"/>
  <c r="W441" i="1"/>
  <c r="W440" i="1"/>
  <c r="X439" i="1"/>
  <c r="X440" i="1" s="1"/>
  <c r="O439" i="1"/>
  <c r="W437" i="1"/>
  <c r="W436" i="1"/>
  <c r="X435" i="1"/>
  <c r="Y435" i="1" s="1"/>
  <c r="O435" i="1"/>
  <c r="Y434" i="1"/>
  <c r="Y436" i="1" s="1"/>
  <c r="X434" i="1"/>
  <c r="X436" i="1" s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Y431" i="1" s="1"/>
  <c r="X424" i="1"/>
  <c r="X432" i="1" s="1"/>
  <c r="O424" i="1"/>
  <c r="W422" i="1"/>
  <c r="W421" i="1"/>
  <c r="Y420" i="1"/>
  <c r="X420" i="1"/>
  <c r="O420" i="1"/>
  <c r="X419" i="1"/>
  <c r="X422" i="1" s="1"/>
  <c r="O419" i="1"/>
  <c r="W416" i="1"/>
  <c r="W415" i="1"/>
  <c r="X414" i="1"/>
  <c r="Y414" i="1" s="1"/>
  <c r="O414" i="1"/>
  <c r="Y413" i="1"/>
  <c r="X413" i="1"/>
  <c r="O413" i="1"/>
  <c r="X412" i="1"/>
  <c r="X415" i="1" s="1"/>
  <c r="O412" i="1"/>
  <c r="W410" i="1"/>
  <c r="W409" i="1"/>
  <c r="X408" i="1"/>
  <c r="X409" i="1" s="1"/>
  <c r="O408" i="1"/>
  <c r="W406" i="1"/>
  <c r="W405" i="1"/>
  <c r="X404" i="1"/>
  <c r="Y404" i="1" s="1"/>
  <c r="O404" i="1"/>
  <c r="Y403" i="1"/>
  <c r="X403" i="1"/>
  <c r="O403" i="1"/>
  <c r="X402" i="1"/>
  <c r="X405" i="1" s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X365" i="1" s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Y336" i="1" s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X315" i="1"/>
  <c r="W315" i="1"/>
  <c r="Y314" i="1"/>
  <c r="X314" i="1"/>
  <c r="O314" i="1"/>
  <c r="X313" i="1"/>
  <c r="Y313" i="1" s="1"/>
  <c r="O313" i="1"/>
  <c r="Y312" i="1"/>
  <c r="X312" i="1"/>
  <c r="X316" i="1" s="1"/>
  <c r="O312" i="1"/>
  <c r="W310" i="1"/>
  <c r="X309" i="1"/>
  <c r="W309" i="1"/>
  <c r="Y308" i="1"/>
  <c r="Y309" i="1" s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X288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Y203" i="1"/>
  <c r="Y205" i="1" s="1"/>
  <c r="X203" i="1"/>
  <c r="O203" i="1"/>
  <c r="X202" i="1"/>
  <c r="Y202" i="1" s="1"/>
  <c r="O202" i="1"/>
  <c r="Y201" i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Y145" i="1"/>
  <c r="X145" i="1"/>
  <c r="O145" i="1"/>
  <c r="X144" i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Y34" i="1" s="1"/>
  <c r="X27" i="1"/>
  <c r="X35" i="1" s="1"/>
  <c r="O27" i="1"/>
  <c r="W25" i="1"/>
  <c r="W537" i="1" s="1"/>
  <c r="W24" i="1"/>
  <c r="Y23" i="1"/>
  <c r="X23" i="1"/>
  <c r="O23" i="1"/>
  <c r="X22" i="1"/>
  <c r="H10" i="1"/>
  <c r="F10" i="1"/>
  <c r="J9" i="1"/>
  <c r="F9" i="1"/>
  <c r="A9" i="1"/>
  <c r="A10" i="1" s="1"/>
  <c r="D7" i="1"/>
  <c r="P6" i="1"/>
  <c r="O2" i="1"/>
  <c r="B547" i="1" l="1"/>
  <c r="X539" i="1"/>
  <c r="X538" i="1"/>
  <c r="X24" i="1"/>
  <c r="X34" i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X121" i="1"/>
  <c r="X130" i="1"/>
  <c r="Y123" i="1"/>
  <c r="Y130" i="1" s="1"/>
  <c r="X148" i="1"/>
  <c r="H547" i="1"/>
  <c r="X160" i="1"/>
  <c r="Y151" i="1"/>
  <c r="Y160" i="1" s="1"/>
  <c r="X161" i="1"/>
  <c r="I547" i="1"/>
  <c r="X167" i="1"/>
  <c r="Y164" i="1"/>
  <c r="Y166" i="1" s="1"/>
  <c r="X206" i="1"/>
  <c r="J547" i="1"/>
  <c r="X216" i="1"/>
  <c r="Y209" i="1"/>
  <c r="Y215" i="1" s="1"/>
  <c r="X230" i="1"/>
  <c r="X249" i="1"/>
  <c r="X252" i="1"/>
  <c r="Y251" i="1"/>
  <c r="Y252" i="1" s="1"/>
  <c r="X253" i="1"/>
  <c r="X260" i="1"/>
  <c r="Y255" i="1"/>
  <c r="Y259" i="1" s="1"/>
  <c r="X259" i="1"/>
  <c r="X271" i="1"/>
  <c r="X300" i="1"/>
  <c r="X305" i="1"/>
  <c r="Y302" i="1"/>
  <c r="Y304" i="1" s="1"/>
  <c r="X343" i="1"/>
  <c r="X348" i="1"/>
  <c r="Y345" i="1"/>
  <c r="Y347" i="1" s="1"/>
  <c r="H9" i="1"/>
  <c r="Y22" i="1"/>
  <c r="Y24" i="1" s="1"/>
  <c r="W541" i="1"/>
  <c r="X25" i="1"/>
  <c r="X104" i="1"/>
  <c r="X103" i="1"/>
  <c r="X120" i="1"/>
  <c r="Y106" i="1"/>
  <c r="Y120" i="1" s="1"/>
  <c r="X131" i="1"/>
  <c r="F547" i="1"/>
  <c r="X139" i="1"/>
  <c r="Y134" i="1"/>
  <c r="Y139" i="1" s="1"/>
  <c r="X140" i="1"/>
  <c r="G547" i="1"/>
  <c r="X147" i="1"/>
  <c r="Y144" i="1"/>
  <c r="Y147" i="1" s="1"/>
  <c r="X166" i="1"/>
  <c r="X172" i="1"/>
  <c r="X179" i="1"/>
  <c r="Y174" i="1"/>
  <c r="Y178" i="1" s="1"/>
  <c r="X178" i="1"/>
  <c r="Y198" i="1"/>
  <c r="X198" i="1"/>
  <c r="X215" i="1"/>
  <c r="X221" i="1"/>
  <c r="X231" i="1"/>
  <c r="Y224" i="1"/>
  <c r="Y230" i="1" s="1"/>
  <c r="X272" i="1"/>
  <c r="X278" i="1"/>
  <c r="X277" i="1"/>
  <c r="X284" i="1"/>
  <c r="Y280" i="1"/>
  <c r="Y283" i="1" s="1"/>
  <c r="X283" i="1"/>
  <c r="X289" i="1"/>
  <c r="O547" i="1"/>
  <c r="X299" i="1"/>
  <c r="Y292" i="1"/>
  <c r="Y299" i="1" s="1"/>
  <c r="X304" i="1"/>
  <c r="Y315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399" i="1"/>
  <c r="Y386" i="1"/>
  <c r="Y399" i="1" s="1"/>
  <c r="X400" i="1"/>
  <c r="C547" i="1"/>
  <c r="X53" i="1"/>
  <c r="L547" i="1"/>
  <c r="N547" i="1"/>
  <c r="X248" i="1"/>
  <c r="P547" i="1"/>
  <c r="X310" i="1"/>
  <c r="Q547" i="1"/>
  <c r="X336" i="1"/>
  <c r="R547" i="1"/>
  <c r="X361" i="1"/>
  <c r="S547" i="1"/>
  <c r="X383" i="1"/>
  <c r="X406" i="1"/>
  <c r="X410" i="1"/>
  <c r="X416" i="1"/>
  <c r="X421" i="1"/>
  <c r="X431" i="1"/>
  <c r="X437" i="1"/>
  <c r="X441" i="1"/>
  <c r="X445" i="1"/>
  <c r="X468" i="1"/>
  <c r="X474" i="1"/>
  <c r="X482" i="1"/>
  <c r="X488" i="1"/>
  <c r="X505" i="1"/>
  <c r="X520" i="1"/>
  <c r="X536" i="1"/>
  <c r="T547" i="1"/>
  <c r="V547" i="1"/>
  <c r="Y402" i="1"/>
  <c r="Y405" i="1" s="1"/>
  <c r="Y408" i="1"/>
  <c r="Y409" i="1" s="1"/>
  <c r="Y412" i="1"/>
  <c r="Y415" i="1" s="1"/>
  <c r="Y419" i="1"/>
  <c r="Y421" i="1" s="1"/>
  <c r="Y439" i="1"/>
  <c r="Y440" i="1" s="1"/>
  <c r="Y443" i="1"/>
  <c r="Y444" i="1" s="1"/>
  <c r="X453" i="1"/>
  <c r="Y476" i="1"/>
  <c r="Y482" i="1" s="1"/>
  <c r="Y497" i="1"/>
  <c r="Y504" i="1" s="1"/>
  <c r="X504" i="1"/>
  <c r="Y514" i="1"/>
  <c r="Y520" i="1" s="1"/>
  <c r="Y531" i="1"/>
  <c r="Y535" i="1" s="1"/>
  <c r="X541" i="1" l="1"/>
  <c r="X537" i="1"/>
  <c r="Y542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<sst xmlns="http://schemas.openxmlformats.org/spreadsheetml/2006/main" count="2296" uniqueCount="750">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</sst>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112.5</v>
      </c>
      <c r="X52" s="371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46.296296296296291</v>
      </c>
      <c r="X53" s="372">
        <f>IFERROR(X51/H51,"0")+IFERROR(X52/H52,"0")</f>
        <v>47</v>
      </c>
      <c r="Y53" s="372">
        <f>IFERROR(IF(Y51="",0,Y51),"0")+IFERROR(IF(Y52="",0,Y52),"0")</f>
        <v>0.42501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162.5</v>
      </c>
      <c r="X54" s="372">
        <f>IFERROR(SUM(X51:X52),"0")</f>
        <v>167.4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450</v>
      </c>
      <c r="X59" s="37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137.03703703703704</v>
      </c>
      <c r="X61" s="372">
        <f>IFERROR(X57/H57,"0")+IFERROR(X58/H58,"0")+IFERROR(X59/H59,"0")+IFERROR(X60/H60,"0")</f>
        <v>138</v>
      </c>
      <c r="Y61" s="372">
        <f>IFERROR(IF(Y57="",0,Y57),"0")+IFERROR(IF(Y58="",0,Y58),"0")+IFERROR(IF(Y59="",0,Y59),"0")+IFERROR(IF(Y60="",0,Y60),"0")</f>
        <v>1.7634999999999998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850</v>
      </c>
      <c r="X62" s="372">
        <f>IFERROR(SUM(X57:X60),"0")</f>
        <v>860.40000000000009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20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120</v>
      </c>
      <c r="X67" s="371">
        <f t="shared" si="2"/>
        <v>123.19999999999999</v>
      </c>
      <c r="Y67" s="36">
        <f t="shared" si="3"/>
        <v>0.23924999999999999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100</v>
      </c>
      <c r="X69" s="371">
        <f t="shared" si="2"/>
        <v>108</v>
      </c>
      <c r="Y69" s="36">
        <f t="shared" si="3"/>
        <v>0.21749999999999997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50</v>
      </c>
      <c r="X70" s="371">
        <f t="shared" si="2"/>
        <v>56</v>
      </c>
      <c r="Y70" s="36">
        <f t="shared" si="3"/>
        <v>0.10874999999999999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80</v>
      </c>
      <c r="X73" s="371">
        <f t="shared" si="2"/>
        <v>80</v>
      </c>
      <c r="Y73" s="36">
        <f t="shared" ref="Y73:Y79" si="4">IFERROR(IF(X73=0,"",ROUNDUP(X73/H73,0)*0.00937),"")</f>
        <v>0.18740000000000001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60</v>
      </c>
      <c r="X80" s="371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219.97354497354496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222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2.3826199999999997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1120</v>
      </c>
      <c r="X87" s="372">
        <f>IFERROR(SUM(X65:X85),"0")</f>
        <v>1140.4000000000001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26.4</v>
      </c>
      <c r="X113" s="371">
        <f t="shared" si="6"/>
        <v>26.400000000000002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225</v>
      </c>
      <c r="X114" s="371">
        <f t="shared" si="6"/>
        <v>226.8</v>
      </c>
      <c r="Y114" s="36">
        <f>IFERROR(IF(X114=0,"",ROUNDUP(X114/H114,0)*0.00753),"")</f>
        <v>0.63251999999999997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10</v>
      </c>
      <c r="X117" s="371">
        <f t="shared" si="6"/>
        <v>12</v>
      </c>
      <c r="Y117" s="36">
        <f>IFERROR(IF(X117=0,"",ROUNDUP(X117/H117,0)*0.00753),"")</f>
        <v>3.0120000000000001E-2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108.57142857142857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110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0.99894000000000005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361.4</v>
      </c>
      <c r="X121" s="372">
        <f>IFERROR(SUM(X106:X119),"0")</f>
        <v>366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20</v>
      </c>
      <c r="X125" s="371">
        <f t="shared" si="7"/>
        <v>25.200000000000003</v>
      </c>
      <c r="Y125" s="36">
        <f>IFERROR(IF(X125=0,"",ROUNDUP(X125/H125,0)*0.02175),"")</f>
        <v>6.5250000000000002E-2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26.4</v>
      </c>
      <c r="X128" s="371">
        <f t="shared" si="7"/>
        <v>27.72</v>
      </c>
      <c r="Y128" s="36">
        <f>IFERROR(IF(X128=0,"",ROUNDUP(X128/H128,0)*0.00753),"")</f>
        <v>0.10542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15.714285714285714</v>
      </c>
      <c r="X130" s="372">
        <f>IFERROR(X123/H123,"0")+IFERROR(X124/H124,"0")+IFERROR(X125/H125,"0")+IFERROR(X126/H126,"0")+IFERROR(X127/H127,"0")+IFERROR(X128/H128,"0")+IFERROR(X129/H129,"0")</f>
        <v>17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0.17066999999999999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46.4</v>
      </c>
      <c r="X131" s="372">
        <f>IFERROR(SUM(X123:X129),"0")</f>
        <v>52.92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270</v>
      </c>
      <c r="X137" s="371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123.80952380952381</v>
      </c>
      <c r="X139" s="372">
        <f>IFERROR(X134/H134,"0")+IFERROR(X135/H135,"0")+IFERROR(X136/H136,"0")+IFERROR(X137/H137,"0")+IFERROR(X138/H138,"0")</f>
        <v>124</v>
      </c>
      <c r="Y139" s="372">
        <f>IFERROR(IF(Y134="",0,Y134),"0")+IFERROR(IF(Y135="",0,Y135),"0")+IFERROR(IF(Y136="",0,Y136),"0")+IFERROR(IF(Y137="",0,Y137),"0")+IFERROR(IF(Y138="",0,Y138),"0")</f>
        <v>1.2749999999999999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470</v>
      </c>
      <c r="X140" s="372">
        <f>IFERROR(SUM(X134:X138),"0")</f>
        <v>471.6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80</v>
      </c>
      <c r="X153" s="371">
        <f t="shared" si="8"/>
        <v>84</v>
      </c>
      <c r="Y153" s="36">
        <f>IFERROR(IF(X153=0,"",ROUNDUP(X153/H153,0)*0.00753),"")</f>
        <v>0.15060000000000001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87.5</v>
      </c>
      <c r="X154" s="371">
        <f t="shared" si="8"/>
        <v>88.2</v>
      </c>
      <c r="Y154" s="36">
        <f>IFERROR(IF(X154=0,"",ROUNDUP(X154/H154,0)*0.00502),"")</f>
        <v>0.21084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105</v>
      </c>
      <c r="X156" s="371">
        <f t="shared" si="8"/>
        <v>105</v>
      </c>
      <c r="Y156" s="36">
        <f>IFERROR(IF(X156=0,"",ROUNDUP(X156/H156,0)*0.00502),"")</f>
        <v>0.251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157.5</v>
      </c>
      <c r="X157" s="371">
        <f t="shared" si="8"/>
        <v>157.5</v>
      </c>
      <c r="Y157" s="36">
        <f>IFERROR(IF(X157=0,"",ROUNDUP(X157/H157,0)*0.00502),"")</f>
        <v>0.3765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202.38095238095238</v>
      </c>
      <c r="X160" s="372">
        <f>IFERROR(X151/H151,"0")+IFERROR(X152/H152,"0")+IFERROR(X153/H153,"0")+IFERROR(X154/H154,"0")+IFERROR(X155/H155,"0")+IFERROR(X156/H156,"0")+IFERROR(X157/H157,"0")+IFERROR(X158/H158,"0")+IFERROR(X159/H159,"0")</f>
        <v>204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1.1169500000000001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500</v>
      </c>
      <c r="X161" s="372">
        <f>IFERROR(SUM(X151:X159),"0")</f>
        <v>506.1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130</v>
      </c>
      <c r="X174" s="37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50</v>
      </c>
      <c r="X175" s="37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150</v>
      </c>
      <c r="X176" s="371">
        <f>IFERROR(IF(W176="",0,CEILING((W176/$H176),1)*$H176),"")</f>
        <v>151.20000000000002</v>
      </c>
      <c r="Y176" s="36">
        <f>IFERROR(IF(X176=0,"",ROUNDUP(X176/H176,0)*0.00937),"")</f>
        <v>0.26235999999999998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120</v>
      </c>
      <c r="X177" s="37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83.333333333333314</v>
      </c>
      <c r="X178" s="372">
        <f>IFERROR(X174/H174,"0")+IFERROR(X175/H175,"0")+IFERROR(X176/H176,"0")+IFERROR(X177/H177,"0")</f>
        <v>86</v>
      </c>
      <c r="Y178" s="372">
        <f>IFERROR(IF(Y174="",0,Y174),"0")+IFERROR(IF(Y175="",0,Y175),"0")+IFERROR(IF(Y176="",0,Y176),"0")+IFERROR(IF(Y177="",0,Y177),"0")</f>
        <v>0.80581999999999987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450</v>
      </c>
      <c r="X179" s="372">
        <f>IFERROR(SUM(X174:X177),"0")</f>
        <v>464.40000000000003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200</v>
      </c>
      <c r="X187" s="371">
        <f t="shared" si="9"/>
        <v>201.6</v>
      </c>
      <c r="Y187" s="36">
        <f>IFERROR(IF(X187=0,"",ROUNDUP(X187/H187,0)*0.00753),"")</f>
        <v>0.63251999999999997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240</v>
      </c>
      <c r="X189" s="371">
        <f t="shared" si="9"/>
        <v>240</v>
      </c>
      <c r="Y189" s="36">
        <f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200</v>
      </c>
      <c r="X191" s="371">
        <f t="shared" si="9"/>
        <v>201.6</v>
      </c>
      <c r="Y191" s="36">
        <f t="shared" ref="Y191:Y197" si="10">IFERROR(IF(X191=0,"",ROUNDUP(X191/H191,0)*0.00753),"")</f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440</v>
      </c>
      <c r="X193" s="371">
        <f t="shared" si="9"/>
        <v>441.59999999999997</v>
      </c>
      <c r="Y193" s="36">
        <f t="shared" si="10"/>
        <v>1.3855200000000001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120</v>
      </c>
      <c r="X197" s="371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533.33333333333326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536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4.0360800000000001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1280</v>
      </c>
      <c r="X199" s="372">
        <f>IFERROR(SUM(X181:X197),"0")</f>
        <v>1286.3999999999999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48</v>
      </c>
      <c r="X203" s="371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48</v>
      </c>
      <c r="X204" s="37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40</v>
      </c>
      <c r="X205" s="372">
        <f>IFERROR(X201/H201,"0")+IFERROR(X202/H202,"0")+IFERROR(X203/H203,"0")+IFERROR(X204/H204,"0")</f>
        <v>40</v>
      </c>
      <c r="Y205" s="372">
        <f>IFERROR(IF(Y201="",0,Y201),"0")+IFERROR(IF(Y202="",0,Y202),"0")+IFERROR(IF(Y203="",0,Y203),"0")+IFERROR(IF(Y204="",0,Y204),"0")</f>
        <v>0.30120000000000002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96</v>
      </c>
      <c r="X206" s="372">
        <f>IFERROR(SUM(X201:X204),"0")</f>
        <v>96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60</v>
      </c>
      <c r="X214" s="371">
        <f t="shared" si="11"/>
        <v>60</v>
      </c>
      <c r="Y214" s="36">
        <f>IFERROR(IF(X214=0,"",ROUNDUP(X214/H214,0)*0.00937),"")</f>
        <v>0.14055000000000001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15</v>
      </c>
      <c r="X215" s="372">
        <f>IFERROR(X209/H209,"0")+IFERROR(X210/H210,"0")+IFERROR(X211/H211,"0")+IFERROR(X212/H212,"0")+IFERROR(X213/H213,"0")+IFERROR(X214/H214,"0")</f>
        <v>15</v>
      </c>
      <c r="Y215" s="372">
        <f>IFERROR(IF(Y209="",0,Y209),"0")+IFERROR(IF(Y210="",0,Y210),"0")+IFERROR(IF(Y211="",0,Y211),"0")+IFERROR(IF(Y212="",0,Y212),"0")+IFERROR(IF(Y213="",0,Y213),"0")+IFERROR(IF(Y214="",0,Y214),"0")</f>
        <v>0.14055000000000001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60</v>
      </c>
      <c r="X216" s="372">
        <f>IFERROR(SUM(X209:X214),"0")</f>
        <v>60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140</v>
      </c>
      <c r="X218" s="371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66.666666666666657</v>
      </c>
      <c r="X220" s="372">
        <f>IFERROR(X218/H218,"0")+IFERROR(X219/H219,"0")</f>
        <v>67</v>
      </c>
      <c r="Y220" s="372">
        <f>IFERROR(IF(Y218="",0,Y218),"0")+IFERROR(IF(Y219="",0,Y219),"0")</f>
        <v>0.33634000000000003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140</v>
      </c>
      <c r="X221" s="372">
        <f>IFERROR(SUM(X218:X219),"0")</f>
        <v>140.70000000000002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50</v>
      </c>
      <c r="X224" s="371">
        <f t="shared" ref="X224:X229" si="12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60</v>
      </c>
      <c r="X229" s="371">
        <f t="shared" si="12"/>
        <v>60</v>
      </c>
      <c r="Y229" s="36">
        <f>IFERROR(IF(X229=0,"",ROUNDUP(X229/H229,0)*0.00937),"")</f>
        <v>0.14055000000000001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19.310344827586206</v>
      </c>
      <c r="X230" s="372">
        <f>IFERROR(X224/H224,"0")+IFERROR(X225/H225,"0")+IFERROR(X226/H226,"0")+IFERROR(X227/H227,"0")+IFERROR(X228/H228,"0")+IFERROR(X229/H229,"0")</f>
        <v>20</v>
      </c>
      <c r="Y230" s="372">
        <f>IFERROR(IF(Y224="",0,Y224),"0")+IFERROR(IF(Y225="",0,Y225),"0")+IFERROR(IF(Y226="",0,Y226),"0")+IFERROR(IF(Y227="",0,Y227),"0")+IFERROR(IF(Y228="",0,Y228),"0")+IFERROR(IF(Y229="",0,Y229),"0")</f>
        <v>0.24929999999999999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110</v>
      </c>
      <c r="X231" s="372">
        <f>IFERROR(SUM(X224:X229),"0")</f>
        <v>118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28</v>
      </c>
      <c r="X258" s="371">
        <f>IFERROR(IF(W258="",0,CEILING((W258/$H258),1)*$H258),"")</f>
        <v>28.56</v>
      </c>
      <c r="Y258" s="36">
        <f>IFERROR(IF(X258=0,"",ROUNDUP(X258/H258,0)*0.00502),"")</f>
        <v>8.5339999999999999E-2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16.666666666666668</v>
      </c>
      <c r="X259" s="372">
        <f>IFERROR(X255/H255,"0")+IFERROR(X256/H256,"0")+IFERROR(X257/H257,"0")+IFERROR(X258/H258,"0")</f>
        <v>17</v>
      </c>
      <c r="Y259" s="372">
        <f>IFERROR(IF(Y255="",0,Y255),"0")+IFERROR(IF(Y256="",0,Y256),"0")+IFERROR(IF(Y257="",0,Y257),"0")+IFERROR(IF(Y258="",0,Y258),"0")</f>
        <v>8.5339999999999999E-2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28</v>
      </c>
      <c r="X260" s="372">
        <f>IFERROR(SUM(X255:X258),"0")</f>
        <v>28.56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49.5</v>
      </c>
      <c r="X269" s="371">
        <f t="shared" si="15"/>
        <v>49.5</v>
      </c>
      <c r="Y269" s="36">
        <f>IFERROR(IF(X269=0,"",ROUNDUP(X269/H269,0)*0.00753),"")</f>
        <v>0.18825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33.333333333333336</v>
      </c>
      <c r="X271" s="372">
        <f>IFERROR(X262/H262,"0")+IFERROR(X263/H263,"0")+IFERROR(X264/H264,"0")+IFERROR(X265/H265,"0")+IFERROR(X266/H266,"0")+IFERROR(X267/H267,"0")+IFERROR(X268/H268,"0")+IFERROR(X269/H269,"0")+IFERROR(X270/H270,"0")</f>
        <v>34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0.25602000000000003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66</v>
      </c>
      <c r="X272" s="372">
        <f>IFERROR(SUM(X262:X270),"0")</f>
        <v>67.319999999999993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20</v>
      </c>
      <c r="X276" s="37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15.201465201465203</v>
      </c>
      <c r="X277" s="372">
        <f>IFERROR(X274/H274,"0")+IFERROR(X275/H275,"0")+IFERROR(X276/H276,"0")</f>
        <v>16</v>
      </c>
      <c r="Y277" s="372">
        <f>IFERROR(IF(Y274="",0,Y274),"0")+IFERROR(IF(Y275="",0,Y275),"0")+IFERROR(IF(Y276="",0,Y276),"0")</f>
        <v>0.34799999999999998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120</v>
      </c>
      <c r="X278" s="372">
        <f>IFERROR(SUM(X274:X276),"0")</f>
        <v>126.6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24</v>
      </c>
      <c r="X308" s="371">
        <f>IFERROR(IF(W308="",0,CEILING((W308/$H308),1)*$H308),"")</f>
        <v>25.2</v>
      </c>
      <c r="Y308" s="36">
        <f>IFERROR(IF(X308=0,"",ROUNDUP(X308/H308,0)*0.00753),"")</f>
        <v>0.10542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13.333333333333332</v>
      </c>
      <c r="X309" s="372">
        <f>IFERROR(X308/H308,"0")</f>
        <v>14</v>
      </c>
      <c r="Y309" s="372">
        <f>IFERROR(IF(Y308="",0,Y308),"0")</f>
        <v>0.10542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24</v>
      </c>
      <c r="X310" s="372">
        <f>IFERROR(SUM(X308:X308),"0")</f>
        <v>25.2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350</v>
      </c>
      <c r="X313" s="371">
        <f>IFERROR(IF(W313="",0,CEILING((W313/$H313),1)*$H313),"")</f>
        <v>350.7</v>
      </c>
      <c r="Y313" s="36">
        <f>IFERROR(IF(X313=0,"",ROUNDUP(X313/H313,0)*0.00753),"")</f>
        <v>1.2575100000000001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250</v>
      </c>
      <c r="X315" s="372">
        <f>IFERROR(X312/H312,"0")+IFERROR(X313/H313,"0")+IFERROR(X314/H314,"0")</f>
        <v>251</v>
      </c>
      <c r="Y315" s="372">
        <f>IFERROR(IF(Y312="",0,Y312),"0")+IFERROR(IF(Y313="",0,Y313),"0")+IFERROR(IF(Y314="",0,Y314),"0")</f>
        <v>1.8900300000000001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525</v>
      </c>
      <c r="X316" s="372">
        <f>IFERROR(SUM(X312:X314),"0")</f>
        <v>527.1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1700</v>
      </c>
      <c r="X329" s="371">
        <f t="shared" si="17"/>
        <v>1710</v>
      </c>
      <c r="Y329" s="36">
        <f>IFERROR(IF(X329=0,"",ROUNDUP(X329/H329,0)*0.02175),"")</f>
        <v>2.4794999999999998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1000</v>
      </c>
      <c r="X330" s="371">
        <f t="shared" si="17"/>
        <v>1005</v>
      </c>
      <c r="Y330" s="36">
        <f>IFERROR(IF(X330=0,"",ROUNDUP(X330/H330,0)*0.02175),"")</f>
        <v>1.4572499999999999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10</v>
      </c>
      <c r="X335" s="371">
        <f t="shared" si="17"/>
        <v>10</v>
      </c>
      <c r="Y335" s="36">
        <f>IFERROR(IF(X335=0,"",ROUNDUP(X335/H335,0)*0.00937),"")</f>
        <v>1.874E-2</v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248.66666666666669</v>
      </c>
      <c r="X336" s="372">
        <f>IFERROR(X328/H328,"0")+IFERROR(X329/H329,"0")+IFERROR(X330/H330,"0")+IFERROR(X331/H331,"0")+IFERROR(X332/H332,"0")+IFERROR(X333/H333,"0")+IFERROR(X334/H334,"0")+IFERROR(X335/H335,"0")</f>
        <v>250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5.4127400000000003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3710</v>
      </c>
      <c r="X337" s="372">
        <f>IFERROR(SUM(X328:X335),"0")</f>
        <v>3730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1200</v>
      </c>
      <c r="X339" s="37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8</v>
      </c>
      <c r="X341" s="371">
        <f>IFERROR(IF(W341="",0,CEILING((W341/$H341),1)*$H341),"")</f>
        <v>8</v>
      </c>
      <c r="Y341" s="36">
        <f>IFERROR(IF(X341=0,"",ROUNDUP(X341/H341,0)*0.00937),"")</f>
        <v>1.874E-2</v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82</v>
      </c>
      <c r="X342" s="372">
        <f>IFERROR(X339/H339,"0")+IFERROR(X340/H340,"0")+IFERROR(X341/H341,"0")</f>
        <v>82</v>
      </c>
      <c r="Y342" s="372">
        <f>IFERROR(IF(Y339="",0,Y339),"0")+IFERROR(IF(Y340="",0,Y340),"0")+IFERROR(IF(Y341="",0,Y341),"0")</f>
        <v>1.7587399999999997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1208</v>
      </c>
      <c r="X343" s="372">
        <f>IFERROR(SUM(X339:X341),"0")</f>
        <v>1208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30</v>
      </c>
      <c r="X350" s="371">
        <f>IFERROR(IF(W350="",0,CEILING((W350/$H350),1)*$H350),"")</f>
        <v>31.2</v>
      </c>
      <c r="Y350" s="36">
        <f>IFERROR(IF(X350=0,"",ROUNDUP(X350/H350,0)*0.02175),"")</f>
        <v>8.6999999999999994E-2</v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3.8461538461538463</v>
      </c>
      <c r="X351" s="372">
        <f>IFERROR(X350/H350,"0")</f>
        <v>4</v>
      </c>
      <c r="Y351" s="372">
        <f>IFERROR(IF(Y350="",0,Y350),"0")</f>
        <v>8.6999999999999994E-2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30</v>
      </c>
      <c r="X352" s="372">
        <f>IFERROR(SUM(X350:X350),"0")</f>
        <v>31.2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80</v>
      </c>
      <c r="X355" s="371">
        <f>IFERROR(IF(W355="",0,CEILING((W355/$H355),1)*$H355),"")</f>
        <v>84</v>
      </c>
      <c r="Y355" s="36">
        <f>IFERROR(IF(X355=0,"",ROUNDUP(X355/H355,0)*0.02175),"")</f>
        <v>0.15225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6.666666666666667</v>
      </c>
      <c r="X360" s="372">
        <f>IFERROR(X355/H355,"0")+IFERROR(X356/H356,"0")+IFERROR(X357/H357,"0")+IFERROR(X358/H358,"0")+IFERROR(X359/H359,"0")</f>
        <v>7</v>
      </c>
      <c r="Y360" s="372">
        <f>IFERROR(IF(Y355="",0,Y355),"0")+IFERROR(IF(Y356="",0,Y356),"0")+IFERROR(IF(Y357="",0,Y357),"0")+IFERROR(IF(Y358="",0,Y358),"0")+IFERROR(IF(Y359="",0,Y359),"0")</f>
        <v>0.15225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80</v>
      </c>
      <c r="X361" s="372">
        <f>IFERROR(SUM(X355:X359),"0")</f>
        <v>84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60</v>
      </c>
      <c r="X386" s="371">
        <f t="shared" ref="X386:X398" si="18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18"/>
        <v>100.80000000000001</v>
      </c>
      <c r="Y388" s="36">
        <f>IFERROR(IF(X388=0,"",ROUNDUP(X388/H388,0)*0.00753),"")</f>
        <v>0.18071999999999999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168</v>
      </c>
      <c r="X389" s="371">
        <f t="shared" si="18"/>
        <v>168</v>
      </c>
      <c r="Y389" s="36">
        <f>IFERROR(IF(X389=0,"",ROUNDUP(X389/H389,0)*0.00753),"")</f>
        <v>0.753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87.5</v>
      </c>
      <c r="X391" s="371">
        <f t="shared" si="18"/>
        <v>88.2</v>
      </c>
      <c r="Y391" s="36">
        <f t="shared" si="19"/>
        <v>0.21084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42</v>
      </c>
      <c r="X393" s="371">
        <f t="shared" si="18"/>
        <v>42</v>
      </c>
      <c r="Y393" s="36">
        <f t="shared" si="19"/>
        <v>0.1004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249.76190476190476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251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1.6089099999999998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562.5</v>
      </c>
      <c r="X400" s="372">
        <f>IFERROR(SUM(X386:X398),"0")</f>
        <v>567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5.5</v>
      </c>
      <c r="X414" s="371">
        <f>IFERROR(IF(W414="",0,CEILING((W414/$H414),1)*$H414),"")</f>
        <v>6.6000000000000005</v>
      </c>
      <c r="Y414" s="36">
        <f>IFERROR(IF(X414=0,"",ROUNDUP(X414/H414,0)*0.00627),"")</f>
        <v>3.1350000000000003E-2</v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24.166666666666664</v>
      </c>
      <c r="X415" s="372">
        <f>IFERROR(X412/H412,"0")+IFERROR(X413/H413,"0")+IFERROR(X414/H414,"0")</f>
        <v>25</v>
      </c>
      <c r="Y415" s="372">
        <f>IFERROR(IF(Y412="",0,Y412),"0")+IFERROR(IF(Y413="",0,Y413),"0")+IFERROR(IF(Y414="",0,Y414),"0")</f>
        <v>0.15675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29.5</v>
      </c>
      <c r="X416" s="372">
        <f>IFERROR(SUM(X412:X414),"0")</f>
        <v>30.6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120</v>
      </c>
      <c r="X424" s="371">
        <f t="shared" ref="X424:X430" si="20">IFERROR(IF(W424="",0,CEILING((W424/$H424),1)*$H424),"")</f>
        <v>121.80000000000001</v>
      </c>
      <c r="Y424" s="36">
        <f>IFERROR(IF(X424=0,"",ROUNDUP(X424/H424,0)*0.00753),"")</f>
        <v>0.21837000000000001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17.5</v>
      </c>
      <c r="X429" s="371">
        <f t="shared" si="20"/>
        <v>18.900000000000002</v>
      </c>
      <c r="Y429" s="36">
        <f>IFERROR(IF(X429=0,"",ROUNDUP(X429/H429,0)*0.00502),"")</f>
        <v>4.5179999999999998E-2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36.904761904761898</v>
      </c>
      <c r="X431" s="372">
        <f>IFERROR(X424/H424,"0")+IFERROR(X425/H425,"0")+IFERROR(X426/H426,"0")+IFERROR(X427/H427,"0")+IFERROR(X428/H428,"0")+IFERROR(X429/H429,"0")+IFERROR(X430/H430,"0")</f>
        <v>38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0.26355000000000001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137.5</v>
      </c>
      <c r="X432" s="372">
        <f>IFERROR(SUM(X424:X430),"0")</f>
        <v>140.70000000000002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80</v>
      </c>
      <c r="X457" s="371">
        <f t="shared" ref="X457:X467" si="21">IFERROR(IF(W457="",0,CEILING((W457/$H457),1)*$H457),"")</f>
        <v>84.48</v>
      </c>
      <c r="Y457" s="36">
        <f t="shared" ref="Y457:Y462" si="22">IFERROR(IF(X457=0,"",ROUNDUP(X457/H457,0)*0.01196),"")</f>
        <v>0.19136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80</v>
      </c>
      <c r="X461" s="371">
        <f t="shared" si="21"/>
        <v>84.48</v>
      </c>
      <c r="Y461" s="36">
        <f t="shared" si="22"/>
        <v>0.19136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90</v>
      </c>
      <c r="X463" s="371">
        <f t="shared" si="21"/>
        <v>90</v>
      </c>
      <c r="Y463" s="36">
        <f>IFERROR(IF(X463=0,"",ROUNDUP(X463/H463,0)*0.00937),"")</f>
        <v>0.23424999999999999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90</v>
      </c>
      <c r="X467" s="371">
        <f t="shared" si="21"/>
        <v>90</v>
      </c>
      <c r="Y467" s="36">
        <f>IFERROR(IF(X467=0,"",ROUNDUP(X467/H467,0)*0.00937),"")</f>
        <v>0.23424999999999999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80.303030303030297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82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0.85121999999999998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340</v>
      </c>
      <c r="X469" s="372">
        <f>IFERROR(SUM(X457:X467),"0")</f>
        <v>348.96000000000004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120</v>
      </c>
      <c r="X471" s="371">
        <f>IFERROR(IF(W471="",0,CEILING((W471/$H471),1)*$H471),"")</f>
        <v>121.44000000000001</v>
      </c>
      <c r="Y471" s="36">
        <f>IFERROR(IF(X471=0,"",ROUNDUP(X471/H471,0)*0.01196),"")</f>
        <v>0.27507999999999999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22.727272727272727</v>
      </c>
      <c r="X473" s="372">
        <f>IFERROR(X471/H471,"0")+IFERROR(X472/H472,"0")</f>
        <v>23</v>
      </c>
      <c r="Y473" s="372">
        <f>IFERROR(IF(Y471="",0,Y471),"0")+IFERROR(IF(Y472="",0,Y472),"0")</f>
        <v>0.27507999999999999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120</v>
      </c>
      <c r="X474" s="372">
        <f>IFERROR(SUM(X471:X472),"0")</f>
        <v>121.44000000000001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50</v>
      </c>
      <c r="X476" s="371">
        <f t="shared" ref="X476:X481" si="23"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80</v>
      </c>
      <c r="X477" s="371">
        <f t="shared" si="23"/>
        <v>84.48</v>
      </c>
      <c r="Y477" s="36">
        <f>IFERROR(IF(X477=0,"",ROUNDUP(X477/H477,0)*0.01196),"")</f>
        <v>0.19136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90</v>
      </c>
      <c r="X478" s="371">
        <f t="shared" si="23"/>
        <v>95.04</v>
      </c>
      <c r="Y478" s="36">
        <f>IFERROR(IF(X478=0,"",ROUNDUP(X478/H478,0)*0.01196),"")</f>
        <v>0.21528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30</v>
      </c>
      <c r="X481" s="371">
        <f t="shared" si="23"/>
        <v>32.4</v>
      </c>
      <c r="Y481" s="36">
        <f>IFERROR(IF(X481=0,"",ROUNDUP(X481/H481,0)*0.00937),"")</f>
        <v>8.4330000000000002E-2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49.999999999999993</v>
      </c>
      <c r="X482" s="372">
        <f>IFERROR(X476/H476,"0")+IFERROR(X477/H477,"0")+IFERROR(X478/H478,"0")+IFERROR(X479/H479,"0")+IFERROR(X480/H480,"0")+IFERROR(X481/H481,"0")</f>
        <v>53</v>
      </c>
      <c r="Y482" s="372">
        <f>IFERROR(IF(Y476="",0,Y476),"0")+IFERROR(IF(Y477="",0,Y477),"0")+IFERROR(IF(Y478="",0,Y478),"0")+IFERROR(IF(Y479="",0,Y479),"0")+IFERROR(IF(Y480="",0,Y480),"0")+IFERROR(IF(Y481="",0,Y481),"0")</f>
        <v>0.61057000000000006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250</v>
      </c>
      <c r="X483" s="372">
        <f>IFERROR(SUM(X476:X481),"0")</f>
        <v>264.71999999999997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12998.8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13164.75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13850.20241429069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14026.558999999997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25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14475.20241429069</v>
      </c>
      <c r="X540" s="372">
        <f>GrossWeightTotalR+PalletQtyTotalR*25</f>
        <v>14651.558999999997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2788.3380023552436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2819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28.231219999999997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167.4</v>
      </c>
      <c r="D547" s="46">
        <f>IFERROR(X57*1,"0")+IFERROR(X58*1,"0")+IFERROR(X59*1,"0")+IFERROR(X60*1,"0")</f>
        <v>860.40000000000009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1587.3200000000002</v>
      </c>
      <c r="F547" s="46">
        <f>IFERROR(X134*1,"0")+IFERROR(X135*1,"0")+IFERROR(X136*1,"0")+IFERROR(X137*1,"0")+IFERROR(X138*1,"0")</f>
        <v>471.6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506.1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1846.7999999999997</v>
      </c>
      <c r="J547" s="46">
        <f>IFERROR(X209*1,"0")+IFERROR(X210*1,"0")+IFERROR(X211*1,"0")+IFERROR(X212*1,"0")+IFERROR(X213*1,"0")+IFERROR(X214*1,"0")+IFERROR(X218*1,"0")+IFERROR(X219*1,"0")</f>
        <v>200.70000000000002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222.47999999999996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222.47999999999996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570.15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4969.2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621.9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167.58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735.12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36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