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672234-A87A-43C2-ADBA-57AD35AF38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X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X356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X321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Y27" i="2"/>
  <c r="X27" i="2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87" i="2" l="1"/>
  <c r="X53" i="2"/>
  <c r="X167" i="2"/>
  <c r="X328" i="2"/>
  <c r="X420" i="2"/>
  <c r="G538" i="2"/>
  <c r="X293" i="2"/>
  <c r="Y307" i="2"/>
  <c r="X309" i="2"/>
  <c r="R538" i="2"/>
  <c r="X381" i="2"/>
  <c r="Y439" i="2"/>
  <c r="Y441" i="2" s="1"/>
  <c r="X505" i="2"/>
  <c r="X514" i="2"/>
  <c r="W532" i="2"/>
  <c r="Y33" i="2"/>
  <c r="Y231" i="2"/>
  <c r="X471" i="2"/>
  <c r="X38" i="2"/>
  <c r="X41" i="2"/>
  <c r="C538" i="2"/>
  <c r="X263" i="2"/>
  <c r="Y274" i="2"/>
  <c r="X281" i="2"/>
  <c r="Y360" i="2"/>
  <c r="Y365" i="2" s="1"/>
  <c r="X436" i="2"/>
  <c r="Y448" i="2"/>
  <c r="Y449" i="2" s="1"/>
  <c r="Y468" i="2"/>
  <c r="Y470" i="2" s="1"/>
  <c r="Y482" i="2"/>
  <c r="Y485" i="2" s="1"/>
  <c r="X490" i="2"/>
  <c r="Y502" i="2"/>
  <c r="Y505" i="2" s="1"/>
  <c r="X527" i="2"/>
  <c r="Y347" i="2"/>
  <c r="W528" i="2"/>
  <c r="Y36" i="2"/>
  <c r="Y37" i="2" s="1"/>
  <c r="Y60" i="2"/>
  <c r="Y145" i="2"/>
  <c r="Y148" i="2" s="1"/>
  <c r="I538" i="2"/>
  <c r="Y166" i="2"/>
  <c r="X173" i="2"/>
  <c r="X222" i="2"/>
  <c r="Y286" i="2"/>
  <c r="Y289" i="2"/>
  <c r="Y292" i="2" s="1"/>
  <c r="Y317" i="2"/>
  <c r="X353" i="2"/>
  <c r="Y355" i="2"/>
  <c r="Y356" i="2" s="1"/>
  <c r="Y413" i="2"/>
  <c r="Y414" i="2" s="1"/>
  <c r="Y418" i="2"/>
  <c r="Y420" i="2" s="1"/>
  <c r="X450" i="2"/>
  <c r="X33" i="2"/>
  <c r="Y50" i="2"/>
  <c r="X52" i="2"/>
  <c r="X105" i="2"/>
  <c r="X148" i="2"/>
  <c r="Y165" i="2"/>
  <c r="Y167" i="2" s="1"/>
  <c r="Y219" i="2"/>
  <c r="Y221" i="2" s="1"/>
  <c r="X232" i="2"/>
  <c r="Y258" i="2"/>
  <c r="Y262" i="2" s="1"/>
  <c r="Y277" i="2"/>
  <c r="X304" i="2"/>
  <c r="Y327" i="2"/>
  <c r="Y328" i="2" s="1"/>
  <c r="Y350" i="2"/>
  <c r="X357" i="2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530" i="2"/>
  <c r="X34" i="2"/>
  <c r="X42" i="2"/>
  <c r="X93" i="2"/>
  <c r="H538" i="2"/>
  <c r="X207" i="2"/>
  <c r="X217" i="2"/>
  <c r="X252" i="2"/>
  <c r="X292" i="2"/>
  <c r="Y309" i="2"/>
  <c r="X320" i="2"/>
  <c r="X405" i="2"/>
  <c r="X414" i="2"/>
  <c r="Y436" i="2"/>
  <c r="X465" i="2"/>
  <c r="X506" i="2"/>
  <c r="F10" i="2"/>
  <c r="Y131" i="2"/>
  <c r="Y280" i="2"/>
  <c r="Y140" i="2"/>
  <c r="Y410" i="2"/>
  <c r="Y499" i="2"/>
  <c r="Y216" i="2"/>
  <c r="Y465" i="2"/>
  <c r="Y352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320" i="2" l="1"/>
  <c r="X531" i="2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<sst xmlns="http://schemas.openxmlformats.org/spreadsheetml/2006/main" count="3500" uniqueCount="749">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</sst>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265" sqref="AA2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 t="s">
        <v>748</v>
      </c>
      <c r="I5" s="732"/>
      <c r="J5" s="732"/>
      <c r="K5" s="732"/>
      <c r="L5" s="732"/>
      <c r="M5" s="71"/>
      <c r="O5" s="26" t="s">
        <v>4</v>
      </c>
      <c r="P5" s="734">
        <v>45414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Четверг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hidden="1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hidden="1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hidden="1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hidden="1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hidden="1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hidden="1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idden="1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hidden="1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hidden="1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hidden="1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hidden="1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idden="1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hidden="1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hidden="1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hidden="1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hidden="1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hidden="1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hidden="1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hidden="1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hidden="1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hidden="1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hidden="1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hidden="1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hidden="1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hidden="1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hidden="1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hidden="1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hidden="1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hidden="1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hidden="1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hidden="1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hidden="1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hidden="1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hidden="1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hidden="1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hidden="1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hidden="1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hidden="1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hidden="1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hidden="1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hidden="1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hidden="1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hidden="1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hidden="1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hidden="1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hidden="1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hidden="1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hidden="1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hidden="1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hidden="1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hidden="1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hidden="1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hidden="1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hidden="1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hidden="1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hidden="1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hidden="1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hidden="1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hidden="1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hidden="1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hidden="1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hidden="1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hidden="1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hidden="1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hidden="1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hidden="1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hidden="1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hidden="1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hidden="1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hidden="1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hidden="1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hidden="1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hidden="1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hidden="1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hidden="1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hidden="1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hidden="1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hidden="1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hidden="1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hidden="1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hidden="1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hidden="1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hidden="1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hidden="1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hidden="1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hidden="1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9000</v>
      </c>
      <c r="X265" s="54">
        <f t="shared" ref="X265:X273" si="15">IFERROR(IF(W265="",0,CEILING((W265/$H265),1)*$H265),"")</f>
        <v>9001.1999999999989</v>
      </c>
      <c r="Y265" s="40">
        <f>IFERROR(IF(X265=0,"",ROUNDUP(X265/H265,0)*0.02175),"")</f>
        <v>25.099499999999999</v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1153.8461538461538</v>
      </c>
      <c r="X274" s="42">
        <f>IFERROR(X265/H265,"0")+IFERROR(X266/H266,"0")+IFERROR(X267/H267,"0")+IFERROR(X268/H268,"0")+IFERROR(X269/H269,"0")+IFERROR(X270/H270,"0")+IFERROR(X271/H271,"0")+IFERROR(X272/H272,"0")+IFERROR(X273/H273,"0")</f>
        <v>1154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25.099499999999999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9000</v>
      </c>
      <c r="X275" s="42">
        <f>IFERROR(SUM(X265:X273),"0")</f>
        <v>9001.1999999999989</v>
      </c>
      <c r="Y275" s="41"/>
      <c r="Z275" s="65"/>
      <c r="AA275" s="65"/>
    </row>
    <row r="276" spans="1:54" ht="14.25" hidden="1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hidden="1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hidden="1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hidden="1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hidden="1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hidden="1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hidden="1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hidden="1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hidden="1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hidden="1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hidden="1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hidden="1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hidden="1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hidden="1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hidden="1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hidden="1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hidden="1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hidden="1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hidden="1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hidden="1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hidden="1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hidden="1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hidden="1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hidden="1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hidden="1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hidden="1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hidden="1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hidden="1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hidden="1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9000</v>
      </c>
      <c r="X333" s="54">
        <f t="shared" ref="X333:X340" si="17">IFERROR(IF(W333="",0,CEILING((W333/$H333),1)*$H333),"")</f>
        <v>9000</v>
      </c>
      <c r="Y333" s="40">
        <f>IFERROR(IF(X333=0,"",ROUNDUP(X333/H333,0)*0.02039),"")</f>
        <v>12.233999999999998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hidden="1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hidden="1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hidden="1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600</v>
      </c>
      <c r="X341" s="42">
        <f>IFERROR(X333/H333,"0")+IFERROR(X334/H334,"0")+IFERROR(X335/H335,"0")+IFERROR(X336/H336,"0")+IFERROR(X337/H337,"0")+IFERROR(X338/H338,"0")+IFERROR(X339/H339,"0")+IFERROR(X340/H340,"0")</f>
        <v>600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12.233999999999998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9000</v>
      </c>
      <c r="X342" s="42">
        <f>IFERROR(SUM(X333:X340),"0")</f>
        <v>9000</v>
      </c>
      <c r="Y342" s="41"/>
      <c r="Z342" s="65"/>
      <c r="AA342" s="65"/>
    </row>
    <row r="343" spans="1:54" ht="14.25" hidden="1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hidden="1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hidden="1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hidden="1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hidden="1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hidden="1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hidden="1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hidden="1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hidden="1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hidden="1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hidden="1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hidden="1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hidden="1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hidden="1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hidden="1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hidden="1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hidden="1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hidden="1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hidden="1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hidden="1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hidden="1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hidden="1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hidden="1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hidden="1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hidden="1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hidden="1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hidden="1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hidden="1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hidden="1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hidden="1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hidden="1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hidden="1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hidden="1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hidden="1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hidden="1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hidden="1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hidden="1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hidden="1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hidden="1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hidden="1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hidden="1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hidden="1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hidden="1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hidden="1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hidden="1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hidden="1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hidden="1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hidden="1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hidden="1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hidden="1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hidden="1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hidden="1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hidden="1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hidden="1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hidden="1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hidden="1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hidden="1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hidden="1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hidden="1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hidden="1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hidden="1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hidden="1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hidden="1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hidden="1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hidden="1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hidden="1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hidden="1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hidden="1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hidden="1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hidden="1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hidden="1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hidden="1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hidden="1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hidden="1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hidden="1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hidden="1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hidden="1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hidden="1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hidden="1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hidden="1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hidden="1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hidden="1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hidden="1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hidden="1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hidden="1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hidden="1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hidden="1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hidden="1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18000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18001.199999999997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18931.846153846156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18933.131999999998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19781.846153846156</v>
      </c>
      <c r="X531" s="42">
        <f>GrossWeightTotalR+PalletQtyTotalR*25</f>
        <v>19783.131999999998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1753.8461538461538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1754</v>
      </c>
      <c r="Y532" s="41"/>
      <c r="Z532" s="65"/>
      <c r="AA532" s="65"/>
    </row>
    <row r="533" spans="1:30" ht="14.25" hidden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37.333500000000001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9000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53,85"/>
        <filter val="1 753,85"/>
        <filter val="18 000,00"/>
        <filter val="18 931,85"/>
        <filter val="19 781,85"/>
        <filter val="34"/>
        <filter val="600,00"/>
        <filter val="9 000,00"/>
      </filters>
    </filterColumn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