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4F798C-818D-40C1-8AA1-4001529FC4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357" i="1" l="1"/>
  <c r="Y305" i="1"/>
  <c r="Y306" i="1" s="1"/>
  <c r="X103" i="1"/>
  <c r="Y95" i="1"/>
  <c r="Y102" i="1" s="1"/>
  <c r="X168" i="1"/>
  <c r="Y166" i="1"/>
  <c r="Y168" i="1" s="1"/>
  <c r="X202" i="1"/>
  <c r="Y198" i="1"/>
  <c r="Y202" i="1" s="1"/>
  <c r="Y333" i="1"/>
  <c r="X349" i="1"/>
  <c r="X348" i="1"/>
  <c r="Y347" i="1"/>
  <c r="Y348" i="1" s="1"/>
  <c r="X429" i="1"/>
  <c r="Y421" i="1"/>
  <c r="Y428" i="1" s="1"/>
  <c r="X469" i="1"/>
  <c r="Y467" i="1"/>
  <c r="Y469" i="1" s="1"/>
  <c r="X34" i="1"/>
  <c r="D543" i="1"/>
  <c r="Y57" i="1"/>
  <c r="Y61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85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<sst xmlns="http://schemas.openxmlformats.org/spreadsheetml/2006/main" count="2267" uniqueCount="740">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</sst>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326" sqref="AA326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45416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Суббота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0.45833333333333331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300</v>
      </c>
      <c r="X70" s="367">
        <f t="shared" si="2"/>
        <v>302.39999999999998</v>
      </c>
      <c r="Y70" s="36">
        <f t="shared" si="3"/>
        <v>0.58724999999999994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26.785714285714288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27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0.58724999999999994</v>
      </c>
      <c r="Z85" s="369"/>
      <c r="AA85" s="369"/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300</v>
      </c>
      <c r="X86" s="368">
        <f>IFERROR(SUM(X65:X84),"0")</f>
        <v>302.39999999999998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idden="1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hidden="1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500</v>
      </c>
      <c r="X326" s="367">
        <f t="shared" si="17"/>
        <v>510</v>
      </c>
      <c r="Y326" s="36">
        <f>IFERROR(IF(X326=0,"",ROUNDUP(X326/H326,0)*0.02175),"")</f>
        <v>0.73949999999999994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500</v>
      </c>
      <c r="X327" s="367">
        <f t="shared" si="17"/>
        <v>510</v>
      </c>
      <c r="Y327" s="36">
        <f>IFERROR(IF(X327=0,"",ROUNDUP(X327/H327,0)*0.02175),"")</f>
        <v>0.73949999999999994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66.666666666666671</v>
      </c>
      <c r="X333" s="368">
        <f>IFERROR(X325/H325,"0")+IFERROR(X326/H326,"0")+IFERROR(X327/H327,"0")+IFERROR(X328/H328,"0")+IFERROR(X329/H329,"0")+IFERROR(X330/H330,"0")+IFERROR(X331/H331,"0")+IFERROR(X332/H332,"0")</f>
        <v>68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1.4789999999999999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1000</v>
      </c>
      <c r="X334" s="368">
        <f>IFERROR(SUM(X325:X332),"0")</f>
        <v>1020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1000</v>
      </c>
      <c r="X336" s="367">
        <f>IFERROR(IF(W336="",0,CEILING((W336/$H336),1)*$H336),"")</f>
        <v>1005</v>
      </c>
      <c r="Y336" s="36">
        <f>IFERROR(IF(X336=0,"",ROUNDUP(X336/H336,0)*0.02175),"")</f>
        <v>1.4572499999999999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66.666666666666671</v>
      </c>
      <c r="X339" s="368">
        <f>IFERROR(X336/H336,"0")+IFERROR(X337/H337,"0")+IFERROR(X338/H338,"0")</f>
        <v>67</v>
      </c>
      <c r="Y339" s="368">
        <f>IFERROR(IF(Y336="",0,Y336),"0")+IFERROR(IF(Y337="",0,Y337),"0")+IFERROR(IF(Y338="",0,Y338),"0")</f>
        <v>1.4572499999999999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1000</v>
      </c>
      <c r="X340" s="368">
        <f>IFERROR(SUM(X336:X338),"0")</f>
        <v>1005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500</v>
      </c>
      <c r="X454" s="367">
        <f t="shared" si="21"/>
        <v>501.6</v>
      </c>
      <c r="Y454" s="36">
        <f t="shared" si="22"/>
        <v>1.1362000000000001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500</v>
      </c>
      <c r="X457" s="367">
        <f t="shared" si="21"/>
        <v>501.6</v>
      </c>
      <c r="Y457" s="36">
        <f t="shared" si="22"/>
        <v>1.1362000000000001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189.39393939393938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190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2.2724000000000002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1000</v>
      </c>
      <c r="X465" s="368">
        <f>IFERROR(SUM(X453:X463),"0")</f>
        <v>1003.2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500</v>
      </c>
      <c r="X474" s="367">
        <f t="shared" si="23"/>
        <v>501.6</v>
      </c>
      <c r="Y474" s="36">
        <f>IFERROR(IF(X474=0,"",ROUNDUP(X474/H474,0)*0.01196),"")</f>
        <v>1.1362000000000001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94.696969696969688</v>
      </c>
      <c r="X478" s="368">
        <f>IFERROR(X472/H472,"0")+IFERROR(X473/H473,"0")+IFERROR(X474/H474,"0")+IFERROR(X475/H475,"0")+IFERROR(X476/H476,"0")+IFERROR(X477/H477,"0")</f>
        <v>95</v>
      </c>
      <c r="Y478" s="368">
        <f>IFERROR(IF(Y472="",0,Y472),"0")+IFERROR(IF(Y473="",0,Y473),"0")+IFERROR(IF(Y474="",0,Y474),"0")+IFERROR(IF(Y475="",0,Y475),"0")+IFERROR(IF(Y476="",0,Y476),"0")+IFERROR(IF(Y477="",0,Y477),"0")</f>
        <v>1.1362000000000001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500</v>
      </c>
      <c r="X479" s="368">
        <f>IFERROR(SUM(X472:X477),"0")</f>
        <v>501.6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3800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3832.2000000000003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3979.1298701298701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4012.5600000000004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6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7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4129.1298701298701</v>
      </c>
      <c r="X536" s="368">
        <f>GrossWeightTotalR+PalletQtyTotalR*25</f>
        <v>4187.5600000000004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444.20995670995671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447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6.9321000000000002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302.39999999999998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2025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1504.8000000000002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89,39"/>
        <filter val="26,79"/>
        <filter val="3 800,00"/>
        <filter val="3 979,13"/>
        <filter val="300,00"/>
        <filter val="4 129,13"/>
        <filter val="444,21"/>
        <filter val="500,00"/>
        <filter val="6"/>
        <filter val="66,67"/>
        <filter val="94,7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