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1F7DE0-C76E-4F29-A9BA-7BDEE3B1CF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Y483" i="1"/>
  <c r="X483" i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Y423" i="1"/>
  <c r="X423" i="1"/>
  <c r="O423" i="1"/>
  <c r="X422" i="1"/>
  <c r="Y422" i="1" s="1"/>
  <c r="O422" i="1"/>
  <c r="X421" i="1"/>
  <c r="Y421" i="1" s="1"/>
  <c r="O421" i="1"/>
  <c r="W419" i="1"/>
  <c r="W418" i="1"/>
  <c r="X417" i="1"/>
  <c r="Y417" i="1" s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Y386" i="1"/>
  <c r="X386" i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O378" i="1"/>
  <c r="W374" i="1"/>
  <c r="W373" i="1"/>
  <c r="X372" i="1"/>
  <c r="X373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Y365" i="1"/>
  <c r="X365" i="1"/>
  <c r="O365" i="1"/>
  <c r="W363" i="1"/>
  <c r="W362" i="1"/>
  <c r="X361" i="1"/>
  <c r="Y361" i="1" s="1"/>
  <c r="O361" i="1"/>
  <c r="X360" i="1"/>
  <c r="X363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X348" i="1" s="1"/>
  <c r="O347" i="1"/>
  <c r="W345" i="1"/>
  <c r="W344" i="1"/>
  <c r="X343" i="1"/>
  <c r="Y343" i="1" s="1"/>
  <c r="O343" i="1"/>
  <c r="Y342" i="1"/>
  <c r="Y344" i="1" s="1"/>
  <c r="X342" i="1"/>
  <c r="O342" i="1"/>
  <c r="W340" i="1"/>
  <c r="W339" i="1"/>
  <c r="X338" i="1"/>
  <c r="Y338" i="1" s="1"/>
  <c r="O338" i="1"/>
  <c r="X337" i="1"/>
  <c r="Y337" i="1" s="1"/>
  <c r="O337" i="1"/>
  <c r="X336" i="1"/>
  <c r="Y336" i="1" s="1"/>
  <c r="Y339" i="1" s="1"/>
  <c r="O336" i="1"/>
  <c r="W334" i="1"/>
  <c r="W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X320" i="1" s="1"/>
  <c r="O319" i="1"/>
  <c r="W317" i="1"/>
  <c r="W316" i="1"/>
  <c r="X315" i="1"/>
  <c r="X316" i="1" s="1"/>
  <c r="O315" i="1"/>
  <c r="W313" i="1"/>
  <c r="W312" i="1"/>
  <c r="X311" i="1"/>
  <c r="Y311" i="1" s="1"/>
  <c r="O311" i="1"/>
  <c r="X310" i="1"/>
  <c r="Y310" i="1" s="1"/>
  <c r="O310" i="1"/>
  <c r="X309" i="1"/>
  <c r="X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Y299" i="1"/>
  <c r="X299" i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Y289" i="1"/>
  <c r="X289" i="1"/>
  <c r="O289" i="1"/>
  <c r="W286" i="1"/>
  <c r="W285" i="1"/>
  <c r="X284" i="1"/>
  <c r="Y284" i="1" s="1"/>
  <c r="O284" i="1"/>
  <c r="X283" i="1"/>
  <c r="X286" i="1" s="1"/>
  <c r="O283" i="1"/>
  <c r="W281" i="1"/>
  <c r="W280" i="1"/>
  <c r="X279" i="1"/>
  <c r="Y279" i="1" s="1"/>
  <c r="O279" i="1"/>
  <c r="X278" i="1"/>
  <c r="Y278" i="1" s="1"/>
  <c r="X277" i="1"/>
  <c r="Y277" i="1" s="1"/>
  <c r="Y280" i="1" s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Y264" i="1"/>
  <c r="X264" i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Y252" i="1"/>
  <c r="X252" i="1"/>
  <c r="O252" i="1"/>
  <c r="W250" i="1"/>
  <c r="X249" i="1"/>
  <c r="W249" i="1"/>
  <c r="Y248" i="1"/>
  <c r="Y249" i="1" s="1"/>
  <c r="X248" i="1"/>
  <c r="X250" i="1" s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Y238" i="1"/>
  <c r="X238" i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8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Y207" i="1" s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Y171" i="1" s="1"/>
  <c r="O171" i="1"/>
  <c r="W169" i="1"/>
  <c r="W168" i="1"/>
  <c r="X167" i="1"/>
  <c r="Y167" i="1" s="1"/>
  <c r="O167" i="1"/>
  <c r="X166" i="1"/>
  <c r="X169" i="1" s="1"/>
  <c r="O166" i="1"/>
  <c r="W164" i="1"/>
  <c r="W163" i="1"/>
  <c r="X162" i="1"/>
  <c r="Y162" i="1" s="1"/>
  <c r="O162" i="1"/>
  <c r="Y161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Y149" i="1" s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Y141" i="1" s="1"/>
  <c r="O141" i="1"/>
  <c r="W137" i="1"/>
  <c r="W136" i="1"/>
  <c r="Y135" i="1"/>
  <c r="X135" i="1"/>
  <c r="O135" i="1"/>
  <c r="X134" i="1"/>
  <c r="Y134" i="1" s="1"/>
  <c r="O134" i="1"/>
  <c r="X133" i="1"/>
  <c r="Y133" i="1" s="1"/>
  <c r="O133" i="1"/>
  <c r="X132" i="1"/>
  <c r="Y132" i="1" s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Y121" i="1" s="1"/>
  <c r="O121" i="1"/>
  <c r="X120" i="1"/>
  <c r="Y120" i="1" s="1"/>
  <c r="O120" i="1"/>
  <c r="W118" i="1"/>
  <c r="W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Y106" i="1"/>
  <c r="X106" i="1"/>
  <c r="Y105" i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Y69" i="1"/>
  <c r="X69" i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Y8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4" i="1" s="1"/>
  <c r="O27" i="1"/>
  <c r="W25" i="1"/>
  <c r="W24" i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428" i="1" l="1"/>
  <c r="Y487" i="1"/>
  <c r="Y488" i="1" s="1"/>
  <c r="X488" i="1"/>
  <c r="Y503" i="1"/>
  <c r="Y507" i="1" s="1"/>
  <c r="X507" i="1"/>
  <c r="H543" i="1"/>
  <c r="Y148" i="1"/>
  <c r="T543" i="1"/>
  <c r="X418" i="1"/>
  <c r="X433" i="1"/>
  <c r="Y431" i="1"/>
  <c r="Y433" i="1" s="1"/>
  <c r="X485" i="1"/>
  <c r="Y481" i="1"/>
  <c r="W537" i="1"/>
  <c r="Y117" i="1"/>
  <c r="L543" i="1"/>
  <c r="Y296" i="1"/>
  <c r="R543" i="1"/>
  <c r="U543" i="1"/>
  <c r="X448" i="1"/>
  <c r="Y445" i="1"/>
  <c r="Y448" i="1" s="1"/>
  <c r="X465" i="1"/>
  <c r="Y453" i="1"/>
  <c r="X484" i="1"/>
  <c r="X128" i="1"/>
  <c r="X175" i="1"/>
  <c r="X195" i="1"/>
  <c r="X203" i="1"/>
  <c r="X212" i="1"/>
  <c r="X227" i="1"/>
  <c r="X256" i="1"/>
  <c r="X268" i="1"/>
  <c r="X274" i="1"/>
  <c r="X280" i="1"/>
  <c r="X301" i="1"/>
  <c r="Q543" i="1"/>
  <c r="X340" i="1"/>
  <c r="X344" i="1"/>
  <c r="X369" i="1"/>
  <c r="S543" i="1"/>
  <c r="Y61" i="1"/>
  <c r="A10" i="1"/>
  <c r="X25" i="1"/>
  <c r="X35" i="1"/>
  <c r="X39" i="1"/>
  <c r="X53" i="1"/>
  <c r="X61" i="1"/>
  <c r="X127" i="1"/>
  <c r="X136" i="1"/>
  <c r="Y144" i="1"/>
  <c r="Y212" i="1"/>
  <c r="Y301" i="1"/>
  <c r="Y369" i="1"/>
  <c r="H9" i="1"/>
  <c r="X43" i="1"/>
  <c r="X47" i="1"/>
  <c r="X103" i="1"/>
  <c r="Y136" i="1"/>
  <c r="Y163" i="1"/>
  <c r="Y175" i="1"/>
  <c r="Y227" i="1"/>
  <c r="Y256" i="1"/>
  <c r="F9" i="1"/>
  <c r="J9" i="1"/>
  <c r="X535" i="1"/>
  <c r="X534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8" i="1"/>
  <c r="X176" i="1"/>
  <c r="X196" i="1"/>
  <c r="X202" i="1"/>
  <c r="X213" i="1"/>
  <c r="X217" i="1"/>
  <c r="X228" i="1"/>
  <c r="X245" i="1"/>
  <c r="X257" i="1"/>
  <c r="X269" i="1"/>
  <c r="X275" i="1"/>
  <c r="X281" i="1"/>
  <c r="X285" i="1"/>
  <c r="X296" i="1"/>
  <c r="X302" i="1"/>
  <c r="X307" i="1"/>
  <c r="X313" i="1"/>
  <c r="X317" i="1"/>
  <c r="X321" i="1"/>
  <c r="X333" i="1"/>
  <c r="X339" i="1"/>
  <c r="X345" i="1"/>
  <c r="X349" i="1"/>
  <c r="X358" i="1"/>
  <c r="X362" i="1"/>
  <c r="X370" i="1"/>
  <c r="X374" i="1"/>
  <c r="X380" i="1"/>
  <c r="X403" i="1"/>
  <c r="X406" i="1"/>
  <c r="Y405" i="1"/>
  <c r="Y406" i="1" s="1"/>
  <c r="X407" i="1"/>
  <c r="X412" i="1"/>
  <c r="Y409" i="1"/>
  <c r="Y412" i="1" s="1"/>
  <c r="X464" i="1"/>
  <c r="X470" i="1"/>
  <c r="X479" i="1"/>
  <c r="Y472" i="1"/>
  <c r="Y478" i="1" s="1"/>
  <c r="W543" i="1"/>
  <c r="X500" i="1"/>
  <c r="Y493" i="1"/>
  <c r="Y500" i="1" s="1"/>
  <c r="X501" i="1"/>
  <c r="X517" i="1"/>
  <c r="Y510" i="1"/>
  <c r="Y516" i="1" s="1"/>
  <c r="X532" i="1"/>
  <c r="F543" i="1"/>
  <c r="J543" i="1"/>
  <c r="P543" i="1"/>
  <c r="G543" i="1"/>
  <c r="X145" i="1"/>
  <c r="X158" i="1"/>
  <c r="I543" i="1"/>
  <c r="X163" i="1"/>
  <c r="Y166" i="1"/>
  <c r="Y168" i="1" s="1"/>
  <c r="Y178" i="1"/>
  <c r="Y195" i="1" s="1"/>
  <c r="Y198" i="1"/>
  <c r="Y202" i="1" s="1"/>
  <c r="Y215" i="1"/>
  <c r="Y217" i="1" s="1"/>
  <c r="Y231" i="1"/>
  <c r="Y245" i="1" s="1"/>
  <c r="X246" i="1"/>
  <c r="Y259" i="1"/>
  <c r="Y268" i="1" s="1"/>
  <c r="Y271" i="1"/>
  <c r="Y274" i="1" s="1"/>
  <c r="Y283" i="1"/>
  <c r="Y285" i="1" s="1"/>
  <c r="O543" i="1"/>
  <c r="X297" i="1"/>
  <c r="Y305" i="1"/>
  <c r="Y306" i="1" s="1"/>
  <c r="Y309" i="1"/>
  <c r="Y312" i="1" s="1"/>
  <c r="Y315" i="1"/>
  <c r="Y316" i="1" s="1"/>
  <c r="Y319" i="1"/>
  <c r="Y320" i="1" s="1"/>
  <c r="Y325" i="1"/>
  <c r="Y333" i="1" s="1"/>
  <c r="X334" i="1"/>
  <c r="Y347" i="1"/>
  <c r="Y348" i="1" s="1"/>
  <c r="Y352" i="1"/>
  <c r="Y357" i="1" s="1"/>
  <c r="X357" i="1"/>
  <c r="Y360" i="1"/>
  <c r="Y362" i="1" s="1"/>
  <c r="Y372" i="1"/>
  <c r="Y373" i="1" s="1"/>
  <c r="Y378" i="1"/>
  <c r="Y380" i="1" s="1"/>
  <c r="X381" i="1"/>
  <c r="X396" i="1"/>
  <c r="Y383" i="1"/>
  <c r="Y396" i="1" s="1"/>
  <c r="X397" i="1"/>
  <c r="X402" i="1"/>
  <c r="Y399" i="1"/>
  <c r="Y402" i="1" s="1"/>
  <c r="X413" i="1"/>
  <c r="X419" i="1"/>
  <c r="Y416" i="1"/>
  <c r="Y418" i="1" s="1"/>
  <c r="X429" i="1"/>
  <c r="X428" i="1"/>
  <c r="X434" i="1"/>
  <c r="X437" i="1"/>
  <c r="Y436" i="1"/>
  <c r="Y437" i="1" s="1"/>
  <c r="X438" i="1"/>
  <c r="X441" i="1"/>
  <c r="Y440" i="1"/>
  <c r="Y441" i="1" s="1"/>
  <c r="X442" i="1"/>
  <c r="Y464" i="1"/>
  <c r="X469" i="1"/>
  <c r="X478" i="1"/>
  <c r="Y484" i="1"/>
  <c r="X516" i="1"/>
  <c r="X531" i="1"/>
  <c r="Y527" i="1"/>
  <c r="Y531" i="1" s="1"/>
  <c r="N543" i="1"/>
  <c r="V543" i="1"/>
  <c r="X449" i="1"/>
  <c r="Y538" i="1" l="1"/>
  <c r="X533" i="1"/>
  <c r="X537" i="1"/>
  <c r="X536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<sst xmlns="http://schemas.openxmlformats.org/spreadsheetml/2006/main" count="2267" uniqueCount="740">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</sst>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51" t="s">
        <v>0</v>
      </c>
      <c r="E1" s="387"/>
      <c r="F1" s="387"/>
      <c r="G1" s="12" t="s">
        <v>1</v>
      </c>
      <c r="H1" s="551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2" t="s">
        <v>8</v>
      </c>
      <c r="B5" s="441"/>
      <c r="C5" s="409"/>
      <c r="D5" s="656"/>
      <c r="E5" s="657"/>
      <c r="F5" s="453" t="s">
        <v>9</v>
      </c>
      <c r="G5" s="409"/>
      <c r="H5" s="656" t="s">
        <v>739</v>
      </c>
      <c r="I5" s="715"/>
      <c r="J5" s="715"/>
      <c r="K5" s="715"/>
      <c r="L5" s="657"/>
      <c r="M5" s="59"/>
      <c r="O5" s="24" t="s">
        <v>10</v>
      </c>
      <c r="P5" s="459">
        <v>45416</v>
      </c>
      <c r="Q5" s="460"/>
      <c r="S5" s="552" t="s">
        <v>11</v>
      </c>
      <c r="T5" s="553"/>
      <c r="U5" s="556" t="s">
        <v>12</v>
      </c>
      <c r="V5" s="460"/>
      <c r="AA5" s="51"/>
      <c r="AB5" s="51"/>
      <c r="AC5" s="51"/>
    </row>
    <row r="6" spans="1:30" s="363" customFormat="1" ht="24" customHeight="1" x14ac:dyDescent="0.2">
      <c r="A6" s="602" t="s">
        <v>13</v>
      </c>
      <c r="B6" s="441"/>
      <c r="C6" s="409"/>
      <c r="D6" s="547" t="s">
        <v>14</v>
      </c>
      <c r="E6" s="548"/>
      <c r="F6" s="548"/>
      <c r="G6" s="548"/>
      <c r="H6" s="548"/>
      <c r="I6" s="548"/>
      <c r="J6" s="548"/>
      <c r="K6" s="548"/>
      <c r="L6" s="460"/>
      <c r="M6" s="60"/>
      <c r="O6" s="24" t="s">
        <v>15</v>
      </c>
      <c r="P6" s="727" t="str">
        <f>IF(P5=0," ",CHOOSE(WEEKDAY(P5,2),"Понедельник","Вторник","Среда","Четверг","Пятница","Суббота","Воскресенье"))</f>
        <v>Суббота</v>
      </c>
      <c r="Q6" s="371"/>
      <c r="S6" s="723" t="s">
        <v>16</v>
      </c>
      <c r="T6" s="553"/>
      <c r="U6" s="538" t="s">
        <v>17</v>
      </c>
      <c r="V6" s="53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395"/>
      <c r="M7" s="61"/>
      <c r="O7" s="24"/>
      <c r="P7" s="42"/>
      <c r="Q7" s="42"/>
      <c r="S7" s="384"/>
      <c r="T7" s="553"/>
      <c r="U7" s="540"/>
      <c r="V7" s="541"/>
      <c r="AA7" s="51"/>
      <c r="AB7" s="51"/>
      <c r="AC7" s="51"/>
    </row>
    <row r="8" spans="1:30" s="363" customFormat="1" ht="25.5" customHeight="1" x14ac:dyDescent="0.2">
      <c r="A8" s="393" t="s">
        <v>18</v>
      </c>
      <c r="B8" s="381"/>
      <c r="C8" s="382"/>
      <c r="D8" s="661" t="s">
        <v>19</v>
      </c>
      <c r="E8" s="662"/>
      <c r="F8" s="662"/>
      <c r="G8" s="662"/>
      <c r="H8" s="662"/>
      <c r="I8" s="662"/>
      <c r="J8" s="662"/>
      <c r="K8" s="662"/>
      <c r="L8" s="663"/>
      <c r="M8" s="62"/>
      <c r="O8" s="24" t="s">
        <v>20</v>
      </c>
      <c r="P8" s="394">
        <v>0.5</v>
      </c>
      <c r="Q8" s="395"/>
      <c r="S8" s="384"/>
      <c r="T8" s="553"/>
      <c r="U8" s="540"/>
      <c r="V8" s="541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57"/>
      <c r="E9" s="46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2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2"/>
      <c r="L9" s="462"/>
      <c r="M9" s="364"/>
      <c r="O9" s="26" t="s">
        <v>21</v>
      </c>
      <c r="P9" s="612"/>
      <c r="Q9" s="392"/>
      <c r="S9" s="384"/>
      <c r="T9" s="553"/>
      <c r="U9" s="542"/>
      <c r="V9" s="54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57"/>
      <c r="E10" s="46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704" t="str">
        <f>IFERROR(VLOOKUP($D$10,Proxy,2,FALSE),"")</f>
        <v/>
      </c>
      <c r="I10" s="384"/>
      <c r="J10" s="384"/>
      <c r="K10" s="384"/>
      <c r="L10" s="384"/>
      <c r="M10" s="362"/>
      <c r="O10" s="26" t="s">
        <v>22</v>
      </c>
      <c r="P10" s="700"/>
      <c r="Q10" s="701"/>
      <c r="T10" s="24" t="s">
        <v>23</v>
      </c>
      <c r="U10" s="692" t="s">
        <v>24</v>
      </c>
      <c r="V10" s="53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4"/>
      <c r="Q11" s="460"/>
      <c r="T11" s="24" t="s">
        <v>27</v>
      </c>
      <c r="U11" s="391" t="s">
        <v>28</v>
      </c>
      <c r="V11" s="39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40" t="s">
        <v>29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09"/>
      <c r="M12" s="63"/>
      <c r="O12" s="24" t="s">
        <v>30</v>
      </c>
      <c r="P12" s="394"/>
      <c r="Q12" s="395"/>
      <c r="R12" s="23"/>
      <c r="T12" s="24"/>
      <c r="U12" s="387"/>
      <c r="V12" s="384"/>
      <c r="AA12" s="51"/>
      <c r="AB12" s="51"/>
      <c r="AC12" s="51"/>
    </row>
    <row r="13" spans="1:30" s="363" customFormat="1" ht="23.25" customHeight="1" x14ac:dyDescent="0.2">
      <c r="A13" s="440" t="s">
        <v>31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09"/>
      <c r="M13" s="63"/>
      <c r="N13" s="26"/>
      <c r="O13" s="26" t="s">
        <v>32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40" t="s">
        <v>33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58" t="s">
        <v>34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09"/>
      <c r="M15" s="64"/>
      <c r="O15" s="616" t="s">
        <v>35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7"/>
      <c r="P16" s="617"/>
      <c r="Q16" s="617"/>
      <c r="R16" s="617"/>
      <c r="S16" s="6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2" t="s">
        <v>36</v>
      </c>
      <c r="B17" s="372" t="s">
        <v>37</v>
      </c>
      <c r="C17" s="609" t="s">
        <v>38</v>
      </c>
      <c r="D17" s="372" t="s">
        <v>39</v>
      </c>
      <c r="E17" s="464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675"/>
      <c r="Q17" s="675"/>
      <c r="R17" s="675"/>
      <c r="S17" s="464"/>
      <c r="T17" s="408" t="s">
        <v>50</v>
      </c>
      <c r="U17" s="409"/>
      <c r="V17" s="372" t="s">
        <v>51</v>
      </c>
      <c r="W17" s="372" t="s">
        <v>52</v>
      </c>
      <c r="X17" s="374" t="s">
        <v>53</v>
      </c>
      <c r="Y17" s="372" t="s">
        <v>54</v>
      </c>
      <c r="Z17" s="518" t="s">
        <v>55</v>
      </c>
      <c r="AA17" s="518" t="s">
        <v>56</v>
      </c>
      <c r="AB17" s="518" t="s">
        <v>57</v>
      </c>
      <c r="AC17" s="651"/>
      <c r="AD17" s="652"/>
      <c r="AE17" s="643"/>
      <c r="BB17" s="403" t="s">
        <v>58</v>
      </c>
    </row>
    <row r="18" spans="1:54" ht="14.25" customHeight="1" x14ac:dyDescent="0.2">
      <c r="A18" s="373"/>
      <c r="B18" s="373"/>
      <c r="C18" s="373"/>
      <c r="D18" s="465"/>
      <c r="E18" s="466"/>
      <c r="F18" s="373"/>
      <c r="G18" s="373"/>
      <c r="H18" s="373"/>
      <c r="I18" s="373"/>
      <c r="J18" s="373"/>
      <c r="K18" s="373"/>
      <c r="L18" s="373"/>
      <c r="M18" s="373"/>
      <c r="N18" s="373"/>
      <c r="O18" s="465"/>
      <c r="P18" s="676"/>
      <c r="Q18" s="676"/>
      <c r="R18" s="676"/>
      <c r="S18" s="466"/>
      <c r="T18" s="361" t="s">
        <v>59</v>
      </c>
      <c r="U18" s="361" t="s">
        <v>60</v>
      </c>
      <c r="V18" s="373"/>
      <c r="W18" s="373"/>
      <c r="X18" s="375"/>
      <c r="Y18" s="373"/>
      <c r="Z18" s="519"/>
      <c r="AA18" s="519"/>
      <c r="AB18" s="653"/>
      <c r="AC18" s="654"/>
      <c r="AD18" s="655"/>
      <c r="AE18" s="644"/>
      <c r="BB18" s="384"/>
    </row>
    <row r="19" spans="1:54" ht="27.75" hidden="1" customHeight="1" x14ac:dyDescent="0.2">
      <c r="A19" s="437" t="s">
        <v>61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8"/>
      <c r="AA19" s="48"/>
    </row>
    <row r="20" spans="1:54" ht="16.5" hidden="1" customHeight="1" x14ac:dyDescent="0.25">
      <c r="A20" s="389" t="s">
        <v>61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0"/>
      <c r="AA20" s="360"/>
    </row>
    <row r="21" spans="1:54" ht="14.25" hidden="1" customHeight="1" x14ac:dyDescent="0.25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451" t="s">
        <v>67</v>
      </c>
      <c r="P22" s="377"/>
      <c r="Q22" s="377"/>
      <c r="R22" s="377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9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400"/>
      <c r="O24" s="380" t="s">
        <v>73</v>
      </c>
      <c r="P24" s="381"/>
      <c r="Q24" s="381"/>
      <c r="R24" s="381"/>
      <c r="S24" s="381"/>
      <c r="T24" s="381"/>
      <c r="U24" s="382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400"/>
      <c r="O25" s="380" t="s">
        <v>73</v>
      </c>
      <c r="P25" s="381"/>
      <c r="Q25" s="381"/>
      <c r="R25" s="381"/>
      <c r="S25" s="381"/>
      <c r="T25" s="381"/>
      <c r="U25" s="382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9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400"/>
      <c r="O34" s="380" t="s">
        <v>73</v>
      </c>
      <c r="P34" s="381"/>
      <c r="Q34" s="381"/>
      <c r="R34" s="381"/>
      <c r="S34" s="381"/>
      <c r="T34" s="381"/>
      <c r="U34" s="382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400"/>
      <c r="O35" s="380" t="s">
        <v>73</v>
      </c>
      <c r="P35" s="381"/>
      <c r="Q35" s="381"/>
      <c r="R35" s="381"/>
      <c r="S35" s="381"/>
      <c r="T35" s="381"/>
      <c r="U35" s="382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99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400"/>
      <c r="O38" s="380" t="s">
        <v>73</v>
      </c>
      <c r="P38" s="381"/>
      <c r="Q38" s="381"/>
      <c r="R38" s="381"/>
      <c r="S38" s="381"/>
      <c r="T38" s="381"/>
      <c r="U38" s="382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400"/>
      <c r="O39" s="380" t="s">
        <v>73</v>
      </c>
      <c r="P39" s="381"/>
      <c r="Q39" s="381"/>
      <c r="R39" s="381"/>
      <c r="S39" s="381"/>
      <c r="T39" s="381"/>
      <c r="U39" s="382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99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400"/>
      <c r="O42" s="380" t="s">
        <v>73</v>
      </c>
      <c r="P42" s="381"/>
      <c r="Q42" s="381"/>
      <c r="R42" s="381"/>
      <c r="S42" s="381"/>
      <c r="T42" s="381"/>
      <c r="U42" s="382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400"/>
      <c r="O43" s="380" t="s">
        <v>73</v>
      </c>
      <c r="P43" s="381"/>
      <c r="Q43" s="381"/>
      <c r="R43" s="381"/>
      <c r="S43" s="381"/>
      <c r="T43" s="381"/>
      <c r="U43" s="382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99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400"/>
      <c r="O46" s="380" t="s">
        <v>73</v>
      </c>
      <c r="P46" s="381"/>
      <c r="Q46" s="381"/>
      <c r="R46" s="381"/>
      <c r="S46" s="381"/>
      <c r="T46" s="381"/>
      <c r="U46" s="382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400"/>
      <c r="O47" s="380" t="s">
        <v>73</v>
      </c>
      <c r="P47" s="381"/>
      <c r="Q47" s="381"/>
      <c r="R47" s="381"/>
      <c r="S47" s="381"/>
      <c r="T47" s="381"/>
      <c r="U47" s="382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37" t="s">
        <v>101</v>
      </c>
      <c r="B48" s="438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8"/>
      <c r="AA48" s="48"/>
    </row>
    <row r="49" spans="1:54" ht="16.5" hidden="1" customHeight="1" x14ac:dyDescent="0.25">
      <c r="A49" s="389" t="s">
        <v>102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0"/>
      <c r="AA49" s="360"/>
    </row>
    <row r="50" spans="1:54" ht="14.25" hidden="1" customHeight="1" x14ac:dyDescent="0.25">
      <c r="A50" s="383" t="s">
        <v>103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9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400"/>
      <c r="O53" s="380" t="s">
        <v>73</v>
      </c>
      <c r="P53" s="381"/>
      <c r="Q53" s="381"/>
      <c r="R53" s="381"/>
      <c r="S53" s="381"/>
      <c r="T53" s="381"/>
      <c r="U53" s="382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400"/>
      <c r="O54" s="380" t="s">
        <v>73</v>
      </c>
      <c r="P54" s="381"/>
      <c r="Q54" s="381"/>
      <c r="R54" s="381"/>
      <c r="S54" s="381"/>
      <c r="T54" s="381"/>
      <c r="U54" s="382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89" t="s">
        <v>110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0"/>
      <c r="AA55" s="360"/>
    </row>
    <row r="56" spans="1:54" ht="14.25" hidden="1" customHeight="1" x14ac:dyDescent="0.25">
      <c r="A56" s="383" t="s">
        <v>111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57" t="s">
        <v>120</v>
      </c>
      <c r="P60" s="377"/>
      <c r="Q60" s="377"/>
      <c r="R60" s="377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99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400"/>
      <c r="O61" s="380" t="s">
        <v>73</v>
      </c>
      <c r="P61" s="381"/>
      <c r="Q61" s="381"/>
      <c r="R61" s="381"/>
      <c r="S61" s="381"/>
      <c r="T61" s="381"/>
      <c r="U61" s="382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400"/>
      <c r="O62" s="380" t="s">
        <v>73</v>
      </c>
      <c r="P62" s="381"/>
      <c r="Q62" s="381"/>
      <c r="R62" s="381"/>
      <c r="S62" s="381"/>
      <c r="T62" s="381"/>
      <c r="U62" s="382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89" t="s">
        <v>101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0"/>
      <c r="AA63" s="360"/>
    </row>
    <row r="64" spans="1:54" ht="14.25" hidden="1" customHeight="1" x14ac:dyDescent="0.25">
      <c r="A64" s="383" t="s">
        <v>111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3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4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99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400"/>
      <c r="O85" s="380" t="s">
        <v>73</v>
      </c>
      <c r="P85" s="381"/>
      <c r="Q85" s="381"/>
      <c r="R85" s="381"/>
      <c r="S85" s="381"/>
      <c r="T85" s="381"/>
      <c r="U85" s="382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400"/>
      <c r="O86" s="380" t="s">
        <v>73</v>
      </c>
      <c r="P86" s="381"/>
      <c r="Q86" s="381"/>
      <c r="R86" s="381"/>
      <c r="S86" s="381"/>
      <c r="T86" s="381"/>
      <c r="U86" s="382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99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400"/>
      <c r="O92" s="380" t="s">
        <v>73</v>
      </c>
      <c r="P92" s="381"/>
      <c r="Q92" s="381"/>
      <c r="R92" s="381"/>
      <c r="S92" s="381"/>
      <c r="T92" s="381"/>
      <c r="U92" s="382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400"/>
      <c r="O93" s="380" t="s">
        <v>73</v>
      </c>
      <c r="P93" s="381"/>
      <c r="Q93" s="381"/>
      <c r="R93" s="381"/>
      <c r="S93" s="381"/>
      <c r="T93" s="381"/>
      <c r="U93" s="382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99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400"/>
      <c r="O102" s="380" t="s">
        <v>73</v>
      </c>
      <c r="P102" s="381"/>
      <c r="Q102" s="381"/>
      <c r="R102" s="381"/>
      <c r="S102" s="381"/>
      <c r="T102" s="381"/>
      <c r="U102" s="382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400"/>
      <c r="O103" s="380" t="s">
        <v>73</v>
      </c>
      <c r="P103" s="381"/>
      <c r="Q103" s="381"/>
      <c r="R103" s="381"/>
      <c r="S103" s="381"/>
      <c r="T103" s="381"/>
      <c r="U103" s="382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20" t="s">
        <v>183</v>
      </c>
      <c r="P105" s="377"/>
      <c r="Q105" s="377"/>
      <c r="R105" s="377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8" t="s">
        <v>186</v>
      </c>
      <c r="P106" s="377"/>
      <c r="Q106" s="377"/>
      <c r="R106" s="377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7"/>
      <c r="Q107" s="377"/>
      <c r="R107" s="377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4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99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400"/>
      <c r="O117" s="380" t="s">
        <v>73</v>
      </c>
      <c r="P117" s="381"/>
      <c r="Q117" s="381"/>
      <c r="R117" s="381"/>
      <c r="S117" s="381"/>
      <c r="T117" s="381"/>
      <c r="U117" s="382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400"/>
      <c r="O118" s="380" t="s">
        <v>73</v>
      </c>
      <c r="P118" s="381"/>
      <c r="Q118" s="381"/>
      <c r="R118" s="381"/>
      <c r="S118" s="381"/>
      <c r="T118" s="381"/>
      <c r="U118" s="382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99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400"/>
      <c r="O127" s="380" t="s">
        <v>73</v>
      </c>
      <c r="P127" s="381"/>
      <c r="Q127" s="381"/>
      <c r="R127" s="381"/>
      <c r="S127" s="381"/>
      <c r="T127" s="381"/>
      <c r="U127" s="382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400"/>
      <c r="O128" s="380" t="s">
        <v>73</v>
      </c>
      <c r="P128" s="381"/>
      <c r="Q128" s="381"/>
      <c r="R128" s="381"/>
      <c r="S128" s="381"/>
      <c r="T128" s="381"/>
      <c r="U128" s="382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89" t="s">
        <v>219</v>
      </c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60"/>
      <c r="AA129" s="360"/>
    </row>
    <row r="130" spans="1:54" ht="14.25" hidden="1" customHeight="1" x14ac:dyDescent="0.25">
      <c r="A130" s="383" t="s">
        <v>75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99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400"/>
      <c r="O136" s="380" t="s">
        <v>73</v>
      </c>
      <c r="P136" s="381"/>
      <c r="Q136" s="381"/>
      <c r="R136" s="381"/>
      <c r="S136" s="381"/>
      <c r="T136" s="381"/>
      <c r="U136" s="382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400"/>
      <c r="O137" s="380" t="s">
        <v>73</v>
      </c>
      <c r="P137" s="381"/>
      <c r="Q137" s="381"/>
      <c r="R137" s="381"/>
      <c r="S137" s="381"/>
      <c r="T137" s="381"/>
      <c r="U137" s="382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437" t="s">
        <v>229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8"/>
      <c r="AA138" s="48"/>
    </row>
    <row r="139" spans="1:54" ht="16.5" hidden="1" customHeight="1" x14ac:dyDescent="0.25">
      <c r="A139" s="389" t="s">
        <v>230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60"/>
      <c r="AA139" s="360"/>
    </row>
    <row r="140" spans="1:54" ht="14.25" hidden="1" customHeight="1" x14ac:dyDescent="0.25">
      <c r="A140" s="383" t="s">
        <v>111</v>
      </c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99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400"/>
      <c r="O144" s="380" t="s">
        <v>73</v>
      </c>
      <c r="P144" s="381"/>
      <c r="Q144" s="381"/>
      <c r="R144" s="381"/>
      <c r="S144" s="381"/>
      <c r="T144" s="381"/>
      <c r="U144" s="382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400"/>
      <c r="O145" s="380" t="s">
        <v>73</v>
      </c>
      <c r="P145" s="381"/>
      <c r="Q145" s="381"/>
      <c r="R145" s="381"/>
      <c r="S145" s="381"/>
      <c r="T145" s="381"/>
      <c r="U145" s="382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89" t="s">
        <v>237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60"/>
      <c r="AA146" s="360"/>
    </row>
    <row r="147" spans="1:54" ht="14.25" hidden="1" customHeight="1" x14ac:dyDescent="0.25">
      <c r="A147" s="383" t="s">
        <v>62</v>
      </c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99"/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400"/>
      <c r="O157" s="380" t="s">
        <v>73</v>
      </c>
      <c r="P157" s="381"/>
      <c r="Q157" s="381"/>
      <c r="R157" s="381"/>
      <c r="S157" s="381"/>
      <c r="T157" s="381"/>
      <c r="U157" s="382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84"/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400"/>
      <c r="O158" s="380" t="s">
        <v>73</v>
      </c>
      <c r="P158" s="381"/>
      <c r="Q158" s="381"/>
      <c r="R158" s="381"/>
      <c r="S158" s="381"/>
      <c r="T158" s="381"/>
      <c r="U158" s="382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89" t="s">
        <v>256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60"/>
      <c r="AA159" s="360"/>
    </row>
    <row r="160" spans="1:54" ht="14.25" hidden="1" customHeight="1" x14ac:dyDescent="0.25">
      <c r="A160" s="383" t="s">
        <v>111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99"/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400"/>
      <c r="O163" s="380" t="s">
        <v>73</v>
      </c>
      <c r="P163" s="381"/>
      <c r="Q163" s="381"/>
      <c r="R163" s="381"/>
      <c r="S163" s="381"/>
      <c r="T163" s="381"/>
      <c r="U163" s="382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84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400"/>
      <c r="O164" s="380" t="s">
        <v>73</v>
      </c>
      <c r="P164" s="381"/>
      <c r="Q164" s="381"/>
      <c r="R164" s="381"/>
      <c r="S164" s="381"/>
      <c r="T164" s="381"/>
      <c r="U164" s="382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99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400"/>
      <c r="O168" s="380" t="s">
        <v>73</v>
      </c>
      <c r="P168" s="381"/>
      <c r="Q168" s="381"/>
      <c r="R168" s="381"/>
      <c r="S168" s="381"/>
      <c r="T168" s="381"/>
      <c r="U168" s="382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84"/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400"/>
      <c r="O169" s="380" t="s">
        <v>73</v>
      </c>
      <c r="P169" s="381"/>
      <c r="Q169" s="381"/>
      <c r="R169" s="381"/>
      <c r="S169" s="381"/>
      <c r="T169" s="381"/>
      <c r="U169" s="382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84"/>
      <c r="C170" s="384"/>
      <c r="D170" s="384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99"/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400"/>
      <c r="O175" s="380" t="s">
        <v>73</v>
      </c>
      <c r="P175" s="381"/>
      <c r="Q175" s="381"/>
      <c r="R175" s="381"/>
      <c r="S175" s="381"/>
      <c r="T175" s="381"/>
      <c r="U175" s="382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84"/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400"/>
      <c r="O176" s="380" t="s">
        <v>73</v>
      </c>
      <c r="P176" s="381"/>
      <c r="Q176" s="381"/>
      <c r="R176" s="381"/>
      <c r="S176" s="381"/>
      <c r="T176" s="381"/>
      <c r="U176" s="382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idden="1" x14ac:dyDescent="0.2">
      <c r="A195" s="399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400"/>
      <c r="O195" s="380" t="s">
        <v>73</v>
      </c>
      <c r="P195" s="381"/>
      <c r="Q195" s="381"/>
      <c r="R195" s="381"/>
      <c r="S195" s="381"/>
      <c r="T195" s="381"/>
      <c r="U195" s="382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hidden="1" x14ac:dyDescent="0.2">
      <c r="A196" s="384"/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400"/>
      <c r="O196" s="380" t="s">
        <v>73</v>
      </c>
      <c r="P196" s="381"/>
      <c r="Q196" s="381"/>
      <c r="R196" s="381"/>
      <c r="S196" s="381"/>
      <c r="T196" s="381"/>
      <c r="U196" s="382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84"/>
      <c r="C197" s="384"/>
      <c r="D197" s="384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99"/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400"/>
      <c r="O202" s="380" t="s">
        <v>73</v>
      </c>
      <c r="P202" s="381"/>
      <c r="Q202" s="381"/>
      <c r="R202" s="381"/>
      <c r="S202" s="381"/>
      <c r="T202" s="381"/>
      <c r="U202" s="382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84"/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400"/>
      <c r="O203" s="380" t="s">
        <v>73</v>
      </c>
      <c r="P203" s="381"/>
      <c r="Q203" s="381"/>
      <c r="R203" s="381"/>
      <c r="S203" s="381"/>
      <c r="T203" s="381"/>
      <c r="U203" s="382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89" t="s">
        <v>315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60"/>
      <c r="AA204" s="360"/>
    </row>
    <row r="205" spans="1:54" ht="14.25" hidden="1" customHeight="1" x14ac:dyDescent="0.25">
      <c r="A205" s="383" t="s">
        <v>111</v>
      </c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99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4"/>
      <c r="M212" s="384"/>
      <c r="N212" s="400"/>
      <c r="O212" s="380" t="s">
        <v>73</v>
      </c>
      <c r="P212" s="381"/>
      <c r="Q212" s="381"/>
      <c r="R212" s="381"/>
      <c r="S212" s="381"/>
      <c r="T212" s="381"/>
      <c r="U212" s="382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4"/>
      <c r="M213" s="384"/>
      <c r="N213" s="400"/>
      <c r="O213" s="380" t="s">
        <v>73</v>
      </c>
      <c r="P213" s="381"/>
      <c r="Q213" s="381"/>
      <c r="R213" s="381"/>
      <c r="S213" s="381"/>
      <c r="T213" s="381"/>
      <c r="U213" s="382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99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400"/>
      <c r="O217" s="380" t="s">
        <v>73</v>
      </c>
      <c r="P217" s="381"/>
      <c r="Q217" s="381"/>
      <c r="R217" s="381"/>
      <c r="S217" s="381"/>
      <c r="T217" s="381"/>
      <c r="U217" s="382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400"/>
      <c r="O218" s="380" t="s">
        <v>73</v>
      </c>
      <c r="P218" s="381"/>
      <c r="Q218" s="381"/>
      <c r="R218" s="381"/>
      <c r="S218" s="381"/>
      <c r="T218" s="381"/>
      <c r="U218" s="382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89" t="s">
        <v>332</v>
      </c>
      <c r="B219" s="384"/>
      <c r="C219" s="384"/>
      <c r="D219" s="384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60"/>
      <c r="AA219" s="360"/>
    </row>
    <row r="220" spans="1:54" ht="14.25" hidden="1" customHeight="1" x14ac:dyDescent="0.25">
      <c r="A220" s="383" t="s">
        <v>111</v>
      </c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5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99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400"/>
      <c r="O227" s="380" t="s">
        <v>73</v>
      </c>
      <c r="P227" s="381"/>
      <c r="Q227" s="381"/>
      <c r="R227" s="381"/>
      <c r="S227" s="381"/>
      <c r="T227" s="381"/>
      <c r="U227" s="382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400"/>
      <c r="O228" s="380" t="s">
        <v>73</v>
      </c>
      <c r="P228" s="381"/>
      <c r="Q228" s="381"/>
      <c r="R228" s="381"/>
      <c r="S228" s="381"/>
      <c r="T228" s="381"/>
      <c r="U228" s="382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89" t="s">
        <v>345</v>
      </c>
      <c r="B229" s="384"/>
      <c r="C229" s="384"/>
      <c r="D229" s="384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60"/>
      <c r="AA229" s="360"/>
    </row>
    <row r="230" spans="1:54" ht="14.25" hidden="1" customHeight="1" x14ac:dyDescent="0.25">
      <c r="A230" s="383" t="s">
        <v>111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3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99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4"/>
      <c r="N245" s="400"/>
      <c r="O245" s="380" t="s">
        <v>73</v>
      </c>
      <c r="P245" s="381"/>
      <c r="Q245" s="381"/>
      <c r="R245" s="381"/>
      <c r="S245" s="381"/>
      <c r="T245" s="381"/>
      <c r="U245" s="382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4"/>
      <c r="N246" s="400"/>
      <c r="O246" s="380" t="s">
        <v>73</v>
      </c>
      <c r="P246" s="381"/>
      <c r="Q246" s="381"/>
      <c r="R246" s="381"/>
      <c r="S246" s="381"/>
      <c r="T246" s="381"/>
      <c r="U246" s="382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84"/>
      <c r="C247" s="384"/>
      <c r="D247" s="384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99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400"/>
      <c r="O249" s="380" t="s">
        <v>73</v>
      </c>
      <c r="P249" s="381"/>
      <c r="Q249" s="381"/>
      <c r="R249" s="381"/>
      <c r="S249" s="381"/>
      <c r="T249" s="381"/>
      <c r="U249" s="382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400"/>
      <c r="O250" s="380" t="s">
        <v>73</v>
      </c>
      <c r="P250" s="381"/>
      <c r="Q250" s="381"/>
      <c r="R250" s="381"/>
      <c r="S250" s="381"/>
      <c r="T250" s="381"/>
      <c r="U250" s="382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99"/>
      <c r="B256" s="384"/>
      <c r="C256" s="384"/>
      <c r="D256" s="384"/>
      <c r="E256" s="384"/>
      <c r="F256" s="384"/>
      <c r="G256" s="384"/>
      <c r="H256" s="384"/>
      <c r="I256" s="384"/>
      <c r="J256" s="384"/>
      <c r="K256" s="384"/>
      <c r="L256" s="384"/>
      <c r="M256" s="384"/>
      <c r="N256" s="400"/>
      <c r="O256" s="380" t="s">
        <v>73</v>
      </c>
      <c r="P256" s="381"/>
      <c r="Q256" s="381"/>
      <c r="R256" s="381"/>
      <c r="S256" s="381"/>
      <c r="T256" s="381"/>
      <c r="U256" s="382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400"/>
      <c r="O257" s="380" t="s">
        <v>73</v>
      </c>
      <c r="P257" s="381"/>
      <c r="Q257" s="381"/>
      <c r="R257" s="381"/>
      <c r="S257" s="381"/>
      <c r="T257" s="381"/>
      <c r="U257" s="382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99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400"/>
      <c r="O268" s="380" t="s">
        <v>73</v>
      </c>
      <c r="P268" s="381"/>
      <c r="Q268" s="381"/>
      <c r="R268" s="381"/>
      <c r="S268" s="381"/>
      <c r="T268" s="381"/>
      <c r="U268" s="382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4"/>
      <c r="N269" s="400"/>
      <c r="O269" s="380" t="s">
        <v>73</v>
      </c>
      <c r="P269" s="381"/>
      <c r="Q269" s="381"/>
      <c r="R269" s="381"/>
      <c r="S269" s="381"/>
      <c r="T269" s="381"/>
      <c r="U269" s="382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84"/>
      <c r="C270" s="384"/>
      <c r="D270" s="384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99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400"/>
      <c r="O274" s="380" t="s">
        <v>73</v>
      </c>
      <c r="P274" s="381"/>
      <c r="Q274" s="381"/>
      <c r="R274" s="381"/>
      <c r="S274" s="381"/>
      <c r="T274" s="381"/>
      <c r="U274" s="382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84"/>
      <c r="B275" s="384"/>
      <c r="C275" s="384"/>
      <c r="D275" s="384"/>
      <c r="E275" s="384"/>
      <c r="F275" s="384"/>
      <c r="G275" s="384"/>
      <c r="H275" s="384"/>
      <c r="I275" s="384"/>
      <c r="J275" s="384"/>
      <c r="K275" s="384"/>
      <c r="L275" s="384"/>
      <c r="M275" s="384"/>
      <c r="N275" s="400"/>
      <c r="O275" s="380" t="s">
        <v>73</v>
      </c>
      <c r="P275" s="381"/>
      <c r="Q275" s="381"/>
      <c r="R275" s="381"/>
      <c r="S275" s="381"/>
      <c r="T275" s="381"/>
      <c r="U275" s="382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1" t="s">
        <v>409</v>
      </c>
      <c r="P277" s="377"/>
      <c r="Q277" s="377"/>
      <c r="R277" s="377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546" t="s">
        <v>412</v>
      </c>
      <c r="P278" s="377"/>
      <c r="Q278" s="377"/>
      <c r="R278" s="377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99"/>
      <c r="B280" s="384"/>
      <c r="C280" s="384"/>
      <c r="D280" s="384"/>
      <c r="E280" s="384"/>
      <c r="F280" s="384"/>
      <c r="G280" s="384"/>
      <c r="H280" s="384"/>
      <c r="I280" s="384"/>
      <c r="J280" s="384"/>
      <c r="K280" s="384"/>
      <c r="L280" s="384"/>
      <c r="M280" s="384"/>
      <c r="N280" s="400"/>
      <c r="O280" s="380" t="s">
        <v>73</v>
      </c>
      <c r="P280" s="381"/>
      <c r="Q280" s="381"/>
      <c r="R280" s="381"/>
      <c r="S280" s="381"/>
      <c r="T280" s="381"/>
      <c r="U280" s="382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400"/>
      <c r="O281" s="380" t="s">
        <v>73</v>
      </c>
      <c r="P281" s="381"/>
      <c r="Q281" s="381"/>
      <c r="R281" s="381"/>
      <c r="S281" s="381"/>
      <c r="T281" s="381"/>
      <c r="U281" s="382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7"/>
      <c r="Q283" s="377"/>
      <c r="R283" s="377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7"/>
      <c r="Q284" s="377"/>
      <c r="R284" s="377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99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400"/>
      <c r="O285" s="380" t="s">
        <v>73</v>
      </c>
      <c r="P285" s="381"/>
      <c r="Q285" s="381"/>
      <c r="R285" s="381"/>
      <c r="S285" s="381"/>
      <c r="T285" s="381"/>
      <c r="U285" s="382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400"/>
      <c r="O286" s="380" t="s">
        <v>73</v>
      </c>
      <c r="P286" s="381"/>
      <c r="Q286" s="381"/>
      <c r="R286" s="381"/>
      <c r="S286" s="381"/>
      <c r="T286" s="381"/>
      <c r="U286" s="382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89" t="s">
        <v>422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60"/>
      <c r="AA287" s="360"/>
    </row>
    <row r="288" spans="1:54" ht="14.25" hidden="1" customHeight="1" x14ac:dyDescent="0.25">
      <c r="A288" s="383" t="s">
        <v>111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7"/>
      <c r="Q289" s="377"/>
      <c r="R289" s="377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7"/>
      <c r="Q291" s="377"/>
      <c r="R291" s="377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7"/>
      <c r="Q293" s="377"/>
      <c r="R293" s="377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7"/>
      <c r="Q294" s="377"/>
      <c r="R294" s="377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7"/>
      <c r="Q295" s="377"/>
      <c r="R295" s="377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99"/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400"/>
      <c r="O296" s="380" t="s">
        <v>73</v>
      </c>
      <c r="P296" s="381"/>
      <c r="Q296" s="381"/>
      <c r="R296" s="381"/>
      <c r="S296" s="381"/>
      <c r="T296" s="381"/>
      <c r="U296" s="382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84"/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400"/>
      <c r="O297" s="380" t="s">
        <v>73</v>
      </c>
      <c r="P297" s="381"/>
      <c r="Q297" s="381"/>
      <c r="R297" s="381"/>
      <c r="S297" s="381"/>
      <c r="T297" s="381"/>
      <c r="U297" s="382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7"/>
      <c r="Q299" s="377"/>
      <c r="R299" s="377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7"/>
      <c r="Q300" s="377"/>
      <c r="R300" s="377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99"/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400"/>
      <c r="O301" s="380" t="s">
        <v>73</v>
      </c>
      <c r="P301" s="381"/>
      <c r="Q301" s="381"/>
      <c r="R301" s="381"/>
      <c r="S301" s="381"/>
      <c r="T301" s="381"/>
      <c r="U301" s="382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84"/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400"/>
      <c r="O302" s="380" t="s">
        <v>73</v>
      </c>
      <c r="P302" s="381"/>
      <c r="Q302" s="381"/>
      <c r="R302" s="381"/>
      <c r="S302" s="381"/>
      <c r="T302" s="381"/>
      <c r="U302" s="382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89" t="s">
        <v>439</v>
      </c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60"/>
      <c r="AA303" s="360"/>
    </row>
    <row r="304" spans="1:54" ht="14.25" hidden="1" customHeight="1" x14ac:dyDescent="0.25">
      <c r="A304" s="383" t="s">
        <v>62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7"/>
      <c r="Q305" s="377"/>
      <c r="R305" s="377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99"/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400"/>
      <c r="O306" s="380" t="s">
        <v>73</v>
      </c>
      <c r="P306" s="381"/>
      <c r="Q306" s="381"/>
      <c r="R306" s="381"/>
      <c r="S306" s="381"/>
      <c r="T306" s="381"/>
      <c r="U306" s="382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400"/>
      <c r="O307" s="380" t="s">
        <v>73</v>
      </c>
      <c r="P307" s="381"/>
      <c r="Q307" s="381"/>
      <c r="R307" s="381"/>
      <c r="S307" s="381"/>
      <c r="T307" s="381"/>
      <c r="U307" s="382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7"/>
      <c r="Q309" s="377"/>
      <c r="R309" s="377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7"/>
      <c r="Q310" s="377"/>
      <c r="R310" s="377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7"/>
      <c r="Q311" s="377"/>
      <c r="R311" s="377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99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4"/>
      <c r="M312" s="384"/>
      <c r="N312" s="400"/>
      <c r="O312" s="380" t="s">
        <v>73</v>
      </c>
      <c r="P312" s="381"/>
      <c r="Q312" s="381"/>
      <c r="R312" s="381"/>
      <c r="S312" s="381"/>
      <c r="T312" s="381"/>
      <c r="U312" s="382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400"/>
      <c r="O313" s="380" t="s">
        <v>73</v>
      </c>
      <c r="P313" s="381"/>
      <c r="Q313" s="381"/>
      <c r="R313" s="381"/>
      <c r="S313" s="381"/>
      <c r="T313" s="381"/>
      <c r="U313" s="382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7"/>
      <c r="Q315" s="377"/>
      <c r="R315" s="377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99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400"/>
      <c r="O316" s="380" t="s">
        <v>73</v>
      </c>
      <c r="P316" s="381"/>
      <c r="Q316" s="381"/>
      <c r="R316" s="381"/>
      <c r="S316" s="381"/>
      <c r="T316" s="381"/>
      <c r="U316" s="382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400"/>
      <c r="O317" s="380" t="s">
        <v>73</v>
      </c>
      <c r="P317" s="381"/>
      <c r="Q317" s="381"/>
      <c r="R317" s="381"/>
      <c r="S317" s="381"/>
      <c r="T317" s="381"/>
      <c r="U317" s="382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7"/>
      <c r="Q319" s="377"/>
      <c r="R319" s="377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99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400"/>
      <c r="O320" s="380" t="s">
        <v>73</v>
      </c>
      <c r="P320" s="381"/>
      <c r="Q320" s="381"/>
      <c r="R320" s="381"/>
      <c r="S320" s="381"/>
      <c r="T320" s="381"/>
      <c r="U320" s="382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84"/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400"/>
      <c r="O321" s="380" t="s">
        <v>73</v>
      </c>
      <c r="P321" s="381"/>
      <c r="Q321" s="381"/>
      <c r="R321" s="381"/>
      <c r="S321" s="381"/>
      <c r="T321" s="381"/>
      <c r="U321" s="382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37" t="s">
        <v>452</v>
      </c>
      <c r="B322" s="438"/>
      <c r="C322" s="438"/>
      <c r="D322" s="438"/>
      <c r="E322" s="438"/>
      <c r="F322" s="438"/>
      <c r="G322" s="438"/>
      <c r="H322" s="438"/>
      <c r="I322" s="438"/>
      <c r="J322" s="438"/>
      <c r="K322" s="438"/>
      <c r="L322" s="438"/>
      <c r="M322" s="438"/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8"/>
      <c r="AA322" s="48"/>
    </row>
    <row r="323" spans="1:54" ht="16.5" hidden="1" customHeight="1" x14ac:dyDescent="0.25">
      <c r="A323" s="389" t="s">
        <v>453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60"/>
      <c r="AA323" s="360"/>
    </row>
    <row r="324" spans="1:54" ht="14.25" hidden="1" customHeight="1" x14ac:dyDescent="0.25">
      <c r="A324" s="383" t="s">
        <v>111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7"/>
      <c r="Q325" s="377"/>
      <c r="R325" s="377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7"/>
      <c r="Q326" s="377"/>
      <c r="R326" s="377"/>
      <c r="S326" s="371"/>
      <c r="T326" s="34"/>
      <c r="U326" s="34"/>
      <c r="V326" s="35" t="s">
        <v>68</v>
      </c>
      <c r="W326" s="366">
        <v>3500</v>
      </c>
      <c r="X326" s="367">
        <f t="shared" si="17"/>
        <v>3510</v>
      </c>
      <c r="Y326" s="36">
        <f>IFERROR(IF(X326=0,"",ROUNDUP(X326/H326,0)*0.02175),"")</f>
        <v>5.0894999999999992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7"/>
      <c r="Q327" s="377"/>
      <c r="R327" s="377"/>
      <c r="S327" s="371"/>
      <c r="T327" s="34"/>
      <c r="U327" s="34"/>
      <c r="V327" s="35" t="s">
        <v>68</v>
      </c>
      <c r="W327" s="366">
        <v>2500</v>
      </c>
      <c r="X327" s="367">
        <f t="shared" si="17"/>
        <v>2505</v>
      </c>
      <c r="Y327" s="36">
        <f>IFERROR(IF(X327=0,"",ROUNDUP(X327/H327,0)*0.02175),"")</f>
        <v>3.6322499999999995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7"/>
      <c r="Q328" s="377"/>
      <c r="R328" s="377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7"/>
      <c r="Q329" s="377"/>
      <c r="R329" s="377"/>
      <c r="S329" s="371"/>
      <c r="T329" s="34"/>
      <c r="U329" s="34"/>
      <c r="V329" s="35" t="s">
        <v>68</v>
      </c>
      <c r="W329" s="366">
        <v>1500</v>
      </c>
      <c r="X329" s="367">
        <f t="shared" si="17"/>
        <v>1500</v>
      </c>
      <c r="Y329" s="36">
        <f>IFERROR(IF(X329=0,"",ROUNDUP(X329/H329,0)*0.02175),"")</f>
        <v>2.1749999999999998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7"/>
      <c r="Q330" s="377"/>
      <c r="R330" s="377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7"/>
      <c r="Q331" s="377"/>
      <c r="R331" s="377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7"/>
      <c r="Q332" s="377"/>
      <c r="R332" s="377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99"/>
      <c r="B333" s="384"/>
      <c r="C333" s="384"/>
      <c r="D333" s="384"/>
      <c r="E333" s="384"/>
      <c r="F333" s="384"/>
      <c r="G333" s="384"/>
      <c r="H333" s="384"/>
      <c r="I333" s="384"/>
      <c r="J333" s="384"/>
      <c r="K333" s="384"/>
      <c r="L333" s="384"/>
      <c r="M333" s="384"/>
      <c r="N333" s="400"/>
      <c r="O333" s="380" t="s">
        <v>73</v>
      </c>
      <c r="P333" s="381"/>
      <c r="Q333" s="381"/>
      <c r="R333" s="381"/>
      <c r="S333" s="381"/>
      <c r="T333" s="381"/>
      <c r="U333" s="382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500</v>
      </c>
      <c r="X333" s="368">
        <f>IFERROR(X325/H325,"0")+IFERROR(X326/H326,"0")+IFERROR(X327/H327,"0")+IFERROR(X328/H328,"0")+IFERROR(X329/H329,"0")+IFERROR(X330/H330,"0")+IFERROR(X331/H331,"0")+IFERROR(X332/H332,"0")</f>
        <v>501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10.896749999999997</v>
      </c>
      <c r="Z333" s="369"/>
      <c r="AA333" s="369"/>
    </row>
    <row r="334" spans="1:54" x14ac:dyDescent="0.2">
      <c r="A334" s="384"/>
      <c r="B334" s="384"/>
      <c r="C334" s="384"/>
      <c r="D334" s="384"/>
      <c r="E334" s="384"/>
      <c r="F334" s="384"/>
      <c r="G334" s="384"/>
      <c r="H334" s="384"/>
      <c r="I334" s="384"/>
      <c r="J334" s="384"/>
      <c r="K334" s="384"/>
      <c r="L334" s="384"/>
      <c r="M334" s="384"/>
      <c r="N334" s="400"/>
      <c r="O334" s="380" t="s">
        <v>73</v>
      </c>
      <c r="P334" s="381"/>
      <c r="Q334" s="381"/>
      <c r="R334" s="381"/>
      <c r="S334" s="381"/>
      <c r="T334" s="381"/>
      <c r="U334" s="382"/>
      <c r="V334" s="37" t="s">
        <v>68</v>
      </c>
      <c r="W334" s="368">
        <f>IFERROR(SUM(W325:W332),"0")</f>
        <v>7500</v>
      </c>
      <c r="X334" s="368">
        <f>IFERROR(SUM(X325:X332),"0")</f>
        <v>7515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7"/>
      <c r="Q336" s="377"/>
      <c r="R336" s="377"/>
      <c r="S336" s="371"/>
      <c r="T336" s="34"/>
      <c r="U336" s="34"/>
      <c r="V336" s="35" t="s">
        <v>68</v>
      </c>
      <c r="W336" s="366">
        <v>300</v>
      </c>
      <c r="X336" s="367">
        <f>IFERROR(IF(W336="",0,CEILING((W336/$H336),1)*$H336),"")</f>
        <v>300</v>
      </c>
      <c r="Y336" s="36">
        <f>IFERROR(IF(X336=0,"",ROUNDUP(X336/H336,0)*0.02175),"")</f>
        <v>0.43499999999999994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7"/>
      <c r="Q337" s="377"/>
      <c r="R337" s="377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7"/>
      <c r="Q338" s="377"/>
      <c r="R338" s="377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99"/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400"/>
      <c r="O339" s="380" t="s">
        <v>73</v>
      </c>
      <c r="P339" s="381"/>
      <c r="Q339" s="381"/>
      <c r="R339" s="381"/>
      <c r="S339" s="381"/>
      <c r="T339" s="381"/>
      <c r="U339" s="382"/>
      <c r="V339" s="37" t="s">
        <v>74</v>
      </c>
      <c r="W339" s="368">
        <f>IFERROR(W336/H336,"0")+IFERROR(W337/H337,"0")+IFERROR(W338/H338,"0")</f>
        <v>20</v>
      </c>
      <c r="X339" s="368">
        <f>IFERROR(X336/H336,"0")+IFERROR(X337/H337,"0")+IFERROR(X338/H338,"0")</f>
        <v>20</v>
      </c>
      <c r="Y339" s="368">
        <f>IFERROR(IF(Y336="",0,Y336),"0")+IFERROR(IF(Y337="",0,Y337),"0")+IFERROR(IF(Y338="",0,Y338),"0")</f>
        <v>0.43499999999999994</v>
      </c>
      <c r="Z339" s="369"/>
      <c r="AA339" s="369"/>
    </row>
    <row r="340" spans="1:54" x14ac:dyDescent="0.2">
      <c r="A340" s="384"/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400"/>
      <c r="O340" s="380" t="s">
        <v>73</v>
      </c>
      <c r="P340" s="381"/>
      <c r="Q340" s="381"/>
      <c r="R340" s="381"/>
      <c r="S340" s="381"/>
      <c r="T340" s="381"/>
      <c r="U340" s="382"/>
      <c r="V340" s="37" t="s">
        <v>68</v>
      </c>
      <c r="W340" s="368">
        <f>IFERROR(SUM(W336:W338),"0")</f>
        <v>300</v>
      </c>
      <c r="X340" s="368">
        <f>IFERROR(SUM(X336:X338),"0")</f>
        <v>300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7"/>
      <c r="Q342" s="377"/>
      <c r="R342" s="377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7"/>
      <c r="Q343" s="377"/>
      <c r="R343" s="377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99"/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400"/>
      <c r="O344" s="380" t="s">
        <v>73</v>
      </c>
      <c r="P344" s="381"/>
      <c r="Q344" s="381"/>
      <c r="R344" s="381"/>
      <c r="S344" s="381"/>
      <c r="T344" s="381"/>
      <c r="U344" s="382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84"/>
      <c r="B345" s="384"/>
      <c r="C345" s="384"/>
      <c r="D345" s="384"/>
      <c r="E345" s="384"/>
      <c r="F345" s="384"/>
      <c r="G345" s="384"/>
      <c r="H345" s="384"/>
      <c r="I345" s="384"/>
      <c r="J345" s="384"/>
      <c r="K345" s="384"/>
      <c r="L345" s="384"/>
      <c r="M345" s="384"/>
      <c r="N345" s="400"/>
      <c r="O345" s="380" t="s">
        <v>73</v>
      </c>
      <c r="P345" s="381"/>
      <c r="Q345" s="381"/>
      <c r="R345" s="381"/>
      <c r="S345" s="381"/>
      <c r="T345" s="381"/>
      <c r="U345" s="382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7"/>
      <c r="Q347" s="377"/>
      <c r="R347" s="377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99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400"/>
      <c r="O348" s="380" t="s">
        <v>73</v>
      </c>
      <c r="P348" s="381"/>
      <c r="Q348" s="381"/>
      <c r="R348" s="381"/>
      <c r="S348" s="381"/>
      <c r="T348" s="381"/>
      <c r="U348" s="382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400"/>
      <c r="O349" s="380" t="s">
        <v>73</v>
      </c>
      <c r="P349" s="381"/>
      <c r="Q349" s="381"/>
      <c r="R349" s="381"/>
      <c r="S349" s="381"/>
      <c r="T349" s="381"/>
      <c r="U349" s="382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89" t="s">
        <v>479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60"/>
      <c r="AA350" s="360"/>
    </row>
    <row r="351" spans="1:54" ht="14.25" hidden="1" customHeight="1" x14ac:dyDescent="0.25">
      <c r="A351" s="383" t="s">
        <v>111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7"/>
      <c r="Q352" s="377"/>
      <c r="R352" s="377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7"/>
      <c r="Q353" s="377"/>
      <c r="R353" s="377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7"/>
      <c r="Q354" s="377"/>
      <c r="R354" s="377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7"/>
      <c r="Q355" s="377"/>
      <c r="R355" s="377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7"/>
      <c r="Q356" s="377"/>
      <c r="R356" s="377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99"/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400"/>
      <c r="O357" s="380" t="s">
        <v>73</v>
      </c>
      <c r="P357" s="381"/>
      <c r="Q357" s="381"/>
      <c r="R357" s="381"/>
      <c r="S357" s="381"/>
      <c r="T357" s="381"/>
      <c r="U357" s="382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400"/>
      <c r="O358" s="380" t="s">
        <v>73</v>
      </c>
      <c r="P358" s="381"/>
      <c r="Q358" s="381"/>
      <c r="R358" s="381"/>
      <c r="S358" s="381"/>
      <c r="T358" s="381"/>
      <c r="U358" s="382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7"/>
      <c r="Q360" s="377"/>
      <c r="R360" s="377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7"/>
      <c r="Q361" s="377"/>
      <c r="R361" s="377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99"/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400"/>
      <c r="O362" s="380" t="s">
        <v>73</v>
      </c>
      <c r="P362" s="381"/>
      <c r="Q362" s="381"/>
      <c r="R362" s="381"/>
      <c r="S362" s="381"/>
      <c r="T362" s="381"/>
      <c r="U362" s="382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84"/>
      <c r="B363" s="384"/>
      <c r="C363" s="384"/>
      <c r="D363" s="384"/>
      <c r="E363" s="384"/>
      <c r="F363" s="384"/>
      <c r="G363" s="384"/>
      <c r="H363" s="384"/>
      <c r="I363" s="384"/>
      <c r="J363" s="384"/>
      <c r="K363" s="384"/>
      <c r="L363" s="384"/>
      <c r="M363" s="384"/>
      <c r="N363" s="400"/>
      <c r="O363" s="380" t="s">
        <v>73</v>
      </c>
      <c r="P363" s="381"/>
      <c r="Q363" s="381"/>
      <c r="R363" s="381"/>
      <c r="S363" s="381"/>
      <c r="T363" s="381"/>
      <c r="U363" s="382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7"/>
      <c r="Q365" s="377"/>
      <c r="R365" s="377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7"/>
      <c r="Q366" s="377"/>
      <c r="R366" s="377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7"/>
      <c r="Q367" s="377"/>
      <c r="R367" s="377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7"/>
      <c r="Q368" s="377"/>
      <c r="R368" s="377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99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4"/>
      <c r="M369" s="384"/>
      <c r="N369" s="400"/>
      <c r="O369" s="380" t="s">
        <v>73</v>
      </c>
      <c r="P369" s="381"/>
      <c r="Q369" s="381"/>
      <c r="R369" s="381"/>
      <c r="S369" s="381"/>
      <c r="T369" s="381"/>
      <c r="U369" s="382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4"/>
      <c r="M370" s="384"/>
      <c r="N370" s="400"/>
      <c r="O370" s="380" t="s">
        <v>73</v>
      </c>
      <c r="P370" s="381"/>
      <c r="Q370" s="381"/>
      <c r="R370" s="381"/>
      <c r="S370" s="381"/>
      <c r="T370" s="381"/>
      <c r="U370" s="382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7"/>
      <c r="Q372" s="377"/>
      <c r="R372" s="377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99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400"/>
      <c r="O373" s="380" t="s">
        <v>73</v>
      </c>
      <c r="P373" s="381"/>
      <c r="Q373" s="381"/>
      <c r="R373" s="381"/>
      <c r="S373" s="381"/>
      <c r="T373" s="381"/>
      <c r="U373" s="382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84"/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400"/>
      <c r="O374" s="380" t="s">
        <v>73</v>
      </c>
      <c r="P374" s="381"/>
      <c r="Q374" s="381"/>
      <c r="R374" s="381"/>
      <c r="S374" s="381"/>
      <c r="T374" s="381"/>
      <c r="U374" s="382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37" t="s">
        <v>504</v>
      </c>
      <c r="B375" s="438"/>
      <c r="C375" s="438"/>
      <c r="D375" s="438"/>
      <c r="E375" s="438"/>
      <c r="F375" s="438"/>
      <c r="G375" s="438"/>
      <c r="H375" s="438"/>
      <c r="I375" s="438"/>
      <c r="J375" s="438"/>
      <c r="K375" s="438"/>
      <c r="L375" s="438"/>
      <c r="M375" s="438"/>
      <c r="N375" s="438"/>
      <c r="O375" s="438"/>
      <c r="P375" s="438"/>
      <c r="Q375" s="438"/>
      <c r="R375" s="438"/>
      <c r="S375" s="438"/>
      <c r="T375" s="438"/>
      <c r="U375" s="438"/>
      <c r="V375" s="438"/>
      <c r="W375" s="438"/>
      <c r="X375" s="438"/>
      <c r="Y375" s="438"/>
      <c r="Z375" s="48"/>
      <c r="AA375" s="48"/>
    </row>
    <row r="376" spans="1:54" ht="16.5" hidden="1" customHeight="1" x14ac:dyDescent="0.25">
      <c r="A376" s="389" t="s">
        <v>505</v>
      </c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60"/>
      <c r="AA376" s="360"/>
    </row>
    <row r="377" spans="1:54" ht="14.25" hidden="1" customHeight="1" x14ac:dyDescent="0.25">
      <c r="A377" s="383" t="s">
        <v>111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7"/>
      <c r="Q378" s="377"/>
      <c r="R378" s="377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7"/>
      <c r="Q379" s="377"/>
      <c r="R379" s="377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99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400"/>
      <c r="O380" s="380" t="s">
        <v>73</v>
      </c>
      <c r="P380" s="381"/>
      <c r="Q380" s="381"/>
      <c r="R380" s="381"/>
      <c r="S380" s="381"/>
      <c r="T380" s="381"/>
      <c r="U380" s="382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84"/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400"/>
      <c r="O381" s="380" t="s">
        <v>73</v>
      </c>
      <c r="P381" s="381"/>
      <c r="Q381" s="381"/>
      <c r="R381" s="381"/>
      <c r="S381" s="381"/>
      <c r="T381" s="381"/>
      <c r="U381" s="382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7"/>
      <c r="Q383" s="377"/>
      <c r="R383" s="377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7"/>
      <c r="Q384" s="377"/>
      <c r="R384" s="377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7"/>
      <c r="Q385" s="377"/>
      <c r="R385" s="377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7"/>
      <c r="Q386" s="377"/>
      <c r="R386" s="377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7"/>
      <c r="Q387" s="377"/>
      <c r="R387" s="377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7"/>
      <c r="Q388" s="377"/>
      <c r="R388" s="377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7"/>
      <c r="Q389" s="377"/>
      <c r="R389" s="377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7"/>
      <c r="Q390" s="377"/>
      <c r="R390" s="377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7"/>
      <c r="Q391" s="377"/>
      <c r="R391" s="377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7"/>
      <c r="Q392" s="377"/>
      <c r="R392" s="377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7"/>
      <c r="Q393" s="377"/>
      <c r="R393" s="377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7"/>
      <c r="Q394" s="377"/>
      <c r="R394" s="377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7"/>
      <c r="Q395" s="377"/>
      <c r="R395" s="377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99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4"/>
      <c r="M396" s="384"/>
      <c r="N396" s="400"/>
      <c r="O396" s="380" t="s">
        <v>73</v>
      </c>
      <c r="P396" s="381"/>
      <c r="Q396" s="381"/>
      <c r="R396" s="381"/>
      <c r="S396" s="381"/>
      <c r="T396" s="381"/>
      <c r="U396" s="382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84"/>
      <c r="B397" s="384"/>
      <c r="C397" s="384"/>
      <c r="D397" s="384"/>
      <c r="E397" s="384"/>
      <c r="F397" s="384"/>
      <c r="G397" s="384"/>
      <c r="H397" s="384"/>
      <c r="I397" s="384"/>
      <c r="J397" s="384"/>
      <c r="K397" s="384"/>
      <c r="L397" s="384"/>
      <c r="M397" s="384"/>
      <c r="N397" s="400"/>
      <c r="O397" s="380" t="s">
        <v>73</v>
      </c>
      <c r="P397" s="381"/>
      <c r="Q397" s="381"/>
      <c r="R397" s="381"/>
      <c r="S397" s="381"/>
      <c r="T397" s="381"/>
      <c r="U397" s="382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7"/>
      <c r="Q399" s="377"/>
      <c r="R399" s="377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7"/>
      <c r="Q400" s="377"/>
      <c r="R400" s="377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7"/>
      <c r="Q401" s="377"/>
      <c r="R401" s="377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99"/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4"/>
      <c r="M402" s="384"/>
      <c r="N402" s="400"/>
      <c r="O402" s="380" t="s">
        <v>73</v>
      </c>
      <c r="P402" s="381"/>
      <c r="Q402" s="381"/>
      <c r="R402" s="381"/>
      <c r="S402" s="381"/>
      <c r="T402" s="381"/>
      <c r="U402" s="382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400"/>
      <c r="O403" s="380" t="s">
        <v>73</v>
      </c>
      <c r="P403" s="381"/>
      <c r="Q403" s="381"/>
      <c r="R403" s="381"/>
      <c r="S403" s="381"/>
      <c r="T403" s="381"/>
      <c r="U403" s="382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7"/>
      <c r="Q405" s="377"/>
      <c r="R405" s="377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99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400"/>
      <c r="O406" s="380" t="s">
        <v>73</v>
      </c>
      <c r="P406" s="381"/>
      <c r="Q406" s="381"/>
      <c r="R406" s="381"/>
      <c r="S406" s="381"/>
      <c r="T406" s="381"/>
      <c r="U406" s="382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84"/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400"/>
      <c r="O407" s="380" t="s">
        <v>73</v>
      </c>
      <c r="P407" s="381"/>
      <c r="Q407" s="381"/>
      <c r="R407" s="381"/>
      <c r="S407" s="381"/>
      <c r="T407" s="381"/>
      <c r="U407" s="382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7"/>
      <c r="Q409" s="377"/>
      <c r="R409" s="377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7"/>
      <c r="Q410" s="377"/>
      <c r="R410" s="377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7"/>
      <c r="Q411" s="377"/>
      <c r="R411" s="377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99"/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M412" s="384"/>
      <c r="N412" s="400"/>
      <c r="O412" s="380" t="s">
        <v>73</v>
      </c>
      <c r="P412" s="381"/>
      <c r="Q412" s="381"/>
      <c r="R412" s="381"/>
      <c r="S412" s="381"/>
      <c r="T412" s="381"/>
      <c r="U412" s="382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84"/>
      <c r="B413" s="384"/>
      <c r="C413" s="384"/>
      <c r="D413" s="384"/>
      <c r="E413" s="384"/>
      <c r="F413" s="384"/>
      <c r="G413" s="384"/>
      <c r="H413" s="384"/>
      <c r="I413" s="384"/>
      <c r="J413" s="384"/>
      <c r="K413" s="384"/>
      <c r="L413" s="384"/>
      <c r="M413" s="384"/>
      <c r="N413" s="400"/>
      <c r="O413" s="380" t="s">
        <v>73</v>
      </c>
      <c r="P413" s="381"/>
      <c r="Q413" s="381"/>
      <c r="R413" s="381"/>
      <c r="S413" s="381"/>
      <c r="T413" s="381"/>
      <c r="U413" s="382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89" t="s">
        <v>552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60"/>
      <c r="AA414" s="360"/>
    </row>
    <row r="415" spans="1:54" ht="14.25" hidden="1" customHeight="1" x14ac:dyDescent="0.25">
      <c r="A415" s="383" t="s">
        <v>103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7"/>
      <c r="Q416" s="377"/>
      <c r="R416" s="377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7"/>
      <c r="Q417" s="377"/>
      <c r="R417" s="377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99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400"/>
      <c r="O418" s="380" t="s">
        <v>73</v>
      </c>
      <c r="P418" s="381"/>
      <c r="Q418" s="381"/>
      <c r="R418" s="381"/>
      <c r="S418" s="381"/>
      <c r="T418" s="381"/>
      <c r="U418" s="382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84"/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400"/>
      <c r="O419" s="380" t="s">
        <v>73</v>
      </c>
      <c r="P419" s="381"/>
      <c r="Q419" s="381"/>
      <c r="R419" s="381"/>
      <c r="S419" s="381"/>
      <c r="T419" s="381"/>
      <c r="U419" s="382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84"/>
      <c r="C420" s="384"/>
      <c r="D420" s="384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7"/>
      <c r="Q421" s="377"/>
      <c r="R421" s="377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7"/>
      <c r="Q422" s="377"/>
      <c r="R422" s="377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6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7"/>
      <c r="Q423" s="377"/>
      <c r="R423" s="377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7"/>
      <c r="Q424" s="377"/>
      <c r="R424" s="377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7"/>
      <c r="Q425" s="377"/>
      <c r="R425" s="377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7"/>
      <c r="Q426" s="377"/>
      <c r="R426" s="377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7"/>
      <c r="Q427" s="377"/>
      <c r="R427" s="377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99"/>
      <c r="B428" s="384"/>
      <c r="C428" s="384"/>
      <c r="D428" s="384"/>
      <c r="E428" s="384"/>
      <c r="F428" s="384"/>
      <c r="G428" s="384"/>
      <c r="H428" s="384"/>
      <c r="I428" s="384"/>
      <c r="J428" s="384"/>
      <c r="K428" s="384"/>
      <c r="L428" s="384"/>
      <c r="M428" s="384"/>
      <c r="N428" s="400"/>
      <c r="O428" s="380" t="s">
        <v>73</v>
      </c>
      <c r="P428" s="381"/>
      <c r="Q428" s="381"/>
      <c r="R428" s="381"/>
      <c r="S428" s="381"/>
      <c r="T428" s="381"/>
      <c r="U428" s="382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84"/>
      <c r="B429" s="384"/>
      <c r="C429" s="384"/>
      <c r="D429" s="384"/>
      <c r="E429" s="384"/>
      <c r="F429" s="384"/>
      <c r="G429" s="384"/>
      <c r="H429" s="384"/>
      <c r="I429" s="384"/>
      <c r="J429" s="384"/>
      <c r="K429" s="384"/>
      <c r="L429" s="384"/>
      <c r="M429" s="384"/>
      <c r="N429" s="400"/>
      <c r="O429" s="380" t="s">
        <v>73</v>
      </c>
      <c r="P429" s="381"/>
      <c r="Q429" s="381"/>
      <c r="R429" s="381"/>
      <c r="S429" s="381"/>
      <c r="T429" s="381"/>
      <c r="U429" s="382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84"/>
      <c r="C430" s="384"/>
      <c r="D430" s="384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7"/>
      <c r="Q431" s="377"/>
      <c r="R431" s="377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7"/>
      <c r="Q432" s="377"/>
      <c r="R432" s="377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99"/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400"/>
      <c r="O433" s="380" t="s">
        <v>73</v>
      </c>
      <c r="P433" s="381"/>
      <c r="Q433" s="381"/>
      <c r="R433" s="381"/>
      <c r="S433" s="381"/>
      <c r="T433" s="381"/>
      <c r="U433" s="382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84"/>
      <c r="B434" s="384"/>
      <c r="C434" s="384"/>
      <c r="D434" s="384"/>
      <c r="E434" s="384"/>
      <c r="F434" s="384"/>
      <c r="G434" s="384"/>
      <c r="H434" s="384"/>
      <c r="I434" s="384"/>
      <c r="J434" s="384"/>
      <c r="K434" s="384"/>
      <c r="L434" s="384"/>
      <c r="M434" s="384"/>
      <c r="N434" s="400"/>
      <c r="O434" s="380" t="s">
        <v>73</v>
      </c>
      <c r="P434" s="381"/>
      <c r="Q434" s="381"/>
      <c r="R434" s="381"/>
      <c r="S434" s="381"/>
      <c r="T434" s="381"/>
      <c r="U434" s="382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84"/>
      <c r="C435" s="384"/>
      <c r="D435" s="384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7"/>
      <c r="Q436" s="377"/>
      <c r="R436" s="377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99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400"/>
      <c r="O437" s="380" t="s">
        <v>73</v>
      </c>
      <c r="P437" s="381"/>
      <c r="Q437" s="381"/>
      <c r="R437" s="381"/>
      <c r="S437" s="381"/>
      <c r="T437" s="381"/>
      <c r="U437" s="382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84"/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400"/>
      <c r="O438" s="380" t="s">
        <v>73</v>
      </c>
      <c r="P438" s="381"/>
      <c r="Q438" s="381"/>
      <c r="R438" s="381"/>
      <c r="S438" s="381"/>
      <c r="T438" s="381"/>
      <c r="U438" s="382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84"/>
      <c r="C439" s="384"/>
      <c r="D439" s="384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7"/>
      <c r="Q440" s="377"/>
      <c r="R440" s="377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99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400"/>
      <c r="O441" s="380" t="s">
        <v>73</v>
      </c>
      <c r="P441" s="381"/>
      <c r="Q441" s="381"/>
      <c r="R441" s="381"/>
      <c r="S441" s="381"/>
      <c r="T441" s="381"/>
      <c r="U441" s="382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84"/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400"/>
      <c r="O442" s="380" t="s">
        <v>73</v>
      </c>
      <c r="P442" s="381"/>
      <c r="Q442" s="381"/>
      <c r="R442" s="381"/>
      <c r="S442" s="381"/>
      <c r="T442" s="381"/>
      <c r="U442" s="382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89" t="s">
        <v>580</v>
      </c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60"/>
      <c r="AA443" s="360"/>
    </row>
    <row r="444" spans="1:54" ht="14.25" hidden="1" customHeight="1" x14ac:dyDescent="0.25">
      <c r="A444" s="383" t="s">
        <v>62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29" t="s">
        <v>583</v>
      </c>
      <c r="P445" s="377"/>
      <c r="Q445" s="377"/>
      <c r="R445" s="377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12" t="s">
        <v>586</v>
      </c>
      <c r="P446" s="377"/>
      <c r="Q446" s="377"/>
      <c r="R446" s="377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2" t="s">
        <v>589</v>
      </c>
      <c r="P447" s="377"/>
      <c r="Q447" s="377"/>
      <c r="R447" s="377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99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400"/>
      <c r="O448" s="380" t="s">
        <v>73</v>
      </c>
      <c r="P448" s="381"/>
      <c r="Q448" s="381"/>
      <c r="R448" s="381"/>
      <c r="S448" s="381"/>
      <c r="T448" s="381"/>
      <c r="U448" s="382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4"/>
      <c r="N449" s="400"/>
      <c r="O449" s="380" t="s">
        <v>73</v>
      </c>
      <c r="P449" s="381"/>
      <c r="Q449" s="381"/>
      <c r="R449" s="381"/>
      <c r="S449" s="381"/>
      <c r="T449" s="381"/>
      <c r="U449" s="382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37" t="s">
        <v>590</v>
      </c>
      <c r="B450" s="438"/>
      <c r="C450" s="438"/>
      <c r="D450" s="438"/>
      <c r="E450" s="438"/>
      <c r="F450" s="438"/>
      <c r="G450" s="438"/>
      <c r="H450" s="438"/>
      <c r="I450" s="438"/>
      <c r="J450" s="438"/>
      <c r="K450" s="438"/>
      <c r="L450" s="438"/>
      <c r="M450" s="438"/>
      <c r="N450" s="438"/>
      <c r="O450" s="438"/>
      <c r="P450" s="438"/>
      <c r="Q450" s="438"/>
      <c r="R450" s="438"/>
      <c r="S450" s="438"/>
      <c r="T450" s="438"/>
      <c r="U450" s="438"/>
      <c r="V450" s="438"/>
      <c r="W450" s="438"/>
      <c r="X450" s="438"/>
      <c r="Y450" s="438"/>
      <c r="Z450" s="48"/>
      <c r="AA450" s="48"/>
    </row>
    <row r="451" spans="1:54" ht="16.5" hidden="1" customHeight="1" x14ac:dyDescent="0.25">
      <c r="A451" s="389" t="s">
        <v>590</v>
      </c>
      <c r="B451" s="384"/>
      <c r="C451" s="384"/>
      <c r="D451" s="384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60"/>
      <c r="AA451" s="360"/>
    </row>
    <row r="452" spans="1:54" ht="14.25" hidden="1" customHeight="1" x14ac:dyDescent="0.25">
      <c r="A452" s="383" t="s">
        <v>111</v>
      </c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7"/>
      <c r="Q453" s="377"/>
      <c r="R453" s="377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7"/>
      <c r="Q454" s="377"/>
      <c r="R454" s="377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7"/>
      <c r="Q455" s="377"/>
      <c r="R455" s="377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7"/>
      <c r="Q456" s="377"/>
      <c r="R456" s="377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7"/>
      <c r="Q457" s="377"/>
      <c r="R457" s="377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7"/>
      <c r="Q458" s="377"/>
      <c r="R458" s="377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7"/>
      <c r="Q459" s="377"/>
      <c r="R459" s="377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4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7"/>
      <c r="Q460" s="377"/>
      <c r="R460" s="377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49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7"/>
      <c r="Q461" s="377"/>
      <c r="R461" s="377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7"/>
      <c r="Q462" s="377"/>
      <c r="R462" s="377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7"/>
      <c r="Q463" s="377"/>
      <c r="R463" s="377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99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4"/>
      <c r="N464" s="400"/>
      <c r="O464" s="380" t="s">
        <v>73</v>
      </c>
      <c r="P464" s="381"/>
      <c r="Q464" s="381"/>
      <c r="R464" s="381"/>
      <c r="S464" s="381"/>
      <c r="T464" s="381"/>
      <c r="U464" s="382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384"/>
      <c r="N465" s="400"/>
      <c r="O465" s="380" t="s">
        <v>73</v>
      </c>
      <c r="P465" s="381"/>
      <c r="Q465" s="381"/>
      <c r="R465" s="381"/>
      <c r="S465" s="381"/>
      <c r="T465" s="381"/>
      <c r="U465" s="382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7"/>
      <c r="Q467" s="377"/>
      <c r="R467" s="377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7"/>
      <c r="Q468" s="377"/>
      <c r="R468" s="377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99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400"/>
      <c r="O469" s="380" t="s">
        <v>73</v>
      </c>
      <c r="P469" s="381"/>
      <c r="Q469" s="381"/>
      <c r="R469" s="381"/>
      <c r="S469" s="381"/>
      <c r="T469" s="381"/>
      <c r="U469" s="382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400"/>
      <c r="O470" s="380" t="s">
        <v>73</v>
      </c>
      <c r="P470" s="381"/>
      <c r="Q470" s="381"/>
      <c r="R470" s="381"/>
      <c r="S470" s="381"/>
      <c r="T470" s="381"/>
      <c r="U470" s="382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7"/>
      <c r="Q472" s="377"/>
      <c r="R472" s="377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7"/>
      <c r="Q473" s="377"/>
      <c r="R473" s="377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7"/>
      <c r="Q474" s="377"/>
      <c r="R474" s="377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7"/>
      <c r="Q475" s="377"/>
      <c r="R475" s="377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7"/>
      <c r="Q476" s="377"/>
      <c r="R476" s="377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7"/>
      <c r="Q477" s="377"/>
      <c r="R477" s="377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99"/>
      <c r="B478" s="384"/>
      <c r="C478" s="384"/>
      <c r="D478" s="384"/>
      <c r="E478" s="384"/>
      <c r="F478" s="384"/>
      <c r="G478" s="384"/>
      <c r="H478" s="384"/>
      <c r="I478" s="384"/>
      <c r="J478" s="384"/>
      <c r="K478" s="384"/>
      <c r="L478" s="384"/>
      <c r="M478" s="384"/>
      <c r="N478" s="400"/>
      <c r="O478" s="380" t="s">
        <v>73</v>
      </c>
      <c r="P478" s="381"/>
      <c r="Q478" s="381"/>
      <c r="R478" s="381"/>
      <c r="S478" s="381"/>
      <c r="T478" s="381"/>
      <c r="U478" s="382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84"/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4"/>
      <c r="M479" s="384"/>
      <c r="N479" s="400"/>
      <c r="O479" s="380" t="s">
        <v>73</v>
      </c>
      <c r="P479" s="381"/>
      <c r="Q479" s="381"/>
      <c r="R479" s="381"/>
      <c r="S479" s="381"/>
      <c r="T479" s="381"/>
      <c r="U479" s="382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84"/>
      <c r="C480" s="384"/>
      <c r="D480" s="384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7"/>
      <c r="Q481" s="377"/>
      <c r="R481" s="377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7"/>
      <c r="Q482" s="377"/>
      <c r="R482" s="377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7"/>
      <c r="Q483" s="377"/>
      <c r="R483" s="377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99"/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400"/>
      <c r="O484" s="380" t="s">
        <v>73</v>
      </c>
      <c r="P484" s="381"/>
      <c r="Q484" s="381"/>
      <c r="R484" s="381"/>
      <c r="S484" s="381"/>
      <c r="T484" s="381"/>
      <c r="U484" s="382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84"/>
      <c r="B485" s="384"/>
      <c r="C485" s="384"/>
      <c r="D485" s="384"/>
      <c r="E485" s="384"/>
      <c r="F485" s="384"/>
      <c r="G485" s="384"/>
      <c r="H485" s="384"/>
      <c r="I485" s="384"/>
      <c r="J485" s="384"/>
      <c r="K485" s="384"/>
      <c r="L485" s="384"/>
      <c r="M485" s="384"/>
      <c r="N485" s="400"/>
      <c r="O485" s="380" t="s">
        <v>73</v>
      </c>
      <c r="P485" s="381"/>
      <c r="Q485" s="381"/>
      <c r="R485" s="381"/>
      <c r="S485" s="381"/>
      <c r="T485" s="381"/>
      <c r="U485" s="382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7"/>
      <c r="Q487" s="377"/>
      <c r="R487" s="377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99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400"/>
      <c r="O488" s="380" t="s">
        <v>73</v>
      </c>
      <c r="P488" s="381"/>
      <c r="Q488" s="381"/>
      <c r="R488" s="381"/>
      <c r="S488" s="381"/>
      <c r="T488" s="381"/>
      <c r="U488" s="382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400"/>
      <c r="O489" s="380" t="s">
        <v>73</v>
      </c>
      <c r="P489" s="381"/>
      <c r="Q489" s="381"/>
      <c r="R489" s="381"/>
      <c r="S489" s="381"/>
      <c r="T489" s="381"/>
      <c r="U489" s="382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37" t="s">
        <v>637</v>
      </c>
      <c r="B490" s="438"/>
      <c r="C490" s="438"/>
      <c r="D490" s="438"/>
      <c r="E490" s="438"/>
      <c r="F490" s="438"/>
      <c r="G490" s="438"/>
      <c r="H490" s="438"/>
      <c r="I490" s="438"/>
      <c r="J490" s="438"/>
      <c r="K490" s="438"/>
      <c r="L490" s="438"/>
      <c r="M490" s="438"/>
      <c r="N490" s="438"/>
      <c r="O490" s="438"/>
      <c r="P490" s="438"/>
      <c r="Q490" s="438"/>
      <c r="R490" s="438"/>
      <c r="S490" s="438"/>
      <c r="T490" s="438"/>
      <c r="U490" s="438"/>
      <c r="V490" s="438"/>
      <c r="W490" s="438"/>
      <c r="X490" s="438"/>
      <c r="Y490" s="438"/>
      <c r="Z490" s="48"/>
      <c r="AA490" s="48"/>
    </row>
    <row r="491" spans="1:54" ht="16.5" hidden="1" customHeight="1" x14ac:dyDescent="0.25">
      <c r="A491" s="389" t="s">
        <v>638</v>
      </c>
      <c r="B491" s="384"/>
      <c r="C491" s="384"/>
      <c r="D491" s="384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60"/>
      <c r="AA491" s="360"/>
    </row>
    <row r="492" spans="1:54" ht="14.25" hidden="1" customHeight="1" x14ac:dyDescent="0.25">
      <c r="A492" s="383" t="s">
        <v>111</v>
      </c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00" t="s">
        <v>641</v>
      </c>
      <c r="P493" s="377"/>
      <c r="Q493" s="377"/>
      <c r="R493" s="377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99" t="s">
        <v>644</v>
      </c>
      <c r="P494" s="377"/>
      <c r="Q494" s="377"/>
      <c r="R494" s="377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7"/>
      <c r="Q495" s="377"/>
      <c r="R495" s="377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4" t="s">
        <v>650</v>
      </c>
      <c r="P496" s="377"/>
      <c r="Q496" s="377"/>
      <c r="R496" s="377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77"/>
      <c r="Q497" s="377"/>
      <c r="R497" s="377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25" t="s">
        <v>656</v>
      </c>
      <c r="P498" s="377"/>
      <c r="Q498" s="377"/>
      <c r="R498" s="377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8" t="s">
        <v>659</v>
      </c>
      <c r="P499" s="377"/>
      <c r="Q499" s="377"/>
      <c r="R499" s="377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99"/>
      <c r="B500" s="384"/>
      <c r="C500" s="384"/>
      <c r="D500" s="384"/>
      <c r="E500" s="384"/>
      <c r="F500" s="384"/>
      <c r="G500" s="384"/>
      <c r="H500" s="384"/>
      <c r="I500" s="384"/>
      <c r="J500" s="384"/>
      <c r="K500" s="384"/>
      <c r="L500" s="384"/>
      <c r="M500" s="384"/>
      <c r="N500" s="400"/>
      <c r="O500" s="380" t="s">
        <v>73</v>
      </c>
      <c r="P500" s="381"/>
      <c r="Q500" s="381"/>
      <c r="R500" s="381"/>
      <c r="S500" s="381"/>
      <c r="T500" s="381"/>
      <c r="U500" s="382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84"/>
      <c r="B501" s="384"/>
      <c r="C501" s="384"/>
      <c r="D501" s="384"/>
      <c r="E501" s="384"/>
      <c r="F501" s="384"/>
      <c r="G501" s="384"/>
      <c r="H501" s="384"/>
      <c r="I501" s="384"/>
      <c r="J501" s="384"/>
      <c r="K501" s="384"/>
      <c r="L501" s="384"/>
      <c r="M501" s="384"/>
      <c r="N501" s="400"/>
      <c r="O501" s="380" t="s">
        <v>73</v>
      </c>
      <c r="P501" s="381"/>
      <c r="Q501" s="381"/>
      <c r="R501" s="381"/>
      <c r="S501" s="381"/>
      <c r="T501" s="381"/>
      <c r="U501" s="382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84"/>
      <c r="C502" s="384"/>
      <c r="D502" s="384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1" t="s">
        <v>662</v>
      </c>
      <c r="P503" s="377"/>
      <c r="Q503" s="377"/>
      <c r="R503" s="377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78" t="s">
        <v>665</v>
      </c>
      <c r="P504" s="377"/>
      <c r="Q504" s="377"/>
      <c r="R504" s="377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9" t="s">
        <v>668</v>
      </c>
      <c r="P505" s="377"/>
      <c r="Q505" s="377"/>
      <c r="R505" s="377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22" t="s">
        <v>671</v>
      </c>
      <c r="P506" s="377"/>
      <c r="Q506" s="377"/>
      <c r="R506" s="377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99"/>
      <c r="B507" s="384"/>
      <c r="C507" s="384"/>
      <c r="D507" s="384"/>
      <c r="E507" s="384"/>
      <c r="F507" s="384"/>
      <c r="G507" s="384"/>
      <c r="H507" s="384"/>
      <c r="I507" s="384"/>
      <c r="J507" s="384"/>
      <c r="K507" s="384"/>
      <c r="L507" s="384"/>
      <c r="M507" s="384"/>
      <c r="N507" s="400"/>
      <c r="O507" s="380" t="s">
        <v>73</v>
      </c>
      <c r="P507" s="381"/>
      <c r="Q507" s="381"/>
      <c r="R507" s="381"/>
      <c r="S507" s="381"/>
      <c r="T507" s="381"/>
      <c r="U507" s="382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84"/>
      <c r="B508" s="384"/>
      <c r="C508" s="384"/>
      <c r="D508" s="384"/>
      <c r="E508" s="384"/>
      <c r="F508" s="384"/>
      <c r="G508" s="384"/>
      <c r="H508" s="384"/>
      <c r="I508" s="384"/>
      <c r="J508" s="384"/>
      <c r="K508" s="384"/>
      <c r="L508" s="384"/>
      <c r="M508" s="384"/>
      <c r="N508" s="400"/>
      <c r="O508" s="380" t="s">
        <v>73</v>
      </c>
      <c r="P508" s="381"/>
      <c r="Q508" s="381"/>
      <c r="R508" s="381"/>
      <c r="S508" s="381"/>
      <c r="T508" s="381"/>
      <c r="U508" s="382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84"/>
      <c r="C509" s="384"/>
      <c r="D509" s="384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15" t="s">
        <v>674</v>
      </c>
      <c r="P510" s="377"/>
      <c r="Q510" s="377"/>
      <c r="R510" s="377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7"/>
      <c r="Q511" s="377"/>
      <c r="R511" s="377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17" t="s">
        <v>679</v>
      </c>
      <c r="P512" s="377"/>
      <c r="Q512" s="377"/>
      <c r="R512" s="377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4" t="s">
        <v>682</v>
      </c>
      <c r="P513" s="377"/>
      <c r="Q513" s="377"/>
      <c r="R513" s="377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03" t="s">
        <v>685</v>
      </c>
      <c r="P514" s="377"/>
      <c r="Q514" s="377"/>
      <c r="R514" s="377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4" t="s">
        <v>688</v>
      </c>
      <c r="P515" s="377"/>
      <c r="Q515" s="377"/>
      <c r="R515" s="377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99"/>
      <c r="B516" s="384"/>
      <c r="C516" s="384"/>
      <c r="D516" s="384"/>
      <c r="E516" s="384"/>
      <c r="F516" s="384"/>
      <c r="G516" s="384"/>
      <c r="H516" s="384"/>
      <c r="I516" s="384"/>
      <c r="J516" s="384"/>
      <c r="K516" s="384"/>
      <c r="L516" s="384"/>
      <c r="M516" s="384"/>
      <c r="N516" s="400"/>
      <c r="O516" s="380" t="s">
        <v>73</v>
      </c>
      <c r="P516" s="381"/>
      <c r="Q516" s="381"/>
      <c r="R516" s="381"/>
      <c r="S516" s="381"/>
      <c r="T516" s="381"/>
      <c r="U516" s="382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84"/>
      <c r="B517" s="384"/>
      <c r="C517" s="384"/>
      <c r="D517" s="384"/>
      <c r="E517" s="384"/>
      <c r="F517" s="384"/>
      <c r="G517" s="384"/>
      <c r="H517" s="384"/>
      <c r="I517" s="384"/>
      <c r="J517" s="384"/>
      <c r="K517" s="384"/>
      <c r="L517" s="384"/>
      <c r="M517" s="384"/>
      <c r="N517" s="400"/>
      <c r="O517" s="380" t="s">
        <v>73</v>
      </c>
      <c r="P517" s="381"/>
      <c r="Q517" s="381"/>
      <c r="R517" s="381"/>
      <c r="S517" s="381"/>
      <c r="T517" s="381"/>
      <c r="U517" s="382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84"/>
      <c r="C518" s="384"/>
      <c r="D518" s="384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7"/>
      <c r="Q519" s="377"/>
      <c r="R519" s="377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79" t="s">
        <v>693</v>
      </c>
      <c r="P520" s="377"/>
      <c r="Q520" s="377"/>
      <c r="R520" s="377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0" t="s">
        <v>696</v>
      </c>
      <c r="P521" s="377"/>
      <c r="Q521" s="377"/>
      <c r="R521" s="377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24" t="s">
        <v>699</v>
      </c>
      <c r="P522" s="377"/>
      <c r="Q522" s="377"/>
      <c r="R522" s="377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6" t="s">
        <v>702</v>
      </c>
      <c r="P523" s="377"/>
      <c r="Q523" s="377"/>
      <c r="R523" s="377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99"/>
      <c r="B524" s="384"/>
      <c r="C524" s="384"/>
      <c r="D524" s="384"/>
      <c r="E524" s="384"/>
      <c r="F524" s="384"/>
      <c r="G524" s="384"/>
      <c r="H524" s="384"/>
      <c r="I524" s="384"/>
      <c r="J524" s="384"/>
      <c r="K524" s="384"/>
      <c r="L524" s="384"/>
      <c r="M524" s="384"/>
      <c r="N524" s="400"/>
      <c r="O524" s="380" t="s">
        <v>73</v>
      </c>
      <c r="P524" s="381"/>
      <c r="Q524" s="381"/>
      <c r="R524" s="381"/>
      <c r="S524" s="381"/>
      <c r="T524" s="381"/>
      <c r="U524" s="382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84"/>
      <c r="B525" s="384"/>
      <c r="C525" s="384"/>
      <c r="D525" s="384"/>
      <c r="E525" s="384"/>
      <c r="F525" s="384"/>
      <c r="G525" s="384"/>
      <c r="H525" s="384"/>
      <c r="I525" s="384"/>
      <c r="J525" s="384"/>
      <c r="K525" s="384"/>
      <c r="L525" s="384"/>
      <c r="M525" s="384"/>
      <c r="N525" s="400"/>
      <c r="O525" s="380" t="s">
        <v>73</v>
      </c>
      <c r="P525" s="381"/>
      <c r="Q525" s="381"/>
      <c r="R525" s="381"/>
      <c r="S525" s="381"/>
      <c r="T525" s="381"/>
      <c r="U525" s="382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84"/>
      <c r="C526" s="384"/>
      <c r="D526" s="384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496" t="s">
        <v>705</v>
      </c>
      <c r="P527" s="377"/>
      <c r="Q527" s="377"/>
      <c r="R527" s="377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26" t="s">
        <v>707</v>
      </c>
      <c r="P528" s="377"/>
      <c r="Q528" s="377"/>
      <c r="R528" s="377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3" t="s">
        <v>710</v>
      </c>
      <c r="P529" s="377"/>
      <c r="Q529" s="377"/>
      <c r="R529" s="377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77"/>
      <c r="Q530" s="377"/>
      <c r="R530" s="377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99"/>
      <c r="B531" s="384"/>
      <c r="C531" s="384"/>
      <c r="D531" s="384"/>
      <c r="E531" s="384"/>
      <c r="F531" s="384"/>
      <c r="G531" s="384"/>
      <c r="H531" s="384"/>
      <c r="I531" s="384"/>
      <c r="J531" s="384"/>
      <c r="K531" s="384"/>
      <c r="L531" s="384"/>
      <c r="M531" s="384"/>
      <c r="N531" s="400"/>
      <c r="O531" s="380" t="s">
        <v>73</v>
      </c>
      <c r="P531" s="381"/>
      <c r="Q531" s="381"/>
      <c r="R531" s="381"/>
      <c r="S531" s="381"/>
      <c r="T531" s="381"/>
      <c r="U531" s="382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84"/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400"/>
      <c r="O532" s="380" t="s">
        <v>73</v>
      </c>
      <c r="P532" s="381"/>
      <c r="Q532" s="381"/>
      <c r="R532" s="381"/>
      <c r="S532" s="381"/>
      <c r="T532" s="381"/>
      <c r="U532" s="382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2"/>
      <c r="B533" s="384"/>
      <c r="C533" s="384"/>
      <c r="D533" s="384"/>
      <c r="E533" s="384"/>
      <c r="F533" s="384"/>
      <c r="G533" s="384"/>
      <c r="H533" s="384"/>
      <c r="I533" s="384"/>
      <c r="J533" s="384"/>
      <c r="K533" s="384"/>
      <c r="L533" s="384"/>
      <c r="M533" s="384"/>
      <c r="N533" s="553"/>
      <c r="O533" s="592" t="s">
        <v>713</v>
      </c>
      <c r="P533" s="441"/>
      <c r="Q533" s="441"/>
      <c r="R533" s="441"/>
      <c r="S533" s="441"/>
      <c r="T533" s="441"/>
      <c r="U533" s="409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7800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7815</v>
      </c>
      <c r="Y533" s="37"/>
      <c r="Z533" s="369"/>
      <c r="AA533" s="369"/>
    </row>
    <row r="534" spans="1:54" x14ac:dyDescent="0.2">
      <c r="A534" s="384"/>
      <c r="B534" s="384"/>
      <c r="C534" s="384"/>
      <c r="D534" s="384"/>
      <c r="E534" s="384"/>
      <c r="F534" s="384"/>
      <c r="G534" s="384"/>
      <c r="H534" s="384"/>
      <c r="I534" s="384"/>
      <c r="J534" s="384"/>
      <c r="K534" s="384"/>
      <c r="L534" s="384"/>
      <c r="M534" s="384"/>
      <c r="N534" s="553"/>
      <c r="O534" s="592" t="s">
        <v>714</v>
      </c>
      <c r="P534" s="441"/>
      <c r="Q534" s="441"/>
      <c r="R534" s="441"/>
      <c r="S534" s="441"/>
      <c r="T534" s="441"/>
      <c r="U534" s="409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8049.6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8065.0800000000008</v>
      </c>
      <c r="Y534" s="37"/>
      <c r="Z534" s="369"/>
      <c r="AA534" s="369"/>
    </row>
    <row r="535" spans="1:54" x14ac:dyDescent="0.2">
      <c r="A535" s="38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553"/>
      <c r="O535" s="592" t="s">
        <v>715</v>
      </c>
      <c r="P535" s="441"/>
      <c r="Q535" s="441"/>
      <c r="R535" s="441"/>
      <c r="S535" s="441"/>
      <c r="T535" s="441"/>
      <c r="U535" s="409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11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11</v>
      </c>
      <c r="Y535" s="37"/>
      <c r="Z535" s="369"/>
      <c r="AA535" s="369"/>
    </row>
    <row r="536" spans="1:54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553"/>
      <c r="O536" s="592" t="s">
        <v>717</v>
      </c>
      <c r="P536" s="441"/>
      <c r="Q536" s="441"/>
      <c r="R536" s="441"/>
      <c r="S536" s="441"/>
      <c r="T536" s="441"/>
      <c r="U536" s="409"/>
      <c r="V536" s="37" t="s">
        <v>68</v>
      </c>
      <c r="W536" s="368">
        <f>GrossWeightTotal+PalletQtyTotal*25</f>
        <v>8324.6</v>
      </c>
      <c r="X536" s="368">
        <f>GrossWeightTotalR+PalletQtyTotalR*25</f>
        <v>8340.0800000000017</v>
      </c>
      <c r="Y536" s="37"/>
      <c r="Z536" s="369"/>
      <c r="AA536" s="369"/>
    </row>
    <row r="537" spans="1:54" x14ac:dyDescent="0.2">
      <c r="A537" s="384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553"/>
      <c r="O537" s="592" t="s">
        <v>718</v>
      </c>
      <c r="P537" s="441"/>
      <c r="Q537" s="441"/>
      <c r="R537" s="441"/>
      <c r="S537" s="441"/>
      <c r="T537" s="441"/>
      <c r="U537" s="409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520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521</v>
      </c>
      <c r="Y537" s="37"/>
      <c r="Z537" s="369"/>
      <c r="AA537" s="369"/>
    </row>
    <row r="538" spans="1:54" ht="14.25" hidden="1" customHeight="1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553"/>
      <c r="O538" s="592" t="s">
        <v>719</v>
      </c>
      <c r="P538" s="441"/>
      <c r="Q538" s="441"/>
      <c r="R538" s="441"/>
      <c r="S538" s="441"/>
      <c r="T538" s="441"/>
      <c r="U538" s="409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11.331749999999998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06" t="s">
        <v>101</v>
      </c>
      <c r="D540" s="520"/>
      <c r="E540" s="520"/>
      <c r="F540" s="407"/>
      <c r="G540" s="406" t="s">
        <v>229</v>
      </c>
      <c r="H540" s="520"/>
      <c r="I540" s="520"/>
      <c r="J540" s="520"/>
      <c r="K540" s="520"/>
      <c r="L540" s="520"/>
      <c r="M540" s="520"/>
      <c r="N540" s="520"/>
      <c r="O540" s="520"/>
      <c r="P540" s="407"/>
      <c r="Q540" s="406" t="s">
        <v>452</v>
      </c>
      <c r="R540" s="407"/>
      <c r="S540" s="406" t="s">
        <v>504</v>
      </c>
      <c r="T540" s="520"/>
      <c r="U540" s="407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67" t="s">
        <v>722</v>
      </c>
      <c r="B541" s="406" t="s">
        <v>61</v>
      </c>
      <c r="C541" s="406" t="s">
        <v>102</v>
      </c>
      <c r="D541" s="406" t="s">
        <v>110</v>
      </c>
      <c r="E541" s="406" t="s">
        <v>101</v>
      </c>
      <c r="F541" s="406" t="s">
        <v>219</v>
      </c>
      <c r="G541" s="406" t="s">
        <v>230</v>
      </c>
      <c r="H541" s="406" t="s">
        <v>237</v>
      </c>
      <c r="I541" s="406" t="s">
        <v>256</v>
      </c>
      <c r="J541" s="406" t="s">
        <v>315</v>
      </c>
      <c r="K541" s="358"/>
      <c r="L541" s="406" t="s">
        <v>345</v>
      </c>
      <c r="M541" s="358"/>
      <c r="N541" s="406" t="s">
        <v>345</v>
      </c>
      <c r="O541" s="406" t="s">
        <v>422</v>
      </c>
      <c r="P541" s="406" t="s">
        <v>439</v>
      </c>
      <c r="Q541" s="406" t="s">
        <v>453</v>
      </c>
      <c r="R541" s="406" t="s">
        <v>479</v>
      </c>
      <c r="S541" s="406" t="s">
        <v>505</v>
      </c>
      <c r="T541" s="406" t="s">
        <v>552</v>
      </c>
      <c r="U541" s="406" t="s">
        <v>580</v>
      </c>
      <c r="V541" s="406" t="s">
        <v>590</v>
      </c>
      <c r="W541" s="406" t="s">
        <v>638</v>
      </c>
      <c r="AA541" s="52"/>
      <c r="AD541" s="358"/>
    </row>
    <row r="542" spans="1:54" ht="13.5" customHeight="1" thickBot="1" x14ac:dyDescent="0.25">
      <c r="A542" s="468"/>
      <c r="B542" s="419"/>
      <c r="C542" s="419"/>
      <c r="D542" s="419"/>
      <c r="E542" s="419"/>
      <c r="F542" s="419"/>
      <c r="G542" s="419"/>
      <c r="H542" s="419"/>
      <c r="I542" s="419"/>
      <c r="J542" s="419"/>
      <c r="K542" s="358"/>
      <c r="L542" s="419"/>
      <c r="M542" s="358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7815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1"/>
        <filter val="2 500,00"/>
        <filter val="20,00"/>
        <filter val="3 500,00"/>
        <filter val="300,00"/>
        <filter val="500,00"/>
        <filter val="520,00"/>
        <filter val="7 500,00"/>
        <filter val="7 800,00"/>
        <filter val="8 049,60"/>
        <filter val="8 324,60"/>
      </filters>
    </filterColumn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A55:Y55"/>
    <mergeCell ref="D182:E182"/>
    <mergeCell ref="O369:U369"/>
    <mergeCell ref="D109:E109"/>
    <mergeCell ref="O418:U418"/>
    <mergeCell ref="O108:S108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O124:S124"/>
    <mergeCell ref="O196:U196"/>
    <mergeCell ref="O218:U218"/>
    <mergeCell ref="O345:U345"/>
    <mergeCell ref="O37:S37"/>
    <mergeCell ref="A44:Y44"/>
    <mergeCell ref="D41:E41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445:S445"/>
    <mergeCell ref="O361:S361"/>
    <mergeCell ref="O217:U217"/>
    <mergeCell ref="A139:Y139"/>
    <mergeCell ref="A443:Y443"/>
    <mergeCell ref="O267:S267"/>
    <mergeCell ref="O62:U62"/>
    <mergeCell ref="O411:S411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A9:C9"/>
    <mergeCell ref="D58:E58"/>
    <mergeCell ref="D33:E33"/>
    <mergeCell ref="O162:S162"/>
    <mergeCell ref="D215:E215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O241:S241"/>
    <mergeCell ref="O233:S233"/>
    <mergeCell ref="D378:E378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O403:U403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D252:E252"/>
    <mergeCell ref="O299:S299"/>
    <mergeCell ref="O178:S178"/>
    <mergeCell ref="O409:S409"/>
    <mergeCell ref="D389:E38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458:E458"/>
    <mergeCell ref="A428:N42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