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655E2FC-3FE3-4976-85F8-8CA712C1FBF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W507" i="1"/>
  <c r="X506" i="1"/>
  <c r="Y506" i="1" s="1"/>
  <c r="X505" i="1"/>
  <c r="Y505" i="1" s="1"/>
  <c r="X504" i="1"/>
  <c r="Y504" i="1" s="1"/>
  <c r="X503" i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W488" i="1"/>
  <c r="X487" i="1"/>
  <c r="O487" i="1"/>
  <c r="W485" i="1"/>
  <c r="W484" i="1"/>
  <c r="X483" i="1"/>
  <c r="Y483" i="1" s="1"/>
  <c r="O483" i="1"/>
  <c r="X482" i="1"/>
  <c r="O482" i="1"/>
  <c r="X481" i="1"/>
  <c r="Y481" i="1" s="1"/>
  <c r="O481" i="1"/>
  <c r="W479" i="1"/>
  <c r="W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X472" i="1"/>
  <c r="O472" i="1"/>
  <c r="W470" i="1"/>
  <c r="W469" i="1"/>
  <c r="X468" i="1"/>
  <c r="Y468" i="1" s="1"/>
  <c r="O468" i="1"/>
  <c r="X467" i="1"/>
  <c r="O467" i="1"/>
  <c r="W465" i="1"/>
  <c r="W464" i="1"/>
  <c r="Y463" i="1"/>
  <c r="X463" i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Y455" i="1"/>
  <c r="X455" i="1"/>
  <c r="O455" i="1"/>
  <c r="X454" i="1"/>
  <c r="O454" i="1"/>
  <c r="X453" i="1"/>
  <c r="Y453" i="1" s="1"/>
  <c r="O453" i="1"/>
  <c r="W449" i="1"/>
  <c r="W448" i="1"/>
  <c r="X447" i="1"/>
  <c r="Y447" i="1" s="1"/>
  <c r="X446" i="1"/>
  <c r="Y446" i="1" s="1"/>
  <c r="X445" i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X431" i="1"/>
  <c r="Y431" i="1" s="1"/>
  <c r="Y433" i="1" s="1"/>
  <c r="O431" i="1"/>
  <c r="W429" i="1"/>
  <c r="W428" i="1"/>
  <c r="Y427" i="1"/>
  <c r="X427" i="1"/>
  <c r="O427" i="1"/>
  <c r="X426" i="1"/>
  <c r="Y426" i="1" s="1"/>
  <c r="O426" i="1"/>
  <c r="X425" i="1"/>
  <c r="Y425" i="1" s="1"/>
  <c r="O425" i="1"/>
  <c r="X424" i="1"/>
  <c r="Y424" i="1" s="1"/>
  <c r="O424" i="1"/>
  <c r="X423" i="1"/>
  <c r="Y423" i="1" s="1"/>
  <c r="O423" i="1"/>
  <c r="X422" i="1"/>
  <c r="Y422" i="1" s="1"/>
  <c r="O422" i="1"/>
  <c r="X421" i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X410" i="1"/>
  <c r="Y410" i="1" s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X400" i="1"/>
  <c r="Y400" i="1" s="1"/>
  <c r="O400" i="1"/>
  <c r="X399" i="1"/>
  <c r="O399" i="1"/>
  <c r="W397" i="1"/>
  <c r="W396" i="1"/>
  <c r="X395" i="1"/>
  <c r="Y395" i="1" s="1"/>
  <c r="O395" i="1"/>
  <c r="X394" i="1"/>
  <c r="Y394" i="1" s="1"/>
  <c r="O394" i="1"/>
  <c r="X393" i="1"/>
  <c r="Y393" i="1" s="1"/>
  <c r="O393" i="1"/>
  <c r="Y392" i="1"/>
  <c r="X392" i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Y386" i="1" s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X378" i="1"/>
  <c r="Y378" i="1" s="1"/>
  <c r="Y380" i="1" s="1"/>
  <c r="O378" i="1"/>
  <c r="W374" i="1"/>
  <c r="W373" i="1"/>
  <c r="X372" i="1"/>
  <c r="O372" i="1"/>
  <c r="W370" i="1"/>
  <c r="W369" i="1"/>
  <c r="X368" i="1"/>
  <c r="Y368" i="1" s="1"/>
  <c r="O368" i="1"/>
  <c r="X367" i="1"/>
  <c r="Y367" i="1" s="1"/>
  <c r="O367" i="1"/>
  <c r="X366" i="1"/>
  <c r="Y366" i="1" s="1"/>
  <c r="O366" i="1"/>
  <c r="X365" i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X356" i="1"/>
  <c r="Y356" i="1" s="1"/>
  <c r="O356" i="1"/>
  <c r="X355" i="1"/>
  <c r="Y355" i="1" s="1"/>
  <c r="O355" i="1"/>
  <c r="X354" i="1"/>
  <c r="Y354" i="1" s="1"/>
  <c r="O354" i="1"/>
  <c r="X353" i="1"/>
  <c r="Y353" i="1" s="1"/>
  <c r="O353" i="1"/>
  <c r="X352" i="1"/>
  <c r="Y352" i="1" s="1"/>
  <c r="O352" i="1"/>
  <c r="W349" i="1"/>
  <c r="W348" i="1"/>
  <c r="X347" i="1"/>
  <c r="O347" i="1"/>
  <c r="W345" i="1"/>
  <c r="W344" i="1"/>
  <c r="X343" i="1"/>
  <c r="Y343" i="1" s="1"/>
  <c r="O343" i="1"/>
  <c r="X342" i="1"/>
  <c r="X344" i="1" s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X327" i="1"/>
  <c r="Y327" i="1" s="1"/>
  <c r="O327" i="1"/>
  <c r="X326" i="1"/>
  <c r="Y326" i="1" s="1"/>
  <c r="O326" i="1"/>
  <c r="Y325" i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X311" i="1"/>
  <c r="Y311" i="1" s="1"/>
  <c r="O311" i="1"/>
  <c r="X310" i="1"/>
  <c r="Y310" i="1" s="1"/>
  <c r="O310" i="1"/>
  <c r="X309" i="1"/>
  <c r="Y309" i="1" s="1"/>
  <c r="Y312" i="1" s="1"/>
  <c r="O309" i="1"/>
  <c r="W307" i="1"/>
  <c r="W306" i="1"/>
  <c r="X305" i="1"/>
  <c r="X306" i="1" s="1"/>
  <c r="O305" i="1"/>
  <c r="W302" i="1"/>
  <c r="W301" i="1"/>
  <c r="X300" i="1"/>
  <c r="Y300" i="1" s="1"/>
  <c r="O300" i="1"/>
  <c r="X299" i="1"/>
  <c r="X301" i="1" s="1"/>
  <c r="O299" i="1"/>
  <c r="W297" i="1"/>
  <c r="W296" i="1"/>
  <c r="X295" i="1"/>
  <c r="Y295" i="1" s="1"/>
  <c r="O295" i="1"/>
  <c r="X294" i="1"/>
  <c r="Y294" i="1" s="1"/>
  <c r="O294" i="1"/>
  <c r="X293" i="1"/>
  <c r="Y293" i="1" s="1"/>
  <c r="O293" i="1"/>
  <c r="Y292" i="1"/>
  <c r="X292" i="1"/>
  <c r="O292" i="1"/>
  <c r="X291" i="1"/>
  <c r="Y291" i="1" s="1"/>
  <c r="O291" i="1"/>
  <c r="X290" i="1"/>
  <c r="Y290" i="1" s="1"/>
  <c r="O290" i="1"/>
  <c r="X289" i="1"/>
  <c r="O289" i="1"/>
  <c r="W286" i="1"/>
  <c r="W285" i="1"/>
  <c r="X284" i="1"/>
  <c r="Y284" i="1" s="1"/>
  <c r="O284" i="1"/>
  <c r="X283" i="1"/>
  <c r="Y283" i="1" s="1"/>
  <c r="Y285" i="1" s="1"/>
  <c r="O283" i="1"/>
  <c r="W281" i="1"/>
  <c r="W280" i="1"/>
  <c r="X279" i="1"/>
  <c r="Y279" i="1" s="1"/>
  <c r="O279" i="1"/>
  <c r="X278" i="1"/>
  <c r="Y278" i="1" s="1"/>
  <c r="X277" i="1"/>
  <c r="W275" i="1"/>
  <c r="W274" i="1"/>
  <c r="X273" i="1"/>
  <c r="Y273" i="1" s="1"/>
  <c r="O273" i="1"/>
  <c r="X272" i="1"/>
  <c r="Y272" i="1" s="1"/>
  <c r="O272" i="1"/>
  <c r="Y271" i="1"/>
  <c r="X271" i="1"/>
  <c r="O271" i="1"/>
  <c r="W269" i="1"/>
  <c r="W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Y261" i="1"/>
  <c r="X261" i="1"/>
  <c r="O261" i="1"/>
  <c r="X260" i="1"/>
  <c r="Y260" i="1" s="1"/>
  <c r="O260" i="1"/>
  <c r="X259" i="1"/>
  <c r="Y259" i="1" s="1"/>
  <c r="O259" i="1"/>
  <c r="W257" i="1"/>
  <c r="W256" i="1"/>
  <c r="X255" i="1"/>
  <c r="Y255" i="1" s="1"/>
  <c r="O255" i="1"/>
  <c r="X254" i="1"/>
  <c r="Y254" i="1" s="1"/>
  <c r="O254" i="1"/>
  <c r="X253" i="1"/>
  <c r="Y253" i="1" s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Y235" i="1"/>
  <c r="X235" i="1"/>
  <c r="O235" i="1"/>
  <c r="X234" i="1"/>
  <c r="Y234" i="1" s="1"/>
  <c r="O234" i="1"/>
  <c r="X233" i="1"/>
  <c r="Y233" i="1" s="1"/>
  <c r="O233" i="1"/>
  <c r="X232" i="1"/>
  <c r="Y232" i="1" s="1"/>
  <c r="O232" i="1"/>
  <c r="X231" i="1"/>
  <c r="Y231" i="1" s="1"/>
  <c r="O231" i="1"/>
  <c r="W228" i="1"/>
  <c r="W227" i="1"/>
  <c r="X226" i="1"/>
  <c r="Y226" i="1" s="1"/>
  <c r="O226" i="1"/>
  <c r="X225" i="1"/>
  <c r="Y225" i="1" s="1"/>
  <c r="O225" i="1"/>
  <c r="X224" i="1"/>
  <c r="Y224" i="1" s="1"/>
  <c r="O224" i="1"/>
  <c r="Y223" i="1"/>
  <c r="X223" i="1"/>
  <c r="O223" i="1"/>
  <c r="X222" i="1"/>
  <c r="O222" i="1"/>
  <c r="X221" i="1"/>
  <c r="O221" i="1"/>
  <c r="W218" i="1"/>
  <c r="W217" i="1"/>
  <c r="X216" i="1"/>
  <c r="Y216" i="1" s="1"/>
  <c r="O216" i="1"/>
  <c r="X215" i="1"/>
  <c r="X217" i="1" s="1"/>
  <c r="O215" i="1"/>
  <c r="W213" i="1"/>
  <c r="W212" i="1"/>
  <c r="X211" i="1"/>
  <c r="Y211" i="1" s="1"/>
  <c r="O211" i="1"/>
  <c r="X210" i="1"/>
  <c r="Y210" i="1" s="1"/>
  <c r="O210" i="1"/>
  <c r="X209" i="1"/>
  <c r="Y209" i="1" s="1"/>
  <c r="O209" i="1"/>
  <c r="Y208" i="1"/>
  <c r="X208" i="1"/>
  <c r="O208" i="1"/>
  <c r="X207" i="1"/>
  <c r="O207" i="1"/>
  <c r="X206" i="1"/>
  <c r="Y206" i="1" s="1"/>
  <c r="O206" i="1"/>
  <c r="W203" i="1"/>
  <c r="W202" i="1"/>
  <c r="X201" i="1"/>
  <c r="Y201" i="1" s="1"/>
  <c r="O201" i="1"/>
  <c r="X200" i="1"/>
  <c r="Y200" i="1" s="1"/>
  <c r="O200" i="1"/>
  <c r="X199" i="1"/>
  <c r="Y199" i="1" s="1"/>
  <c r="O199" i="1"/>
  <c r="X198" i="1"/>
  <c r="X202" i="1" s="1"/>
  <c r="O198" i="1"/>
  <c r="W196" i="1"/>
  <c r="W195" i="1"/>
  <c r="X194" i="1"/>
  <c r="Y194" i="1" s="1"/>
  <c r="O194" i="1"/>
  <c r="Y193" i="1"/>
  <c r="X193" i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Y185" i="1"/>
  <c r="X185" i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X179" i="1"/>
  <c r="Y179" i="1" s="1"/>
  <c r="O179" i="1"/>
  <c r="X178" i="1"/>
  <c r="X196" i="1" s="1"/>
  <c r="O178" i="1"/>
  <c r="W176" i="1"/>
  <c r="W175" i="1"/>
  <c r="X174" i="1"/>
  <c r="Y174" i="1" s="1"/>
  <c r="O174" i="1"/>
  <c r="Y173" i="1"/>
  <c r="X173" i="1"/>
  <c r="O173" i="1"/>
  <c r="X172" i="1"/>
  <c r="O172" i="1"/>
  <c r="X171" i="1"/>
  <c r="O171" i="1"/>
  <c r="W169" i="1"/>
  <c r="W168" i="1"/>
  <c r="X167" i="1"/>
  <c r="Y167" i="1" s="1"/>
  <c r="O167" i="1"/>
  <c r="X166" i="1"/>
  <c r="X168" i="1" s="1"/>
  <c r="O166" i="1"/>
  <c r="W164" i="1"/>
  <c r="W163" i="1"/>
  <c r="X162" i="1"/>
  <c r="O162" i="1"/>
  <c r="X161" i="1"/>
  <c r="Y161" i="1" s="1"/>
  <c r="O161" i="1"/>
  <c r="W158" i="1"/>
  <c r="W157" i="1"/>
  <c r="Y156" i="1"/>
  <c r="X156" i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X150" i="1"/>
  <c r="Y150" i="1" s="1"/>
  <c r="O150" i="1"/>
  <c r="X149" i="1"/>
  <c r="X157" i="1" s="1"/>
  <c r="O149" i="1"/>
  <c r="Y148" i="1"/>
  <c r="X148" i="1"/>
  <c r="O148" i="1"/>
  <c r="W145" i="1"/>
  <c r="W144" i="1"/>
  <c r="X143" i="1"/>
  <c r="Y143" i="1" s="1"/>
  <c r="O143" i="1"/>
  <c r="X142" i="1"/>
  <c r="O142" i="1"/>
  <c r="X141" i="1"/>
  <c r="Y141" i="1" s="1"/>
  <c r="O141" i="1"/>
  <c r="W137" i="1"/>
  <c r="W136" i="1"/>
  <c r="X135" i="1"/>
  <c r="Y135" i="1" s="1"/>
  <c r="O135" i="1"/>
  <c r="X134" i="1"/>
  <c r="Y134" i="1" s="1"/>
  <c r="O134" i="1"/>
  <c r="Y133" i="1"/>
  <c r="X133" i="1"/>
  <c r="O133" i="1"/>
  <c r="X132" i="1"/>
  <c r="O132" i="1"/>
  <c r="X131" i="1"/>
  <c r="Y131" i="1" s="1"/>
  <c r="O131" i="1"/>
  <c r="W128" i="1"/>
  <c r="W127" i="1"/>
  <c r="X126" i="1"/>
  <c r="Y126" i="1" s="1"/>
  <c r="O126" i="1"/>
  <c r="X125" i="1"/>
  <c r="Y125" i="1" s="1"/>
  <c r="O125" i="1"/>
  <c r="X124" i="1"/>
  <c r="Y124" i="1" s="1"/>
  <c r="O124" i="1"/>
  <c r="X123" i="1"/>
  <c r="Y123" i="1" s="1"/>
  <c r="O123" i="1"/>
  <c r="Y122" i="1"/>
  <c r="X122" i="1"/>
  <c r="O122" i="1"/>
  <c r="X121" i="1"/>
  <c r="O121" i="1"/>
  <c r="X120" i="1"/>
  <c r="O120" i="1"/>
  <c r="W118" i="1"/>
  <c r="W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Y112" i="1"/>
  <c r="X112" i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O107" i="1"/>
  <c r="X106" i="1"/>
  <c r="Y106" i="1" s="1"/>
  <c r="X105" i="1"/>
  <c r="W103" i="1"/>
  <c r="W102" i="1"/>
  <c r="X101" i="1"/>
  <c r="Y101" i="1" s="1"/>
  <c r="O101" i="1"/>
  <c r="X100" i="1"/>
  <c r="Y100" i="1" s="1"/>
  <c r="O100" i="1"/>
  <c r="X99" i="1"/>
  <c r="Y99" i="1" s="1"/>
  <c r="O99" i="1"/>
  <c r="Y98" i="1"/>
  <c r="X98" i="1"/>
  <c r="O98" i="1"/>
  <c r="X97" i="1"/>
  <c r="Y97" i="1" s="1"/>
  <c r="O97" i="1"/>
  <c r="X96" i="1"/>
  <c r="Y96" i="1" s="1"/>
  <c r="O96" i="1"/>
  <c r="X95" i="1"/>
  <c r="O95" i="1"/>
  <c r="W93" i="1"/>
  <c r="W92" i="1"/>
  <c r="X91" i="1"/>
  <c r="Y91" i="1" s="1"/>
  <c r="O91" i="1"/>
  <c r="X90" i="1"/>
  <c r="Y90" i="1" s="1"/>
  <c r="O90" i="1"/>
  <c r="X89" i="1"/>
  <c r="O89" i="1"/>
  <c r="X88" i="1"/>
  <c r="O88" i="1"/>
  <c r="W86" i="1"/>
  <c r="W85" i="1"/>
  <c r="Y84" i="1"/>
  <c r="X84" i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Y76" i="1"/>
  <c r="X76" i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Y68" i="1"/>
  <c r="X68" i="1"/>
  <c r="O68" i="1"/>
  <c r="X67" i="1"/>
  <c r="Y67" i="1" s="1"/>
  <c r="O67" i="1"/>
  <c r="X66" i="1"/>
  <c r="Y66" i="1" s="1"/>
  <c r="O66" i="1"/>
  <c r="X65" i="1"/>
  <c r="O65" i="1"/>
  <c r="W62" i="1"/>
  <c r="W61" i="1"/>
  <c r="X60" i="1"/>
  <c r="Y60" i="1" s="1"/>
  <c r="X59" i="1"/>
  <c r="Y59" i="1" s="1"/>
  <c r="O59" i="1"/>
  <c r="X58" i="1"/>
  <c r="Y58" i="1" s="1"/>
  <c r="O58" i="1"/>
  <c r="X57" i="1"/>
  <c r="D543" i="1" s="1"/>
  <c r="O57" i="1"/>
  <c r="W54" i="1"/>
  <c r="W53" i="1"/>
  <c r="X52" i="1"/>
  <c r="X54" i="1" s="1"/>
  <c r="O52" i="1"/>
  <c r="Y51" i="1"/>
  <c r="X51" i="1"/>
  <c r="O51" i="1"/>
  <c r="W47" i="1"/>
  <c r="X46" i="1"/>
  <c r="W46" i="1"/>
  <c r="Y45" i="1"/>
  <c r="Y46" i="1" s="1"/>
  <c r="X45" i="1"/>
  <c r="X47" i="1" s="1"/>
  <c r="O45" i="1"/>
  <c r="W43" i="1"/>
  <c r="X42" i="1"/>
  <c r="W42" i="1"/>
  <c r="Y41" i="1"/>
  <c r="Y42" i="1" s="1"/>
  <c r="X41" i="1"/>
  <c r="X43" i="1" s="1"/>
  <c r="O41" i="1"/>
  <c r="W39" i="1"/>
  <c r="X38" i="1"/>
  <c r="W38" i="1"/>
  <c r="Y37" i="1"/>
  <c r="Y38" i="1" s="1"/>
  <c r="X37" i="1"/>
  <c r="X39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X34" i="1" s="1"/>
  <c r="O28" i="1"/>
  <c r="Y27" i="1"/>
  <c r="X27" i="1"/>
  <c r="O27" i="1"/>
  <c r="W25" i="1"/>
  <c r="W24" i="1"/>
  <c r="X23" i="1"/>
  <c r="Y23" i="1" s="1"/>
  <c r="O23" i="1"/>
  <c r="X22" i="1"/>
  <c r="H10" i="1"/>
  <c r="A9" i="1"/>
  <c r="F10" i="1" s="1"/>
  <c r="D7" i="1"/>
  <c r="P6" i="1"/>
  <c r="O2" i="1"/>
  <c r="Y333" i="1" l="1"/>
  <c r="Y357" i="1"/>
  <c r="B543" i="1"/>
  <c r="E543" i="1"/>
  <c r="X144" i="1"/>
  <c r="Y305" i="1"/>
  <c r="Y306" i="1" s="1"/>
  <c r="X429" i="1"/>
  <c r="Y421" i="1"/>
  <c r="X469" i="1"/>
  <c r="Y467" i="1"/>
  <c r="Y469" i="1" s="1"/>
  <c r="X92" i="1"/>
  <c r="Y88" i="1"/>
  <c r="X349" i="1"/>
  <c r="X348" i="1"/>
  <c r="Y347" i="1"/>
  <c r="Y348" i="1" s="1"/>
  <c r="W533" i="1"/>
  <c r="X35" i="1"/>
  <c r="X103" i="1"/>
  <c r="X118" i="1"/>
  <c r="Y105" i="1"/>
  <c r="X128" i="1"/>
  <c r="Y120" i="1"/>
  <c r="X175" i="1"/>
  <c r="Y171" i="1"/>
  <c r="X227" i="1"/>
  <c r="Y221" i="1"/>
  <c r="Y245" i="1"/>
  <c r="X374" i="1"/>
  <c r="X373" i="1"/>
  <c r="Y372" i="1"/>
  <c r="Y373" i="1" s="1"/>
  <c r="U543" i="1"/>
  <c r="X448" i="1"/>
  <c r="Y445" i="1"/>
  <c r="Y448" i="1" s="1"/>
  <c r="X489" i="1"/>
  <c r="X488" i="1"/>
  <c r="Y487" i="1"/>
  <c r="Y488" i="1" s="1"/>
  <c r="X508" i="1"/>
  <c r="X507" i="1"/>
  <c r="Y503" i="1"/>
  <c r="Y507" i="1" s="1"/>
  <c r="X93" i="1"/>
  <c r="X117" i="1"/>
  <c r="X127" i="1"/>
  <c r="X136" i="1"/>
  <c r="H543" i="1"/>
  <c r="X164" i="1"/>
  <c r="X176" i="1"/>
  <c r="X213" i="1"/>
  <c r="X228" i="1"/>
  <c r="L543" i="1"/>
  <c r="X275" i="1"/>
  <c r="X274" i="1"/>
  <c r="H9" i="1"/>
  <c r="A10" i="1"/>
  <c r="Y22" i="1"/>
  <c r="Y24" i="1" s="1"/>
  <c r="W537" i="1"/>
  <c r="X25" i="1"/>
  <c r="Y28" i="1"/>
  <c r="Y34" i="1" s="1"/>
  <c r="C543" i="1"/>
  <c r="Y52" i="1"/>
  <c r="Y53" i="1" s="1"/>
  <c r="X53" i="1"/>
  <c r="Y57" i="1"/>
  <c r="Y61" i="1" s="1"/>
  <c r="X61" i="1"/>
  <c r="Y65" i="1"/>
  <c r="Y85" i="1" s="1"/>
  <c r="X86" i="1"/>
  <c r="Y89" i="1"/>
  <c r="Y92" i="1" s="1"/>
  <c r="Y95" i="1"/>
  <c r="Y102" i="1" s="1"/>
  <c r="X102" i="1"/>
  <c r="Y107" i="1"/>
  <c r="Y117" i="1" s="1"/>
  <c r="Y121" i="1"/>
  <c r="Y127" i="1" s="1"/>
  <c r="F543" i="1"/>
  <c r="Y132" i="1"/>
  <c r="Y136" i="1" s="1"/>
  <c r="X137" i="1"/>
  <c r="G543" i="1"/>
  <c r="Y142" i="1"/>
  <c r="Y144" i="1" s="1"/>
  <c r="X145" i="1"/>
  <c r="Y149" i="1"/>
  <c r="Y157" i="1" s="1"/>
  <c r="X158" i="1"/>
  <c r="I543" i="1"/>
  <c r="Y162" i="1"/>
  <c r="Y163" i="1" s="1"/>
  <c r="X163" i="1"/>
  <c r="Y166" i="1"/>
  <c r="Y168" i="1" s="1"/>
  <c r="X169" i="1"/>
  <c r="Y172" i="1"/>
  <c r="Y175" i="1" s="1"/>
  <c r="Y178" i="1"/>
  <c r="Y195" i="1" s="1"/>
  <c r="X195" i="1"/>
  <c r="Y198" i="1"/>
  <c r="Y202" i="1" s="1"/>
  <c r="X203" i="1"/>
  <c r="J543" i="1"/>
  <c r="Y207" i="1"/>
  <c r="Y212" i="1" s="1"/>
  <c r="X212" i="1"/>
  <c r="Y215" i="1"/>
  <c r="Y217" i="1" s="1"/>
  <c r="X218" i="1"/>
  <c r="Y222" i="1"/>
  <c r="Y227" i="1" s="1"/>
  <c r="X246" i="1"/>
  <c r="X250" i="1"/>
  <c r="X256" i="1"/>
  <c r="Y268" i="1"/>
  <c r="X281" i="1"/>
  <c r="Y277" i="1"/>
  <c r="Y280" i="1" s="1"/>
  <c r="X280" i="1"/>
  <c r="X286" i="1"/>
  <c r="O543" i="1"/>
  <c r="X296" i="1"/>
  <c r="Y289" i="1"/>
  <c r="Y296" i="1" s="1"/>
  <c r="X334" i="1"/>
  <c r="X339" i="1"/>
  <c r="Y336" i="1"/>
  <c r="Y339" i="1" s="1"/>
  <c r="X357" i="1"/>
  <c r="X363" i="1"/>
  <c r="X370" i="1"/>
  <c r="Y365" i="1"/>
  <c r="Y369" i="1" s="1"/>
  <c r="X369" i="1"/>
  <c r="X381" i="1"/>
  <c r="X396" i="1"/>
  <c r="Y383" i="1"/>
  <c r="Y396" i="1" s="1"/>
  <c r="X397" i="1"/>
  <c r="X402" i="1"/>
  <c r="Y399" i="1"/>
  <c r="Y402" i="1" s="1"/>
  <c r="X403" i="1"/>
  <c r="X413" i="1"/>
  <c r="X419" i="1"/>
  <c r="Y416" i="1"/>
  <c r="Y418" i="1" s="1"/>
  <c r="T543" i="1"/>
  <c r="X418" i="1"/>
  <c r="X478" i="1"/>
  <c r="Y482" i="1"/>
  <c r="Y484" i="1" s="1"/>
  <c r="X484" i="1"/>
  <c r="R543" i="1"/>
  <c r="F9" i="1"/>
  <c r="J9" i="1"/>
  <c r="X24" i="1"/>
  <c r="X62" i="1"/>
  <c r="X85" i="1"/>
  <c r="X245" i="1"/>
  <c r="Y248" i="1"/>
  <c r="Y249" i="1" s="1"/>
  <c r="Y252" i="1"/>
  <c r="Y256" i="1" s="1"/>
  <c r="X269" i="1"/>
  <c r="X268" i="1"/>
  <c r="Y274" i="1"/>
  <c r="X285" i="1"/>
  <c r="X297" i="1"/>
  <c r="X302" i="1"/>
  <c r="Y299" i="1"/>
  <c r="Y301" i="1" s="1"/>
  <c r="P543" i="1"/>
  <c r="X313" i="1"/>
  <c r="X312" i="1"/>
  <c r="X340" i="1"/>
  <c r="X345" i="1"/>
  <c r="Y342" i="1"/>
  <c r="Y344" i="1" s="1"/>
  <c r="X358" i="1"/>
  <c r="X362" i="1"/>
  <c r="X428" i="1"/>
  <c r="X434" i="1"/>
  <c r="X437" i="1"/>
  <c r="Y436" i="1"/>
  <c r="Y437" i="1" s="1"/>
  <c r="X438" i="1"/>
  <c r="X441" i="1"/>
  <c r="Y440" i="1"/>
  <c r="Y441" i="1" s="1"/>
  <c r="X442" i="1"/>
  <c r="Y454" i="1"/>
  <c r="Y464" i="1" s="1"/>
  <c r="X464" i="1"/>
  <c r="X531" i="1"/>
  <c r="Y527" i="1"/>
  <c r="Y531" i="1" s="1"/>
  <c r="X532" i="1"/>
  <c r="X534" i="1"/>
  <c r="X535" i="1"/>
  <c r="N543" i="1"/>
  <c r="V543" i="1"/>
  <c r="X307" i="1"/>
  <c r="Q543" i="1"/>
  <c r="X333" i="1"/>
  <c r="S543" i="1"/>
  <c r="X380" i="1"/>
  <c r="X406" i="1"/>
  <c r="Y405" i="1"/>
  <c r="Y406" i="1" s="1"/>
  <c r="X407" i="1"/>
  <c r="X412" i="1"/>
  <c r="Y409" i="1"/>
  <c r="Y412" i="1" s="1"/>
  <c r="Y428" i="1"/>
  <c r="X433" i="1"/>
  <c r="X465" i="1"/>
  <c r="X470" i="1"/>
  <c r="X479" i="1"/>
  <c r="Y472" i="1"/>
  <c r="Y478" i="1" s="1"/>
  <c r="X485" i="1"/>
  <c r="W543" i="1"/>
  <c r="X500" i="1"/>
  <c r="Y493" i="1"/>
  <c r="Y500" i="1" s="1"/>
  <c r="X501" i="1"/>
  <c r="X517" i="1"/>
  <c r="Y510" i="1"/>
  <c r="Y516" i="1" s="1"/>
  <c r="X449" i="1"/>
  <c r="X536" i="1" l="1"/>
  <c r="X537" i="1"/>
  <c r="X533" i="1"/>
  <c r="Y538" i="1"/>
</calcChain>
</file>

<file path=xl/sharedStrings.xml><?xml version="1.0" encoding="utf-8"?>
<sst xmlns="http://schemas.openxmlformats.org/spreadsheetml/2006/main" count="2267" uniqueCount="740">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</sst>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3"/>
  <sheetViews>
    <sheetView showGridLines="0" tabSelected="1" zoomScaleNormal="100" zoomScaleSheetLayoutView="100" workbookViewId="0">
      <selection activeCell="AA327" sqref="AA327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509" t="s">
        <v>0</v>
      </c>
      <c r="E1" s="452"/>
      <c r="F1" s="452"/>
      <c r="G1" s="12" t="s">
        <v>1</v>
      </c>
      <c r="H1" s="509" t="s">
        <v>2</v>
      </c>
      <c r="I1" s="452"/>
      <c r="J1" s="452"/>
      <c r="K1" s="452"/>
      <c r="L1" s="452"/>
      <c r="M1" s="452"/>
      <c r="N1" s="452"/>
      <c r="O1" s="452"/>
      <c r="P1" s="452"/>
      <c r="Q1" s="742" t="s">
        <v>3</v>
      </c>
      <c r="R1" s="452"/>
      <c r="S1" s="45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38" t="s">
        <v>8</v>
      </c>
      <c r="B5" s="479"/>
      <c r="C5" s="480"/>
      <c r="D5" s="412"/>
      <c r="E5" s="414"/>
      <c r="F5" s="694" t="s">
        <v>9</v>
      </c>
      <c r="G5" s="480"/>
      <c r="H5" s="412" t="s">
        <v>739</v>
      </c>
      <c r="I5" s="413"/>
      <c r="J5" s="413"/>
      <c r="K5" s="413"/>
      <c r="L5" s="414"/>
      <c r="M5" s="59"/>
      <c r="O5" s="24" t="s">
        <v>10</v>
      </c>
      <c r="P5" s="737">
        <v>45419</v>
      </c>
      <c r="Q5" s="547"/>
      <c r="S5" s="601" t="s">
        <v>11</v>
      </c>
      <c r="T5" s="425"/>
      <c r="U5" s="604" t="s">
        <v>12</v>
      </c>
      <c r="V5" s="547"/>
      <c r="AA5" s="51"/>
      <c r="AB5" s="51"/>
      <c r="AC5" s="51"/>
    </row>
    <row r="6" spans="1:30" s="363" customFormat="1" ht="24" customHeight="1" x14ac:dyDescent="0.2">
      <c r="A6" s="538" t="s">
        <v>13</v>
      </c>
      <c r="B6" s="479"/>
      <c r="C6" s="480"/>
      <c r="D6" s="658" t="s">
        <v>14</v>
      </c>
      <c r="E6" s="659"/>
      <c r="F6" s="659"/>
      <c r="G6" s="659"/>
      <c r="H6" s="659"/>
      <c r="I6" s="659"/>
      <c r="J6" s="659"/>
      <c r="K6" s="659"/>
      <c r="L6" s="547"/>
      <c r="M6" s="60"/>
      <c r="O6" s="24" t="s">
        <v>15</v>
      </c>
      <c r="P6" s="403" t="str">
        <f>IF(P5=0," ",CHOOSE(WEEKDAY(P5,2),"Понедельник","Вторник","Среда","Четверг","Пятница","Суббота","Воскресенье"))</f>
        <v>Вторник</v>
      </c>
      <c r="Q6" s="374"/>
      <c r="S6" s="424" t="s">
        <v>16</v>
      </c>
      <c r="T6" s="425"/>
      <c r="U6" s="645" t="s">
        <v>17</v>
      </c>
      <c r="V6" s="438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608" t="str">
        <f>IFERROR(VLOOKUP(DeliveryAddress,Table,3,0),1)</f>
        <v>1</v>
      </c>
      <c r="E7" s="609"/>
      <c r="F7" s="609"/>
      <c r="G7" s="609"/>
      <c r="H7" s="609"/>
      <c r="I7" s="609"/>
      <c r="J7" s="609"/>
      <c r="K7" s="609"/>
      <c r="L7" s="444"/>
      <c r="M7" s="61"/>
      <c r="O7" s="24"/>
      <c r="P7" s="42"/>
      <c r="Q7" s="42"/>
      <c r="S7" s="379"/>
      <c r="T7" s="425"/>
      <c r="U7" s="646"/>
      <c r="V7" s="647"/>
      <c r="AA7" s="51"/>
      <c r="AB7" s="51"/>
      <c r="AC7" s="51"/>
    </row>
    <row r="8" spans="1:30" s="363" customFormat="1" ht="25.5" customHeight="1" x14ac:dyDescent="0.2">
      <c r="A8" s="745" t="s">
        <v>18</v>
      </c>
      <c r="B8" s="396"/>
      <c r="C8" s="397"/>
      <c r="D8" s="494" t="s">
        <v>19</v>
      </c>
      <c r="E8" s="495"/>
      <c r="F8" s="495"/>
      <c r="G8" s="495"/>
      <c r="H8" s="495"/>
      <c r="I8" s="495"/>
      <c r="J8" s="495"/>
      <c r="K8" s="495"/>
      <c r="L8" s="496"/>
      <c r="M8" s="62"/>
      <c r="O8" s="24" t="s">
        <v>20</v>
      </c>
      <c r="P8" s="443">
        <v>0.41666666666666669</v>
      </c>
      <c r="Q8" s="444"/>
      <c r="S8" s="379"/>
      <c r="T8" s="425"/>
      <c r="U8" s="646"/>
      <c r="V8" s="647"/>
      <c r="AA8" s="51"/>
      <c r="AB8" s="51"/>
      <c r="AC8" s="51"/>
    </row>
    <row r="9" spans="1:30" s="363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53"/>
      <c r="E9" s="388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8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8"/>
      <c r="L9" s="388"/>
      <c r="M9" s="364"/>
      <c r="O9" s="26" t="s">
        <v>21</v>
      </c>
      <c r="P9" s="541"/>
      <c r="Q9" s="542"/>
      <c r="S9" s="379"/>
      <c r="T9" s="425"/>
      <c r="U9" s="648"/>
      <c r="V9" s="649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53"/>
      <c r="E10" s="388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453" t="str">
        <f>IFERROR(VLOOKUP($D$10,Proxy,2,FALSE),"")</f>
        <v/>
      </c>
      <c r="I10" s="379"/>
      <c r="J10" s="379"/>
      <c r="K10" s="379"/>
      <c r="L10" s="379"/>
      <c r="M10" s="362"/>
      <c r="O10" s="26" t="s">
        <v>22</v>
      </c>
      <c r="P10" s="448"/>
      <c r="Q10" s="449"/>
      <c r="T10" s="24" t="s">
        <v>23</v>
      </c>
      <c r="U10" s="437" t="s">
        <v>24</v>
      </c>
      <c r="V10" s="438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46"/>
      <c r="Q11" s="547"/>
      <c r="T11" s="24" t="s">
        <v>27</v>
      </c>
      <c r="U11" s="691" t="s">
        <v>28</v>
      </c>
      <c r="V11" s="542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84" t="s">
        <v>29</v>
      </c>
      <c r="B12" s="479"/>
      <c r="C12" s="479"/>
      <c r="D12" s="479"/>
      <c r="E12" s="479"/>
      <c r="F12" s="479"/>
      <c r="G12" s="479"/>
      <c r="H12" s="479"/>
      <c r="I12" s="479"/>
      <c r="J12" s="479"/>
      <c r="K12" s="479"/>
      <c r="L12" s="480"/>
      <c r="M12" s="63"/>
      <c r="O12" s="24" t="s">
        <v>30</v>
      </c>
      <c r="P12" s="443"/>
      <c r="Q12" s="444"/>
      <c r="R12" s="23"/>
      <c r="T12" s="24"/>
      <c r="U12" s="452"/>
      <c r="V12" s="379"/>
      <c r="AA12" s="51"/>
      <c r="AB12" s="51"/>
      <c r="AC12" s="51"/>
    </row>
    <row r="13" spans="1:30" s="363" customFormat="1" ht="23.25" customHeight="1" x14ac:dyDescent="0.2">
      <c r="A13" s="684" t="s">
        <v>31</v>
      </c>
      <c r="B13" s="479"/>
      <c r="C13" s="479"/>
      <c r="D13" s="479"/>
      <c r="E13" s="479"/>
      <c r="F13" s="479"/>
      <c r="G13" s="479"/>
      <c r="H13" s="479"/>
      <c r="I13" s="479"/>
      <c r="J13" s="479"/>
      <c r="K13" s="479"/>
      <c r="L13" s="480"/>
      <c r="M13" s="63"/>
      <c r="N13" s="26"/>
      <c r="O13" s="26" t="s">
        <v>32</v>
      </c>
      <c r="P13" s="691"/>
      <c r="Q13" s="542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84" t="s">
        <v>33</v>
      </c>
      <c r="B14" s="479"/>
      <c r="C14" s="479"/>
      <c r="D14" s="479"/>
      <c r="E14" s="479"/>
      <c r="F14" s="479"/>
      <c r="G14" s="479"/>
      <c r="H14" s="479"/>
      <c r="I14" s="479"/>
      <c r="J14" s="479"/>
      <c r="K14" s="479"/>
      <c r="L14" s="480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0" t="s">
        <v>34</v>
      </c>
      <c r="B15" s="479"/>
      <c r="C15" s="479"/>
      <c r="D15" s="479"/>
      <c r="E15" s="479"/>
      <c r="F15" s="479"/>
      <c r="G15" s="479"/>
      <c r="H15" s="479"/>
      <c r="I15" s="479"/>
      <c r="J15" s="479"/>
      <c r="K15" s="479"/>
      <c r="L15" s="480"/>
      <c r="M15" s="64"/>
      <c r="O15" s="530" t="s">
        <v>35</v>
      </c>
      <c r="P15" s="452"/>
      <c r="Q15" s="452"/>
      <c r="R15" s="452"/>
      <c r="S15" s="45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1"/>
      <c r="P16" s="531"/>
      <c r="Q16" s="531"/>
      <c r="R16" s="531"/>
      <c r="S16" s="53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36</v>
      </c>
      <c r="B17" s="420" t="s">
        <v>37</v>
      </c>
      <c r="C17" s="552" t="s">
        <v>38</v>
      </c>
      <c r="D17" s="420" t="s">
        <v>39</v>
      </c>
      <c r="E17" s="459"/>
      <c r="F17" s="420" t="s">
        <v>40</v>
      </c>
      <c r="G17" s="420" t="s">
        <v>41</v>
      </c>
      <c r="H17" s="420" t="s">
        <v>42</v>
      </c>
      <c r="I17" s="420" t="s">
        <v>43</v>
      </c>
      <c r="J17" s="420" t="s">
        <v>44</v>
      </c>
      <c r="K17" s="420" t="s">
        <v>45</v>
      </c>
      <c r="L17" s="420" t="s">
        <v>46</v>
      </c>
      <c r="M17" s="420" t="s">
        <v>47</v>
      </c>
      <c r="N17" s="420" t="s">
        <v>48</v>
      </c>
      <c r="O17" s="420" t="s">
        <v>49</v>
      </c>
      <c r="P17" s="458"/>
      <c r="Q17" s="458"/>
      <c r="R17" s="458"/>
      <c r="S17" s="459"/>
      <c r="T17" s="727" t="s">
        <v>50</v>
      </c>
      <c r="U17" s="480"/>
      <c r="V17" s="420" t="s">
        <v>51</v>
      </c>
      <c r="W17" s="420" t="s">
        <v>52</v>
      </c>
      <c r="X17" s="748" t="s">
        <v>53</v>
      </c>
      <c r="Y17" s="420" t="s">
        <v>54</v>
      </c>
      <c r="Z17" s="485" t="s">
        <v>55</v>
      </c>
      <c r="AA17" s="485" t="s">
        <v>56</v>
      </c>
      <c r="AB17" s="485" t="s">
        <v>57</v>
      </c>
      <c r="AC17" s="486"/>
      <c r="AD17" s="487"/>
      <c r="AE17" s="499"/>
      <c r="BB17" s="724" t="s">
        <v>58</v>
      </c>
    </row>
    <row r="18" spans="1:54" ht="14.25" customHeight="1" x14ac:dyDescent="0.2">
      <c r="A18" s="421"/>
      <c r="B18" s="421"/>
      <c r="C18" s="421"/>
      <c r="D18" s="460"/>
      <c r="E18" s="462"/>
      <c r="F18" s="421"/>
      <c r="G18" s="421"/>
      <c r="H18" s="421"/>
      <c r="I18" s="421"/>
      <c r="J18" s="421"/>
      <c r="K18" s="421"/>
      <c r="L18" s="421"/>
      <c r="M18" s="421"/>
      <c r="N18" s="421"/>
      <c r="O18" s="460"/>
      <c r="P18" s="461"/>
      <c r="Q18" s="461"/>
      <c r="R18" s="461"/>
      <c r="S18" s="462"/>
      <c r="T18" s="361" t="s">
        <v>59</v>
      </c>
      <c r="U18" s="361" t="s">
        <v>60</v>
      </c>
      <c r="V18" s="421"/>
      <c r="W18" s="421"/>
      <c r="X18" s="749"/>
      <c r="Y18" s="421"/>
      <c r="Z18" s="619"/>
      <c r="AA18" s="619"/>
      <c r="AB18" s="488"/>
      <c r="AC18" s="489"/>
      <c r="AD18" s="490"/>
      <c r="AE18" s="500"/>
      <c r="BB18" s="379"/>
    </row>
    <row r="19" spans="1:54" ht="27.75" hidden="1" customHeight="1" x14ac:dyDescent="0.2">
      <c r="A19" s="504" t="s">
        <v>61</v>
      </c>
      <c r="B19" s="505"/>
      <c r="C19" s="505"/>
      <c r="D19" s="505"/>
      <c r="E19" s="505"/>
      <c r="F19" s="505"/>
      <c r="G19" s="505"/>
      <c r="H19" s="505"/>
      <c r="I19" s="505"/>
      <c r="J19" s="505"/>
      <c r="K19" s="505"/>
      <c r="L19" s="505"/>
      <c r="M19" s="505"/>
      <c r="N19" s="505"/>
      <c r="O19" s="505"/>
      <c r="P19" s="505"/>
      <c r="Q19" s="505"/>
      <c r="R19" s="505"/>
      <c r="S19" s="505"/>
      <c r="T19" s="505"/>
      <c r="U19" s="505"/>
      <c r="V19" s="505"/>
      <c r="W19" s="505"/>
      <c r="X19" s="505"/>
      <c r="Y19" s="505"/>
      <c r="Z19" s="48"/>
      <c r="AA19" s="48"/>
    </row>
    <row r="20" spans="1:54" ht="16.5" hidden="1" customHeight="1" x14ac:dyDescent="0.25">
      <c r="A20" s="391" t="s">
        <v>61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0"/>
      <c r="AA20" s="360"/>
    </row>
    <row r="21" spans="1:54" ht="14.25" hidden="1" customHeight="1" x14ac:dyDescent="0.25">
      <c r="A21" s="381" t="s">
        <v>62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59"/>
      <c r="AA21" s="359"/>
    </row>
    <row r="22" spans="1:54" ht="27" hidden="1" customHeight="1" x14ac:dyDescent="0.25">
      <c r="A22" s="54" t="s">
        <v>63</v>
      </c>
      <c r="B22" s="54" t="s">
        <v>64</v>
      </c>
      <c r="C22" s="31">
        <v>4301051550</v>
      </c>
      <c r="D22" s="375">
        <v>4680115885004</v>
      </c>
      <c r="E22" s="374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692" t="s">
        <v>67</v>
      </c>
      <c r="P22" s="373"/>
      <c r="Q22" s="373"/>
      <c r="R22" s="373"/>
      <c r="S22" s="374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hidden="1" customHeight="1" x14ac:dyDescent="0.25">
      <c r="A23" s="54" t="s">
        <v>70</v>
      </c>
      <c r="B23" s="54" t="s">
        <v>71</v>
      </c>
      <c r="C23" s="31">
        <v>4301031106</v>
      </c>
      <c r="D23" s="375">
        <v>4607091389258</v>
      </c>
      <c r="E23" s="374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4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78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0"/>
      <c r="O24" s="395" t="s">
        <v>73</v>
      </c>
      <c r="P24" s="396"/>
      <c r="Q24" s="396"/>
      <c r="R24" s="396"/>
      <c r="S24" s="396"/>
      <c r="T24" s="396"/>
      <c r="U24" s="397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hidden="1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0"/>
      <c r="O25" s="395" t="s">
        <v>73</v>
      </c>
      <c r="P25" s="396"/>
      <c r="Q25" s="396"/>
      <c r="R25" s="396"/>
      <c r="S25" s="396"/>
      <c r="T25" s="396"/>
      <c r="U25" s="397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hidden="1" customHeight="1" x14ac:dyDescent="0.25">
      <c r="A26" s="381" t="s">
        <v>75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59"/>
      <c r="AA26" s="359"/>
    </row>
    <row r="27" spans="1:54" ht="27" hidden="1" customHeight="1" x14ac:dyDescent="0.25">
      <c r="A27" s="54" t="s">
        <v>76</v>
      </c>
      <c r="B27" s="54" t="s">
        <v>77</v>
      </c>
      <c r="C27" s="31">
        <v>4301051551</v>
      </c>
      <c r="D27" s="375">
        <v>4607091383881</v>
      </c>
      <c r="E27" s="374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4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4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78</v>
      </c>
      <c r="B28" s="54" t="s">
        <v>79</v>
      </c>
      <c r="C28" s="31">
        <v>4301051552</v>
      </c>
      <c r="D28" s="375">
        <v>4607091388237</v>
      </c>
      <c r="E28" s="374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4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80</v>
      </c>
      <c r="B29" s="54" t="s">
        <v>81</v>
      </c>
      <c r="C29" s="31">
        <v>4301051692</v>
      </c>
      <c r="D29" s="375">
        <v>4607091383935</v>
      </c>
      <c r="E29" s="374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40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4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80</v>
      </c>
      <c r="B30" s="54" t="s">
        <v>82</v>
      </c>
      <c r="C30" s="31">
        <v>4301051180</v>
      </c>
      <c r="D30" s="375">
        <v>4607091383935</v>
      </c>
      <c r="E30" s="374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4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83</v>
      </c>
      <c r="B31" s="54" t="s">
        <v>84</v>
      </c>
      <c r="C31" s="31">
        <v>4301051426</v>
      </c>
      <c r="D31" s="375">
        <v>4680115881853</v>
      </c>
      <c r="E31" s="374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4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85</v>
      </c>
      <c r="B32" s="54" t="s">
        <v>86</v>
      </c>
      <c r="C32" s="31">
        <v>4301051593</v>
      </c>
      <c r="D32" s="375">
        <v>4607091383911</v>
      </c>
      <c r="E32" s="374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44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4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87</v>
      </c>
      <c r="B33" s="54" t="s">
        <v>88</v>
      </c>
      <c r="C33" s="31">
        <v>4301051592</v>
      </c>
      <c r="D33" s="375">
        <v>4607091388244</v>
      </c>
      <c r="E33" s="374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45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4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78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0"/>
      <c r="O34" s="395" t="s">
        <v>73</v>
      </c>
      <c r="P34" s="396"/>
      <c r="Q34" s="396"/>
      <c r="R34" s="396"/>
      <c r="S34" s="396"/>
      <c r="T34" s="396"/>
      <c r="U34" s="397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hidden="1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0"/>
      <c r="O35" s="395" t="s">
        <v>73</v>
      </c>
      <c r="P35" s="396"/>
      <c r="Q35" s="396"/>
      <c r="R35" s="396"/>
      <c r="S35" s="396"/>
      <c r="T35" s="396"/>
      <c r="U35" s="397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hidden="1" customHeight="1" x14ac:dyDescent="0.25">
      <c r="A36" s="381" t="s">
        <v>89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59"/>
      <c r="AA36" s="359"/>
    </row>
    <row r="37" spans="1:54" ht="27" hidden="1" customHeight="1" x14ac:dyDescent="0.25">
      <c r="A37" s="54" t="s">
        <v>90</v>
      </c>
      <c r="B37" s="54" t="s">
        <v>91</v>
      </c>
      <c r="C37" s="31">
        <v>4301032013</v>
      </c>
      <c r="D37" s="375">
        <v>4607091388503</v>
      </c>
      <c r="E37" s="374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4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hidden="1" x14ac:dyDescent="0.2">
      <c r="A38" s="378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0"/>
      <c r="O38" s="395" t="s">
        <v>73</v>
      </c>
      <c r="P38" s="396"/>
      <c r="Q38" s="396"/>
      <c r="R38" s="396"/>
      <c r="S38" s="396"/>
      <c r="T38" s="396"/>
      <c r="U38" s="397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hidden="1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0"/>
      <c r="O39" s="395" t="s">
        <v>73</v>
      </c>
      <c r="P39" s="396"/>
      <c r="Q39" s="396"/>
      <c r="R39" s="396"/>
      <c r="S39" s="396"/>
      <c r="T39" s="396"/>
      <c r="U39" s="397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hidden="1" customHeight="1" x14ac:dyDescent="0.25">
      <c r="A40" s="381" t="s">
        <v>94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59"/>
      <c r="AA40" s="359"/>
    </row>
    <row r="41" spans="1:54" ht="80.25" hidden="1" customHeight="1" x14ac:dyDescent="0.25">
      <c r="A41" s="54" t="s">
        <v>95</v>
      </c>
      <c r="B41" s="54" t="s">
        <v>96</v>
      </c>
      <c r="C41" s="31">
        <v>4301160001</v>
      </c>
      <c r="D41" s="375">
        <v>4607091388282</v>
      </c>
      <c r="E41" s="374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4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hidden="1" x14ac:dyDescent="0.2">
      <c r="A42" s="378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0"/>
      <c r="O42" s="395" t="s">
        <v>73</v>
      </c>
      <c r="P42" s="396"/>
      <c r="Q42" s="396"/>
      <c r="R42" s="396"/>
      <c r="S42" s="396"/>
      <c r="T42" s="396"/>
      <c r="U42" s="397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hidden="1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0"/>
      <c r="O43" s="395" t="s">
        <v>73</v>
      </c>
      <c r="P43" s="396"/>
      <c r="Q43" s="396"/>
      <c r="R43" s="396"/>
      <c r="S43" s="396"/>
      <c r="T43" s="396"/>
      <c r="U43" s="397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hidden="1" customHeight="1" x14ac:dyDescent="0.25">
      <c r="A44" s="381" t="s">
        <v>98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59"/>
      <c r="AA44" s="359"/>
    </row>
    <row r="45" spans="1:54" ht="27" hidden="1" customHeight="1" x14ac:dyDescent="0.25">
      <c r="A45" s="54" t="s">
        <v>99</v>
      </c>
      <c r="B45" s="54" t="s">
        <v>100</v>
      </c>
      <c r="C45" s="31">
        <v>4301170002</v>
      </c>
      <c r="D45" s="375">
        <v>4607091389111</v>
      </c>
      <c r="E45" s="374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4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hidden="1" x14ac:dyDescent="0.2">
      <c r="A46" s="378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0"/>
      <c r="O46" s="395" t="s">
        <v>73</v>
      </c>
      <c r="P46" s="396"/>
      <c r="Q46" s="396"/>
      <c r="R46" s="396"/>
      <c r="S46" s="396"/>
      <c r="T46" s="396"/>
      <c r="U46" s="397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hidden="1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0"/>
      <c r="O47" s="395" t="s">
        <v>73</v>
      </c>
      <c r="P47" s="396"/>
      <c r="Q47" s="396"/>
      <c r="R47" s="396"/>
      <c r="S47" s="396"/>
      <c r="T47" s="396"/>
      <c r="U47" s="397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hidden="1" customHeight="1" x14ac:dyDescent="0.2">
      <c r="A48" s="504" t="s">
        <v>101</v>
      </c>
      <c r="B48" s="505"/>
      <c r="C48" s="505"/>
      <c r="D48" s="505"/>
      <c r="E48" s="505"/>
      <c r="F48" s="505"/>
      <c r="G48" s="505"/>
      <c r="H48" s="505"/>
      <c r="I48" s="505"/>
      <c r="J48" s="505"/>
      <c r="K48" s="505"/>
      <c r="L48" s="505"/>
      <c r="M48" s="505"/>
      <c r="N48" s="505"/>
      <c r="O48" s="505"/>
      <c r="P48" s="505"/>
      <c r="Q48" s="505"/>
      <c r="R48" s="505"/>
      <c r="S48" s="505"/>
      <c r="T48" s="505"/>
      <c r="U48" s="505"/>
      <c r="V48" s="505"/>
      <c r="W48" s="505"/>
      <c r="X48" s="505"/>
      <c r="Y48" s="505"/>
      <c r="Z48" s="48"/>
      <c r="AA48" s="48"/>
    </row>
    <row r="49" spans="1:54" ht="16.5" hidden="1" customHeight="1" x14ac:dyDescent="0.25">
      <c r="A49" s="391" t="s">
        <v>102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0"/>
      <c r="AA49" s="360"/>
    </row>
    <row r="50" spans="1:54" ht="14.25" hidden="1" customHeight="1" x14ac:dyDescent="0.25">
      <c r="A50" s="381" t="s">
        <v>103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59"/>
      <c r="AA50" s="359"/>
    </row>
    <row r="51" spans="1:54" ht="27" hidden="1" customHeight="1" x14ac:dyDescent="0.25">
      <c r="A51" s="54" t="s">
        <v>104</v>
      </c>
      <c r="B51" s="54" t="s">
        <v>105</v>
      </c>
      <c r="C51" s="31">
        <v>4301020234</v>
      </c>
      <c r="D51" s="375">
        <v>4680115881440</v>
      </c>
      <c r="E51" s="374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8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4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108</v>
      </c>
      <c r="B52" s="54" t="s">
        <v>109</v>
      </c>
      <c r="C52" s="31">
        <v>4301020232</v>
      </c>
      <c r="D52" s="375">
        <v>4680115881433</v>
      </c>
      <c r="E52" s="374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4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hidden="1" x14ac:dyDescent="0.2">
      <c r="A53" s="378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0"/>
      <c r="O53" s="395" t="s">
        <v>73</v>
      </c>
      <c r="P53" s="396"/>
      <c r="Q53" s="396"/>
      <c r="R53" s="396"/>
      <c r="S53" s="396"/>
      <c r="T53" s="396"/>
      <c r="U53" s="397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hidden="1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0"/>
      <c r="O54" s="395" t="s">
        <v>73</v>
      </c>
      <c r="P54" s="396"/>
      <c r="Q54" s="396"/>
      <c r="R54" s="396"/>
      <c r="S54" s="396"/>
      <c r="T54" s="396"/>
      <c r="U54" s="397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hidden="1" customHeight="1" x14ac:dyDescent="0.25">
      <c r="A55" s="391" t="s">
        <v>110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0"/>
      <c r="AA55" s="360"/>
    </row>
    <row r="56" spans="1:54" ht="14.25" hidden="1" customHeight="1" x14ac:dyDescent="0.25">
      <c r="A56" s="381" t="s">
        <v>111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59"/>
      <c r="AA56" s="359"/>
    </row>
    <row r="57" spans="1:54" ht="27" hidden="1" customHeight="1" x14ac:dyDescent="0.25">
      <c r="A57" s="54" t="s">
        <v>112</v>
      </c>
      <c r="B57" s="54" t="s">
        <v>113</v>
      </c>
      <c r="C57" s="31">
        <v>4301011452</v>
      </c>
      <c r="D57" s="375">
        <v>4680115881426</v>
      </c>
      <c r="E57" s="374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4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112</v>
      </c>
      <c r="B58" s="54" t="s">
        <v>114</v>
      </c>
      <c r="C58" s="31">
        <v>4301011481</v>
      </c>
      <c r="D58" s="375">
        <v>4680115881426</v>
      </c>
      <c r="E58" s="374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4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116</v>
      </c>
      <c r="B59" s="54" t="s">
        <v>117</v>
      </c>
      <c r="C59" s="31">
        <v>4301011437</v>
      </c>
      <c r="D59" s="375">
        <v>4680115881419</v>
      </c>
      <c r="E59" s="374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4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118</v>
      </c>
      <c r="B60" s="54" t="s">
        <v>119</v>
      </c>
      <c r="C60" s="31">
        <v>4301011458</v>
      </c>
      <c r="D60" s="375">
        <v>4680115881525</v>
      </c>
      <c r="E60" s="374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11" t="s">
        <v>120</v>
      </c>
      <c r="P60" s="373"/>
      <c r="Q60" s="373"/>
      <c r="R60" s="373"/>
      <c r="S60" s="374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hidden="1" x14ac:dyDescent="0.2">
      <c r="A61" s="378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0"/>
      <c r="O61" s="395" t="s">
        <v>73</v>
      </c>
      <c r="P61" s="396"/>
      <c r="Q61" s="396"/>
      <c r="R61" s="396"/>
      <c r="S61" s="396"/>
      <c r="T61" s="396"/>
      <c r="U61" s="397"/>
      <c r="V61" s="37" t="s">
        <v>74</v>
      </c>
      <c r="W61" s="368">
        <f>IFERROR(W57/H57,"0")+IFERROR(W58/H58,"0")+IFERROR(W59/H59,"0")+IFERROR(W60/H60,"0")</f>
        <v>0</v>
      </c>
      <c r="X61" s="368">
        <f>IFERROR(X57/H57,"0")+IFERROR(X58/H58,"0")+IFERROR(X59/H59,"0")+IFERROR(X60/H60,"0")</f>
        <v>0</v>
      </c>
      <c r="Y61" s="368">
        <f>IFERROR(IF(Y57="",0,Y57),"0")+IFERROR(IF(Y58="",0,Y58),"0")+IFERROR(IF(Y59="",0,Y59),"0")+IFERROR(IF(Y60="",0,Y60),"0")</f>
        <v>0</v>
      </c>
      <c r="Z61" s="369"/>
      <c r="AA61" s="369"/>
    </row>
    <row r="62" spans="1:54" hidden="1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0"/>
      <c r="O62" s="395" t="s">
        <v>73</v>
      </c>
      <c r="P62" s="396"/>
      <c r="Q62" s="396"/>
      <c r="R62" s="396"/>
      <c r="S62" s="396"/>
      <c r="T62" s="396"/>
      <c r="U62" s="397"/>
      <c r="V62" s="37" t="s">
        <v>68</v>
      </c>
      <c r="W62" s="368">
        <f>IFERROR(SUM(W57:W60),"0")</f>
        <v>0</v>
      </c>
      <c r="X62" s="368">
        <f>IFERROR(SUM(X57:X60),"0")</f>
        <v>0</v>
      </c>
      <c r="Y62" s="37"/>
      <c r="Z62" s="369"/>
      <c r="AA62" s="369"/>
    </row>
    <row r="63" spans="1:54" ht="16.5" hidden="1" customHeight="1" x14ac:dyDescent="0.25">
      <c r="A63" s="391" t="s">
        <v>101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0"/>
      <c r="AA63" s="360"/>
    </row>
    <row r="64" spans="1:54" ht="14.25" hidden="1" customHeight="1" x14ac:dyDescent="0.25">
      <c r="A64" s="381" t="s">
        <v>111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59"/>
      <c r="AA64" s="359"/>
    </row>
    <row r="65" spans="1:54" ht="27" hidden="1" customHeight="1" x14ac:dyDescent="0.25">
      <c r="A65" s="54" t="s">
        <v>121</v>
      </c>
      <c r="B65" s="54" t="s">
        <v>122</v>
      </c>
      <c r="C65" s="31">
        <v>4301011623</v>
      </c>
      <c r="D65" s="375">
        <v>4607091382945</v>
      </c>
      <c r="E65" s="374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4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4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123</v>
      </c>
      <c r="B66" s="54" t="s">
        <v>124</v>
      </c>
      <c r="C66" s="31">
        <v>4301011380</v>
      </c>
      <c r="D66" s="375">
        <v>4607091385670</v>
      </c>
      <c r="E66" s="374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4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123</v>
      </c>
      <c r="B67" s="54" t="s">
        <v>125</v>
      </c>
      <c r="C67" s="31">
        <v>4301011540</v>
      </c>
      <c r="D67" s="375">
        <v>4607091385670</v>
      </c>
      <c r="E67" s="374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4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127</v>
      </c>
      <c r="B68" s="54" t="s">
        <v>128</v>
      </c>
      <c r="C68" s="31">
        <v>4301011625</v>
      </c>
      <c r="D68" s="375">
        <v>4680115883956</v>
      </c>
      <c r="E68" s="374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47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4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hidden="1" customHeight="1" x14ac:dyDescent="0.25">
      <c r="A69" s="54" t="s">
        <v>129</v>
      </c>
      <c r="B69" s="54" t="s">
        <v>130</v>
      </c>
      <c r="C69" s="31">
        <v>4301011468</v>
      </c>
      <c r="D69" s="375">
        <v>4680115881327</v>
      </c>
      <c r="E69" s="374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4"/>
      <c r="T69" s="34"/>
      <c r="U69" s="34"/>
      <c r="V69" s="35" t="s">
        <v>68</v>
      </c>
      <c r="W69" s="366">
        <v>0</v>
      </c>
      <c r="X69" s="367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132</v>
      </c>
      <c r="B70" s="54" t="s">
        <v>133</v>
      </c>
      <c r="C70" s="31">
        <v>4301011703</v>
      </c>
      <c r="D70" s="375">
        <v>4680115882133</v>
      </c>
      <c r="E70" s="374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4"/>
      <c r="T70" s="34"/>
      <c r="U70" s="34"/>
      <c r="V70" s="35" t="s">
        <v>68</v>
      </c>
      <c r="W70" s="366">
        <v>0</v>
      </c>
      <c r="X70" s="367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132</v>
      </c>
      <c r="B71" s="54" t="s">
        <v>134</v>
      </c>
      <c r="C71" s="31">
        <v>4301011514</v>
      </c>
      <c r="D71" s="375">
        <v>4680115882133</v>
      </c>
      <c r="E71" s="374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4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135</v>
      </c>
      <c r="B72" s="54" t="s">
        <v>136</v>
      </c>
      <c r="C72" s="31">
        <v>4301011192</v>
      </c>
      <c r="D72" s="375">
        <v>4607091382952</v>
      </c>
      <c r="E72" s="374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4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137</v>
      </c>
      <c r="B73" s="54" t="s">
        <v>138</v>
      </c>
      <c r="C73" s="31">
        <v>4301011382</v>
      </c>
      <c r="D73" s="375">
        <v>4607091385687</v>
      </c>
      <c r="E73" s="374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5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4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139</v>
      </c>
      <c r="B74" s="54" t="s">
        <v>140</v>
      </c>
      <c r="C74" s="31">
        <v>4301011565</v>
      </c>
      <c r="D74" s="375">
        <v>4680115882539</v>
      </c>
      <c r="E74" s="374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4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141</v>
      </c>
      <c r="B75" s="54" t="s">
        <v>142</v>
      </c>
      <c r="C75" s="31">
        <v>4301011705</v>
      </c>
      <c r="D75" s="375">
        <v>4607091384604</v>
      </c>
      <c r="E75" s="374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4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143</v>
      </c>
      <c r="B76" s="54" t="s">
        <v>144</v>
      </c>
      <c r="C76" s="31">
        <v>4301011386</v>
      </c>
      <c r="D76" s="375">
        <v>4680115880283</v>
      </c>
      <c r="E76" s="374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4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145</v>
      </c>
      <c r="B77" s="54" t="s">
        <v>146</v>
      </c>
      <c r="C77" s="31">
        <v>4301011624</v>
      </c>
      <c r="D77" s="375">
        <v>4680115883949</v>
      </c>
      <c r="E77" s="374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5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4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147</v>
      </c>
      <c r="B78" s="54" t="s">
        <v>148</v>
      </c>
      <c r="C78" s="31">
        <v>4301011443</v>
      </c>
      <c r="D78" s="375">
        <v>4680115881303</v>
      </c>
      <c r="E78" s="374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9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4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149</v>
      </c>
      <c r="B79" s="54" t="s">
        <v>150</v>
      </c>
      <c r="C79" s="31">
        <v>4301011562</v>
      </c>
      <c r="D79" s="375">
        <v>4680115882577</v>
      </c>
      <c r="E79" s="374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2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4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149</v>
      </c>
      <c r="B80" s="54" t="s">
        <v>151</v>
      </c>
      <c r="C80" s="31">
        <v>4301011564</v>
      </c>
      <c r="D80" s="375">
        <v>4680115882577</v>
      </c>
      <c r="E80" s="374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4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152</v>
      </c>
      <c r="B81" s="54" t="s">
        <v>153</v>
      </c>
      <c r="C81" s="31">
        <v>4301011432</v>
      </c>
      <c r="D81" s="375">
        <v>4680115882720</v>
      </c>
      <c r="E81" s="374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71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4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154</v>
      </c>
      <c r="B82" s="54" t="s">
        <v>155</v>
      </c>
      <c r="C82" s="31">
        <v>4301011417</v>
      </c>
      <c r="D82" s="375">
        <v>4680115880269</v>
      </c>
      <c r="E82" s="374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4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156</v>
      </c>
      <c r="B83" s="54" t="s">
        <v>157</v>
      </c>
      <c r="C83" s="31">
        <v>4301011415</v>
      </c>
      <c r="D83" s="375">
        <v>4680115880429</v>
      </c>
      <c r="E83" s="374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4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158</v>
      </c>
      <c r="B84" s="54" t="s">
        <v>159</v>
      </c>
      <c r="C84" s="31">
        <v>4301011462</v>
      </c>
      <c r="D84" s="375">
        <v>4680115881457</v>
      </c>
      <c r="E84" s="374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4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idden="1" x14ac:dyDescent="0.2">
      <c r="A85" s="378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0"/>
      <c r="O85" s="395" t="s">
        <v>73</v>
      </c>
      <c r="P85" s="396"/>
      <c r="Q85" s="396"/>
      <c r="R85" s="396"/>
      <c r="S85" s="396"/>
      <c r="T85" s="396"/>
      <c r="U85" s="397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9"/>
      <c r="AA85" s="369"/>
    </row>
    <row r="86" spans="1:54" hidden="1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0"/>
      <c r="O86" s="395" t="s">
        <v>73</v>
      </c>
      <c r="P86" s="396"/>
      <c r="Q86" s="396"/>
      <c r="R86" s="396"/>
      <c r="S86" s="396"/>
      <c r="T86" s="396"/>
      <c r="U86" s="397"/>
      <c r="V86" s="37" t="s">
        <v>68</v>
      </c>
      <c r="W86" s="368">
        <f>IFERROR(SUM(W65:W84),"0")</f>
        <v>0</v>
      </c>
      <c r="X86" s="368">
        <f>IFERROR(SUM(X65:X84),"0")</f>
        <v>0</v>
      </c>
      <c r="Y86" s="37"/>
      <c r="Z86" s="369"/>
      <c r="AA86" s="369"/>
    </row>
    <row r="87" spans="1:54" ht="14.25" hidden="1" customHeight="1" x14ac:dyDescent="0.25">
      <c r="A87" s="381" t="s">
        <v>103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59"/>
      <c r="AA87" s="359"/>
    </row>
    <row r="88" spans="1:54" ht="16.5" hidden="1" customHeight="1" x14ac:dyDescent="0.25">
      <c r="A88" s="54" t="s">
        <v>160</v>
      </c>
      <c r="B88" s="54" t="s">
        <v>161</v>
      </c>
      <c r="C88" s="31">
        <v>4301020235</v>
      </c>
      <c r="D88" s="375">
        <v>4680115881488</v>
      </c>
      <c r="E88" s="374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4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162</v>
      </c>
      <c r="B89" s="54" t="s">
        <v>163</v>
      </c>
      <c r="C89" s="31">
        <v>4301020228</v>
      </c>
      <c r="D89" s="375">
        <v>4680115882751</v>
      </c>
      <c r="E89" s="374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1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4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164</v>
      </c>
      <c r="B90" s="54" t="s">
        <v>165</v>
      </c>
      <c r="C90" s="31">
        <v>4301020258</v>
      </c>
      <c r="D90" s="375">
        <v>4680115882775</v>
      </c>
      <c r="E90" s="374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4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166</v>
      </c>
      <c r="B91" s="54" t="s">
        <v>167</v>
      </c>
      <c r="C91" s="31">
        <v>4301020217</v>
      </c>
      <c r="D91" s="375">
        <v>4680115880658</v>
      </c>
      <c r="E91" s="374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3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4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78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0"/>
      <c r="O92" s="395" t="s">
        <v>73</v>
      </c>
      <c r="P92" s="396"/>
      <c r="Q92" s="396"/>
      <c r="R92" s="396"/>
      <c r="S92" s="396"/>
      <c r="T92" s="396"/>
      <c r="U92" s="397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hidden="1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0"/>
      <c r="O93" s="395" t="s">
        <v>73</v>
      </c>
      <c r="P93" s="396"/>
      <c r="Q93" s="396"/>
      <c r="R93" s="396"/>
      <c r="S93" s="396"/>
      <c r="T93" s="396"/>
      <c r="U93" s="397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hidden="1" customHeight="1" x14ac:dyDescent="0.25">
      <c r="A94" s="381" t="s">
        <v>62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59"/>
      <c r="AA94" s="359"/>
    </row>
    <row r="95" spans="1:54" ht="16.5" hidden="1" customHeight="1" x14ac:dyDescent="0.25">
      <c r="A95" s="54" t="s">
        <v>168</v>
      </c>
      <c r="B95" s="54" t="s">
        <v>169</v>
      </c>
      <c r="C95" s="31">
        <v>4301030895</v>
      </c>
      <c r="D95" s="375">
        <v>4607091387667</v>
      </c>
      <c r="E95" s="374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4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170</v>
      </c>
      <c r="B96" s="54" t="s">
        <v>171</v>
      </c>
      <c r="C96" s="31">
        <v>4301030961</v>
      </c>
      <c r="D96" s="375">
        <v>4607091387636</v>
      </c>
      <c r="E96" s="374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4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172</v>
      </c>
      <c r="B97" s="54" t="s">
        <v>173</v>
      </c>
      <c r="C97" s="31">
        <v>4301030963</v>
      </c>
      <c r="D97" s="375">
        <v>4607091382426</v>
      </c>
      <c r="E97" s="374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4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174</v>
      </c>
      <c r="B98" s="54" t="s">
        <v>175</v>
      </c>
      <c r="C98" s="31">
        <v>4301030962</v>
      </c>
      <c r="D98" s="375">
        <v>4607091386547</v>
      </c>
      <c r="E98" s="374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7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4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176</v>
      </c>
      <c r="B99" s="54" t="s">
        <v>177</v>
      </c>
      <c r="C99" s="31">
        <v>4301030964</v>
      </c>
      <c r="D99" s="375">
        <v>4607091382464</v>
      </c>
      <c r="E99" s="374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4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178</v>
      </c>
      <c r="B100" s="54" t="s">
        <v>179</v>
      </c>
      <c r="C100" s="31">
        <v>4301031235</v>
      </c>
      <c r="D100" s="375">
        <v>4680115883444</v>
      </c>
      <c r="E100" s="374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51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4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178</v>
      </c>
      <c r="B101" s="54" t="s">
        <v>180</v>
      </c>
      <c r="C101" s="31">
        <v>4301031234</v>
      </c>
      <c r="D101" s="375">
        <v>4680115883444</v>
      </c>
      <c r="E101" s="374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4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idden="1" x14ac:dyDescent="0.2">
      <c r="A102" s="378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0"/>
      <c r="O102" s="395" t="s">
        <v>73</v>
      </c>
      <c r="P102" s="396"/>
      <c r="Q102" s="396"/>
      <c r="R102" s="396"/>
      <c r="S102" s="396"/>
      <c r="T102" s="396"/>
      <c r="U102" s="397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hidden="1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0"/>
      <c r="O103" s="395" t="s">
        <v>73</v>
      </c>
      <c r="P103" s="396"/>
      <c r="Q103" s="396"/>
      <c r="R103" s="396"/>
      <c r="S103" s="396"/>
      <c r="T103" s="396"/>
      <c r="U103" s="397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hidden="1" customHeight="1" x14ac:dyDescent="0.25">
      <c r="A104" s="381" t="s">
        <v>75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59"/>
      <c r="AA104" s="359"/>
    </row>
    <row r="105" spans="1:54" ht="16.5" hidden="1" customHeight="1" x14ac:dyDescent="0.25">
      <c r="A105" s="54" t="s">
        <v>181</v>
      </c>
      <c r="B105" s="54" t="s">
        <v>182</v>
      </c>
      <c r="C105" s="31">
        <v>4301051693</v>
      </c>
      <c r="D105" s="375">
        <v>4680115884915</v>
      </c>
      <c r="E105" s="374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2" t="s">
        <v>183</v>
      </c>
      <c r="P105" s="373"/>
      <c r="Q105" s="373"/>
      <c r="R105" s="373"/>
      <c r="S105" s="374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hidden="1" customHeight="1" x14ac:dyDescent="0.25">
      <c r="A106" s="54" t="s">
        <v>184</v>
      </c>
      <c r="B106" s="54" t="s">
        <v>185</v>
      </c>
      <c r="C106" s="31">
        <v>4301051395</v>
      </c>
      <c r="D106" s="375">
        <v>4680115884311</v>
      </c>
      <c r="E106" s="374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91" t="s">
        <v>186</v>
      </c>
      <c r="P106" s="373"/>
      <c r="Q106" s="373"/>
      <c r="R106" s="373"/>
      <c r="S106" s="374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hidden="1" customHeight="1" x14ac:dyDescent="0.25">
      <c r="A107" s="54" t="s">
        <v>187</v>
      </c>
      <c r="B107" s="54" t="s">
        <v>188</v>
      </c>
      <c r="C107" s="31">
        <v>4301051437</v>
      </c>
      <c r="D107" s="375">
        <v>4607091386967</v>
      </c>
      <c r="E107" s="374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4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hidden="1" customHeight="1" x14ac:dyDescent="0.25">
      <c r="A108" s="54" t="s">
        <v>187</v>
      </c>
      <c r="B108" s="54" t="s">
        <v>189</v>
      </c>
      <c r="C108" s="31">
        <v>4301051543</v>
      </c>
      <c r="D108" s="375">
        <v>4607091386967</v>
      </c>
      <c r="E108" s="374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4"/>
      <c r="T108" s="34"/>
      <c r="U108" s="34"/>
      <c r="V108" s="35" t="s">
        <v>68</v>
      </c>
      <c r="W108" s="366">
        <v>0</v>
      </c>
      <c r="X108" s="367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16.5" hidden="1" customHeight="1" x14ac:dyDescent="0.25">
      <c r="A109" s="54" t="s">
        <v>190</v>
      </c>
      <c r="B109" s="54" t="s">
        <v>191</v>
      </c>
      <c r="C109" s="31">
        <v>4301051611</v>
      </c>
      <c r="D109" s="375">
        <v>4607091385304</v>
      </c>
      <c r="E109" s="374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8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4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192</v>
      </c>
      <c r="B110" s="54" t="s">
        <v>193</v>
      </c>
      <c r="C110" s="31">
        <v>4301051648</v>
      </c>
      <c r="D110" s="375">
        <v>4607091386264</v>
      </c>
      <c r="E110" s="374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4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194</v>
      </c>
      <c r="B111" s="54" t="s">
        <v>195</v>
      </c>
      <c r="C111" s="31">
        <v>4301051436</v>
      </c>
      <c r="D111" s="375">
        <v>4607091385731</v>
      </c>
      <c r="E111" s="374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4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hidden="1" customHeight="1" x14ac:dyDescent="0.25">
      <c r="A112" s="54" t="s">
        <v>196</v>
      </c>
      <c r="B112" s="54" t="s">
        <v>197</v>
      </c>
      <c r="C112" s="31">
        <v>4301051439</v>
      </c>
      <c r="D112" s="375">
        <v>4680115880214</v>
      </c>
      <c r="E112" s="374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6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4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198</v>
      </c>
      <c r="B113" s="54" t="s">
        <v>199</v>
      </c>
      <c r="C113" s="31">
        <v>4301051438</v>
      </c>
      <c r="D113" s="375">
        <v>4680115880894</v>
      </c>
      <c r="E113" s="374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6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4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200</v>
      </c>
      <c r="B114" s="54" t="s">
        <v>201</v>
      </c>
      <c r="C114" s="31">
        <v>4301051313</v>
      </c>
      <c r="D114" s="375">
        <v>4607091385427</v>
      </c>
      <c r="E114" s="374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4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202</v>
      </c>
      <c r="B115" s="54" t="s">
        <v>203</v>
      </c>
      <c r="C115" s="31">
        <v>4301051480</v>
      </c>
      <c r="D115" s="375">
        <v>4680115882645</v>
      </c>
      <c r="E115" s="374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4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204</v>
      </c>
      <c r="B116" s="54" t="s">
        <v>205</v>
      </c>
      <c r="C116" s="31">
        <v>4301051641</v>
      </c>
      <c r="D116" s="375">
        <v>4680115884403</v>
      </c>
      <c r="E116" s="374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3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4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idden="1" x14ac:dyDescent="0.2">
      <c r="A117" s="378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0"/>
      <c r="O117" s="395" t="s">
        <v>73</v>
      </c>
      <c r="P117" s="396"/>
      <c r="Q117" s="396"/>
      <c r="R117" s="396"/>
      <c r="S117" s="396"/>
      <c r="T117" s="396"/>
      <c r="U117" s="397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69"/>
      <c r="AA117" s="369"/>
    </row>
    <row r="118" spans="1:54" hidden="1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0"/>
      <c r="O118" s="395" t="s">
        <v>73</v>
      </c>
      <c r="P118" s="396"/>
      <c r="Q118" s="396"/>
      <c r="R118" s="396"/>
      <c r="S118" s="396"/>
      <c r="T118" s="396"/>
      <c r="U118" s="397"/>
      <c r="V118" s="37" t="s">
        <v>68</v>
      </c>
      <c r="W118" s="368">
        <f>IFERROR(SUM(W105:W116),"0")</f>
        <v>0</v>
      </c>
      <c r="X118" s="368">
        <f>IFERROR(SUM(X105:X116),"0")</f>
        <v>0</v>
      </c>
      <c r="Y118" s="37"/>
      <c r="Z118" s="369"/>
      <c r="AA118" s="369"/>
    </row>
    <row r="119" spans="1:54" ht="14.25" hidden="1" customHeight="1" x14ac:dyDescent="0.25">
      <c r="A119" s="381" t="s">
        <v>206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59"/>
      <c r="AA119" s="359"/>
    </row>
    <row r="120" spans="1:54" ht="27" hidden="1" customHeight="1" x14ac:dyDescent="0.25">
      <c r="A120" s="54" t="s">
        <v>207</v>
      </c>
      <c r="B120" s="54" t="s">
        <v>208</v>
      </c>
      <c r="C120" s="31">
        <v>4301060296</v>
      </c>
      <c r="D120" s="375">
        <v>4607091383065</v>
      </c>
      <c r="E120" s="374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9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4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hidden="1" customHeight="1" x14ac:dyDescent="0.25">
      <c r="A121" s="54" t="s">
        <v>209</v>
      </c>
      <c r="B121" s="54" t="s">
        <v>210</v>
      </c>
      <c r="C121" s="31">
        <v>4301060366</v>
      </c>
      <c r="D121" s="375">
        <v>4680115881532</v>
      </c>
      <c r="E121" s="374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5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4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209</v>
      </c>
      <c r="B122" s="54" t="s">
        <v>211</v>
      </c>
      <c r="C122" s="31">
        <v>4301060371</v>
      </c>
      <c r="D122" s="375">
        <v>4680115881532</v>
      </c>
      <c r="E122" s="374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4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209</v>
      </c>
      <c r="B123" s="54" t="s">
        <v>212</v>
      </c>
      <c r="C123" s="31">
        <v>4301060350</v>
      </c>
      <c r="D123" s="375">
        <v>4680115881532</v>
      </c>
      <c r="E123" s="374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4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4301060356</v>
      </c>
      <c r="D124" s="375">
        <v>4680115882652</v>
      </c>
      <c r="E124" s="374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4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hidden="1" customHeight="1" x14ac:dyDescent="0.25">
      <c r="A125" s="54" t="s">
        <v>215</v>
      </c>
      <c r="B125" s="54" t="s">
        <v>216</v>
      </c>
      <c r="C125" s="31">
        <v>4301060309</v>
      </c>
      <c r="D125" s="375">
        <v>4680115880238</v>
      </c>
      <c r="E125" s="374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69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4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217</v>
      </c>
      <c r="B126" s="54" t="s">
        <v>218</v>
      </c>
      <c r="C126" s="31">
        <v>4301060351</v>
      </c>
      <c r="D126" s="375">
        <v>4680115881464</v>
      </c>
      <c r="E126" s="374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4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idden="1" x14ac:dyDescent="0.2">
      <c r="A127" s="378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0"/>
      <c r="O127" s="395" t="s">
        <v>73</v>
      </c>
      <c r="P127" s="396"/>
      <c r="Q127" s="396"/>
      <c r="R127" s="396"/>
      <c r="S127" s="396"/>
      <c r="T127" s="396"/>
      <c r="U127" s="397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hidden="1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0"/>
      <c r="O128" s="395" t="s">
        <v>73</v>
      </c>
      <c r="P128" s="396"/>
      <c r="Q128" s="396"/>
      <c r="R128" s="396"/>
      <c r="S128" s="396"/>
      <c r="T128" s="396"/>
      <c r="U128" s="397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hidden="1" customHeight="1" x14ac:dyDescent="0.25">
      <c r="A129" s="391" t="s">
        <v>219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0"/>
      <c r="AA129" s="360"/>
    </row>
    <row r="130" spans="1:54" ht="14.25" hidden="1" customHeight="1" x14ac:dyDescent="0.25">
      <c r="A130" s="381" t="s">
        <v>75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59"/>
      <c r="AA130" s="359"/>
    </row>
    <row r="131" spans="1:54" ht="27" hidden="1" customHeight="1" x14ac:dyDescent="0.25">
      <c r="A131" s="54" t="s">
        <v>220</v>
      </c>
      <c r="B131" s="54" t="s">
        <v>221</v>
      </c>
      <c r="C131" s="31">
        <v>4301051612</v>
      </c>
      <c r="D131" s="375">
        <v>4607091385168</v>
      </c>
      <c r="E131" s="374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5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4"/>
      <c r="T131" s="34"/>
      <c r="U131" s="34"/>
      <c r="V131" s="35" t="s">
        <v>68</v>
      </c>
      <c r="W131" s="366">
        <v>0</v>
      </c>
      <c r="X131" s="36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58"/>
      <c r="BB131" s="133" t="s">
        <v>1</v>
      </c>
    </row>
    <row r="132" spans="1:54" ht="27" hidden="1" customHeight="1" x14ac:dyDescent="0.25">
      <c r="A132" s="54" t="s">
        <v>220</v>
      </c>
      <c r="B132" s="54" t="s">
        <v>222</v>
      </c>
      <c r="C132" s="31">
        <v>4301051360</v>
      </c>
      <c r="D132" s="375">
        <v>4607091385168</v>
      </c>
      <c r="E132" s="374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4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hidden="1" customHeight="1" x14ac:dyDescent="0.25">
      <c r="A133" s="54" t="s">
        <v>223</v>
      </c>
      <c r="B133" s="54" t="s">
        <v>224</v>
      </c>
      <c r="C133" s="31">
        <v>4301051362</v>
      </c>
      <c r="D133" s="375">
        <v>4607091383256</v>
      </c>
      <c r="E133" s="374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4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225</v>
      </c>
      <c r="B134" s="54" t="s">
        <v>226</v>
      </c>
      <c r="C134" s="31">
        <v>4301051358</v>
      </c>
      <c r="D134" s="375">
        <v>4607091385748</v>
      </c>
      <c r="E134" s="374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4"/>
      <c r="T134" s="34"/>
      <c r="U134" s="34"/>
      <c r="V134" s="35" t="s">
        <v>68</v>
      </c>
      <c r="W134" s="366">
        <v>0</v>
      </c>
      <c r="X134" s="36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227</v>
      </c>
      <c r="B135" s="54" t="s">
        <v>228</v>
      </c>
      <c r="C135" s="31">
        <v>4301051738</v>
      </c>
      <c r="D135" s="375">
        <v>4680115884533</v>
      </c>
      <c r="E135" s="374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4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idden="1" x14ac:dyDescent="0.2">
      <c r="A136" s="378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0"/>
      <c r="O136" s="395" t="s">
        <v>73</v>
      </c>
      <c r="P136" s="396"/>
      <c r="Q136" s="396"/>
      <c r="R136" s="396"/>
      <c r="S136" s="396"/>
      <c r="T136" s="396"/>
      <c r="U136" s="397"/>
      <c r="V136" s="37" t="s">
        <v>74</v>
      </c>
      <c r="W136" s="368">
        <f>IFERROR(W131/H131,"0")+IFERROR(W132/H132,"0")+IFERROR(W133/H133,"0")+IFERROR(W134/H134,"0")+IFERROR(W135/H135,"0")</f>
        <v>0</v>
      </c>
      <c r="X136" s="368">
        <f>IFERROR(X131/H131,"0")+IFERROR(X132/H132,"0")+IFERROR(X133/H133,"0")+IFERROR(X134/H134,"0")+IFERROR(X135/H135,"0")</f>
        <v>0</v>
      </c>
      <c r="Y136" s="368">
        <f>IFERROR(IF(Y131="",0,Y131),"0")+IFERROR(IF(Y132="",0,Y132),"0")+IFERROR(IF(Y133="",0,Y133),"0")+IFERROR(IF(Y134="",0,Y134),"0")+IFERROR(IF(Y135="",0,Y135),"0")</f>
        <v>0</v>
      </c>
      <c r="Z136" s="369"/>
      <c r="AA136" s="369"/>
    </row>
    <row r="137" spans="1:54" hidden="1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0"/>
      <c r="O137" s="395" t="s">
        <v>73</v>
      </c>
      <c r="P137" s="396"/>
      <c r="Q137" s="396"/>
      <c r="R137" s="396"/>
      <c r="S137" s="396"/>
      <c r="T137" s="396"/>
      <c r="U137" s="397"/>
      <c r="V137" s="37" t="s">
        <v>68</v>
      </c>
      <c r="W137" s="368">
        <f>IFERROR(SUM(W131:W135),"0")</f>
        <v>0</v>
      </c>
      <c r="X137" s="368">
        <f>IFERROR(SUM(X131:X135),"0")</f>
        <v>0</v>
      </c>
      <c r="Y137" s="37"/>
      <c r="Z137" s="369"/>
      <c r="AA137" s="369"/>
    </row>
    <row r="138" spans="1:54" ht="27.75" hidden="1" customHeight="1" x14ac:dyDescent="0.2">
      <c r="A138" s="504" t="s">
        <v>229</v>
      </c>
      <c r="B138" s="505"/>
      <c r="C138" s="505"/>
      <c r="D138" s="505"/>
      <c r="E138" s="505"/>
      <c r="F138" s="505"/>
      <c r="G138" s="505"/>
      <c r="H138" s="505"/>
      <c r="I138" s="505"/>
      <c r="J138" s="505"/>
      <c r="K138" s="505"/>
      <c r="L138" s="505"/>
      <c r="M138" s="505"/>
      <c r="N138" s="505"/>
      <c r="O138" s="505"/>
      <c r="P138" s="505"/>
      <c r="Q138" s="505"/>
      <c r="R138" s="505"/>
      <c r="S138" s="505"/>
      <c r="T138" s="505"/>
      <c r="U138" s="505"/>
      <c r="V138" s="505"/>
      <c r="W138" s="505"/>
      <c r="X138" s="505"/>
      <c r="Y138" s="505"/>
      <c r="Z138" s="48"/>
      <c r="AA138" s="48"/>
    </row>
    <row r="139" spans="1:54" ht="16.5" hidden="1" customHeight="1" x14ac:dyDescent="0.25">
      <c r="A139" s="391" t="s">
        <v>230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0"/>
      <c r="AA139" s="360"/>
    </row>
    <row r="140" spans="1:54" ht="14.25" hidden="1" customHeight="1" x14ac:dyDescent="0.25">
      <c r="A140" s="381" t="s">
        <v>111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59"/>
      <c r="AA140" s="359"/>
    </row>
    <row r="141" spans="1:54" ht="27" hidden="1" customHeight="1" x14ac:dyDescent="0.25">
      <c r="A141" s="54" t="s">
        <v>231</v>
      </c>
      <c r="B141" s="54" t="s">
        <v>232</v>
      </c>
      <c r="C141" s="31">
        <v>4301011223</v>
      </c>
      <c r="D141" s="375">
        <v>4607091383423</v>
      </c>
      <c r="E141" s="374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4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hidden="1" customHeight="1" x14ac:dyDescent="0.25">
      <c r="A142" s="54" t="s">
        <v>233</v>
      </c>
      <c r="B142" s="54" t="s">
        <v>234</v>
      </c>
      <c r="C142" s="31">
        <v>4301011338</v>
      </c>
      <c r="D142" s="375">
        <v>4607091381405</v>
      </c>
      <c r="E142" s="374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3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4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hidden="1" customHeight="1" x14ac:dyDescent="0.25">
      <c r="A143" s="54" t="s">
        <v>235</v>
      </c>
      <c r="B143" s="54" t="s">
        <v>236</v>
      </c>
      <c r="C143" s="31">
        <v>4301011333</v>
      </c>
      <c r="D143" s="375">
        <v>4607091386516</v>
      </c>
      <c r="E143" s="374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4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idden="1" x14ac:dyDescent="0.2">
      <c r="A144" s="378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0"/>
      <c r="O144" s="395" t="s">
        <v>73</v>
      </c>
      <c r="P144" s="396"/>
      <c r="Q144" s="396"/>
      <c r="R144" s="396"/>
      <c r="S144" s="396"/>
      <c r="T144" s="396"/>
      <c r="U144" s="397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hidden="1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0"/>
      <c r="O145" s="395" t="s">
        <v>73</v>
      </c>
      <c r="P145" s="396"/>
      <c r="Q145" s="396"/>
      <c r="R145" s="396"/>
      <c r="S145" s="396"/>
      <c r="T145" s="396"/>
      <c r="U145" s="397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hidden="1" customHeight="1" x14ac:dyDescent="0.25">
      <c r="A146" s="391" t="s">
        <v>237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0"/>
      <c r="AA146" s="360"/>
    </row>
    <row r="147" spans="1:54" ht="14.25" hidden="1" customHeight="1" x14ac:dyDescent="0.25">
      <c r="A147" s="381" t="s">
        <v>62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59"/>
      <c r="AA147" s="359"/>
    </row>
    <row r="148" spans="1:54" ht="27" hidden="1" customHeight="1" x14ac:dyDescent="0.25">
      <c r="A148" s="54" t="s">
        <v>238</v>
      </c>
      <c r="B148" s="54" t="s">
        <v>239</v>
      </c>
      <c r="C148" s="31">
        <v>4301031191</v>
      </c>
      <c r="D148" s="375">
        <v>4680115880993</v>
      </c>
      <c r="E148" s="374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4"/>
      <c r="T148" s="34"/>
      <c r="U148" s="34"/>
      <c r="V148" s="35" t="s">
        <v>68</v>
      </c>
      <c r="W148" s="366">
        <v>0</v>
      </c>
      <c r="X148" s="367">
        <f t="shared" ref="X148:X156" si="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58"/>
      <c r="BB148" s="141" t="s">
        <v>1</v>
      </c>
    </row>
    <row r="149" spans="1:54" ht="27" hidden="1" customHeight="1" x14ac:dyDescent="0.25">
      <c r="A149" s="54" t="s">
        <v>240</v>
      </c>
      <c r="B149" s="54" t="s">
        <v>241</v>
      </c>
      <c r="C149" s="31">
        <v>4301031204</v>
      </c>
      <c r="D149" s="375">
        <v>4680115881761</v>
      </c>
      <c r="E149" s="374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4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242</v>
      </c>
      <c r="B150" s="54" t="s">
        <v>243</v>
      </c>
      <c r="C150" s="31">
        <v>4301031201</v>
      </c>
      <c r="D150" s="375">
        <v>4680115881563</v>
      </c>
      <c r="E150" s="374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4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hidden="1" customHeight="1" x14ac:dyDescent="0.25">
      <c r="A151" s="54" t="s">
        <v>244</v>
      </c>
      <c r="B151" s="54" t="s">
        <v>245</v>
      </c>
      <c r="C151" s="31">
        <v>4301031199</v>
      </c>
      <c r="D151" s="375">
        <v>4680115880986</v>
      </c>
      <c r="E151" s="374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4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246</v>
      </c>
      <c r="B152" s="54" t="s">
        <v>247</v>
      </c>
      <c r="C152" s="31">
        <v>4301031190</v>
      </c>
      <c r="D152" s="375">
        <v>4680115880207</v>
      </c>
      <c r="E152" s="374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9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4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248</v>
      </c>
      <c r="B153" s="54" t="s">
        <v>249</v>
      </c>
      <c r="C153" s="31">
        <v>4301031205</v>
      </c>
      <c r="D153" s="375">
        <v>4680115881785</v>
      </c>
      <c r="E153" s="374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4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4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250</v>
      </c>
      <c r="B154" s="54" t="s">
        <v>251</v>
      </c>
      <c r="C154" s="31">
        <v>4301031202</v>
      </c>
      <c r="D154" s="375">
        <v>4680115881679</v>
      </c>
      <c r="E154" s="374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4"/>
      <c r="T154" s="34"/>
      <c r="U154" s="34"/>
      <c r="V154" s="35" t="s">
        <v>68</v>
      </c>
      <c r="W154" s="366">
        <v>0</v>
      </c>
      <c r="X154" s="367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252</v>
      </c>
      <c r="B155" s="54" t="s">
        <v>253</v>
      </c>
      <c r="C155" s="31">
        <v>4301031158</v>
      </c>
      <c r="D155" s="375">
        <v>4680115880191</v>
      </c>
      <c r="E155" s="374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4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hidden="1" customHeight="1" x14ac:dyDescent="0.25">
      <c r="A156" s="54" t="s">
        <v>254</v>
      </c>
      <c r="B156" s="54" t="s">
        <v>255</v>
      </c>
      <c r="C156" s="31">
        <v>4301031245</v>
      </c>
      <c r="D156" s="375">
        <v>4680115883963</v>
      </c>
      <c r="E156" s="374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4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hidden="1" x14ac:dyDescent="0.2">
      <c r="A157" s="378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0"/>
      <c r="O157" s="395" t="s">
        <v>73</v>
      </c>
      <c r="P157" s="396"/>
      <c r="Q157" s="396"/>
      <c r="R157" s="396"/>
      <c r="S157" s="396"/>
      <c r="T157" s="396"/>
      <c r="U157" s="397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0</v>
      </c>
      <c r="X157" s="368">
        <f>IFERROR(X148/H148,"0")+IFERROR(X149/H149,"0")+IFERROR(X150/H150,"0")+IFERROR(X151/H151,"0")+IFERROR(X152/H152,"0")+IFERROR(X153/H153,"0")+IFERROR(X154/H154,"0")+IFERROR(X155/H155,"0")+IFERROR(X156/H156,"0")</f>
        <v>0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69"/>
      <c r="AA157" s="369"/>
    </row>
    <row r="158" spans="1:54" hidden="1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0"/>
      <c r="O158" s="395" t="s">
        <v>73</v>
      </c>
      <c r="P158" s="396"/>
      <c r="Q158" s="396"/>
      <c r="R158" s="396"/>
      <c r="S158" s="396"/>
      <c r="T158" s="396"/>
      <c r="U158" s="397"/>
      <c r="V158" s="37" t="s">
        <v>68</v>
      </c>
      <c r="W158" s="368">
        <f>IFERROR(SUM(W148:W156),"0")</f>
        <v>0</v>
      </c>
      <c r="X158" s="368">
        <f>IFERROR(SUM(X148:X156),"0")</f>
        <v>0</v>
      </c>
      <c r="Y158" s="37"/>
      <c r="Z158" s="369"/>
      <c r="AA158" s="369"/>
    </row>
    <row r="159" spans="1:54" ht="16.5" hidden="1" customHeight="1" x14ac:dyDescent="0.25">
      <c r="A159" s="391" t="s">
        <v>256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0"/>
      <c r="AA159" s="360"/>
    </row>
    <row r="160" spans="1:54" ht="14.25" hidden="1" customHeight="1" x14ac:dyDescent="0.25">
      <c r="A160" s="381" t="s">
        <v>111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59"/>
      <c r="AA160" s="359"/>
    </row>
    <row r="161" spans="1:54" ht="16.5" hidden="1" customHeight="1" x14ac:dyDescent="0.25">
      <c r="A161" s="54" t="s">
        <v>257</v>
      </c>
      <c r="B161" s="54" t="s">
        <v>258</v>
      </c>
      <c r="C161" s="31">
        <v>4301011450</v>
      </c>
      <c r="D161" s="375">
        <v>4680115881402</v>
      </c>
      <c r="E161" s="374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4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hidden="1" customHeight="1" x14ac:dyDescent="0.25">
      <c r="A162" s="54" t="s">
        <v>259</v>
      </c>
      <c r="B162" s="54" t="s">
        <v>260</v>
      </c>
      <c r="C162" s="31">
        <v>4301011454</v>
      </c>
      <c r="D162" s="375">
        <v>4680115881396</v>
      </c>
      <c r="E162" s="374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4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hidden="1" x14ac:dyDescent="0.2">
      <c r="A163" s="378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0"/>
      <c r="O163" s="395" t="s">
        <v>73</v>
      </c>
      <c r="P163" s="396"/>
      <c r="Q163" s="396"/>
      <c r="R163" s="396"/>
      <c r="S163" s="396"/>
      <c r="T163" s="396"/>
      <c r="U163" s="397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hidden="1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0"/>
      <c r="O164" s="395" t="s">
        <v>73</v>
      </c>
      <c r="P164" s="396"/>
      <c r="Q164" s="396"/>
      <c r="R164" s="396"/>
      <c r="S164" s="396"/>
      <c r="T164" s="396"/>
      <c r="U164" s="397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hidden="1" customHeight="1" x14ac:dyDescent="0.25">
      <c r="A165" s="381" t="s">
        <v>103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59"/>
      <c r="AA165" s="359"/>
    </row>
    <row r="166" spans="1:54" ht="16.5" hidden="1" customHeight="1" x14ac:dyDescent="0.25">
      <c r="A166" s="54" t="s">
        <v>261</v>
      </c>
      <c r="B166" s="54" t="s">
        <v>262</v>
      </c>
      <c r="C166" s="31">
        <v>4301020262</v>
      </c>
      <c r="D166" s="375">
        <v>4680115882935</v>
      </c>
      <c r="E166" s="374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4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hidden="1" customHeight="1" x14ac:dyDescent="0.25">
      <c r="A167" s="54" t="s">
        <v>263</v>
      </c>
      <c r="B167" s="54" t="s">
        <v>264</v>
      </c>
      <c r="C167" s="31">
        <v>4301020220</v>
      </c>
      <c r="D167" s="375">
        <v>4680115880764</v>
      </c>
      <c r="E167" s="374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4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hidden="1" x14ac:dyDescent="0.2">
      <c r="A168" s="378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0"/>
      <c r="O168" s="395" t="s">
        <v>73</v>
      </c>
      <c r="P168" s="396"/>
      <c r="Q168" s="396"/>
      <c r="R168" s="396"/>
      <c r="S168" s="396"/>
      <c r="T168" s="396"/>
      <c r="U168" s="397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hidden="1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0"/>
      <c r="O169" s="395" t="s">
        <v>73</v>
      </c>
      <c r="P169" s="396"/>
      <c r="Q169" s="396"/>
      <c r="R169" s="396"/>
      <c r="S169" s="396"/>
      <c r="T169" s="396"/>
      <c r="U169" s="397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hidden="1" customHeight="1" x14ac:dyDescent="0.25">
      <c r="A170" s="381" t="s">
        <v>62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59"/>
      <c r="AA170" s="359"/>
    </row>
    <row r="171" spans="1:54" ht="27" hidden="1" customHeight="1" x14ac:dyDescent="0.25">
      <c r="A171" s="54" t="s">
        <v>265</v>
      </c>
      <c r="B171" s="54" t="s">
        <v>266</v>
      </c>
      <c r="C171" s="31">
        <v>4301031224</v>
      </c>
      <c r="D171" s="375">
        <v>4680115882683</v>
      </c>
      <c r="E171" s="374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4"/>
      <c r="T171" s="34"/>
      <c r="U171" s="34"/>
      <c r="V171" s="35" t="s">
        <v>68</v>
      </c>
      <c r="W171" s="366">
        <v>0</v>
      </c>
      <c r="X171" s="367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58"/>
      <c r="BB171" s="154" t="s">
        <v>1</v>
      </c>
    </row>
    <row r="172" spans="1:54" ht="27" hidden="1" customHeight="1" x14ac:dyDescent="0.25">
      <c r="A172" s="54" t="s">
        <v>267</v>
      </c>
      <c r="B172" s="54" t="s">
        <v>268</v>
      </c>
      <c r="C172" s="31">
        <v>4301031230</v>
      </c>
      <c r="D172" s="375">
        <v>4680115882690</v>
      </c>
      <c r="E172" s="374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4"/>
      <c r="T172" s="34"/>
      <c r="U172" s="34"/>
      <c r="V172" s="35" t="s">
        <v>68</v>
      </c>
      <c r="W172" s="366">
        <v>0</v>
      </c>
      <c r="X172" s="367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269</v>
      </c>
      <c r="B173" s="54" t="s">
        <v>270</v>
      </c>
      <c r="C173" s="31">
        <v>4301031220</v>
      </c>
      <c r="D173" s="375">
        <v>4680115882669</v>
      </c>
      <c r="E173" s="374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4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271</v>
      </c>
      <c r="B174" s="54" t="s">
        <v>272</v>
      </c>
      <c r="C174" s="31">
        <v>4301031221</v>
      </c>
      <c r="D174" s="375">
        <v>4680115882676</v>
      </c>
      <c r="E174" s="374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4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idden="1" x14ac:dyDescent="0.2">
      <c r="A175" s="378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0"/>
      <c r="O175" s="395" t="s">
        <v>73</v>
      </c>
      <c r="P175" s="396"/>
      <c r="Q175" s="396"/>
      <c r="R175" s="396"/>
      <c r="S175" s="396"/>
      <c r="T175" s="396"/>
      <c r="U175" s="397"/>
      <c r="V175" s="37" t="s">
        <v>74</v>
      </c>
      <c r="W175" s="368">
        <f>IFERROR(W171/H171,"0")+IFERROR(W172/H172,"0")+IFERROR(W173/H173,"0")+IFERROR(W174/H174,"0")</f>
        <v>0</v>
      </c>
      <c r="X175" s="368">
        <f>IFERROR(X171/H171,"0")+IFERROR(X172/H172,"0")+IFERROR(X173/H173,"0")+IFERROR(X174/H174,"0")</f>
        <v>0</v>
      </c>
      <c r="Y175" s="368">
        <f>IFERROR(IF(Y171="",0,Y171),"0")+IFERROR(IF(Y172="",0,Y172),"0")+IFERROR(IF(Y173="",0,Y173),"0")+IFERROR(IF(Y174="",0,Y174),"0")</f>
        <v>0</v>
      </c>
      <c r="Z175" s="369"/>
      <c r="AA175" s="369"/>
    </row>
    <row r="176" spans="1:54" hidden="1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0"/>
      <c r="O176" s="395" t="s">
        <v>73</v>
      </c>
      <c r="P176" s="396"/>
      <c r="Q176" s="396"/>
      <c r="R176" s="396"/>
      <c r="S176" s="396"/>
      <c r="T176" s="396"/>
      <c r="U176" s="397"/>
      <c r="V176" s="37" t="s">
        <v>68</v>
      </c>
      <c r="W176" s="368">
        <f>IFERROR(SUM(W171:W174),"0")</f>
        <v>0</v>
      </c>
      <c r="X176" s="368">
        <f>IFERROR(SUM(X171:X174),"0")</f>
        <v>0</v>
      </c>
      <c r="Y176" s="37"/>
      <c r="Z176" s="369"/>
      <c r="AA176" s="369"/>
    </row>
    <row r="177" spans="1:54" ht="14.25" hidden="1" customHeight="1" x14ac:dyDescent="0.25">
      <c r="A177" s="381" t="s">
        <v>75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59"/>
      <c r="AA177" s="359"/>
    </row>
    <row r="178" spans="1:54" ht="27" hidden="1" customHeight="1" x14ac:dyDescent="0.25">
      <c r="A178" s="54" t="s">
        <v>273</v>
      </c>
      <c r="B178" s="54" t="s">
        <v>274</v>
      </c>
      <c r="C178" s="31">
        <v>4301051409</v>
      </c>
      <c r="D178" s="375">
        <v>4680115881556</v>
      </c>
      <c r="E178" s="374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4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hidden="1" customHeight="1" x14ac:dyDescent="0.25">
      <c r="A179" s="54" t="s">
        <v>275</v>
      </c>
      <c r="B179" s="54" t="s">
        <v>276</v>
      </c>
      <c r="C179" s="31">
        <v>4301051408</v>
      </c>
      <c r="D179" s="375">
        <v>4680115881594</v>
      </c>
      <c r="E179" s="374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4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hidden="1" customHeight="1" x14ac:dyDescent="0.25">
      <c r="A180" s="54" t="s">
        <v>277</v>
      </c>
      <c r="B180" s="54" t="s">
        <v>278</v>
      </c>
      <c r="C180" s="31">
        <v>4301051505</v>
      </c>
      <c r="D180" s="375">
        <v>4680115881587</v>
      </c>
      <c r="E180" s="374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70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4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hidden="1" customHeight="1" x14ac:dyDescent="0.25">
      <c r="A181" s="54" t="s">
        <v>279</v>
      </c>
      <c r="B181" s="54" t="s">
        <v>280</v>
      </c>
      <c r="C181" s="31">
        <v>4301051380</v>
      </c>
      <c r="D181" s="375">
        <v>4680115880962</v>
      </c>
      <c r="E181" s="374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5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4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281</v>
      </c>
      <c r="B182" s="54" t="s">
        <v>282</v>
      </c>
      <c r="C182" s="31">
        <v>4301051411</v>
      </c>
      <c r="D182" s="375">
        <v>4680115881617</v>
      </c>
      <c r="E182" s="374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4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4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283</v>
      </c>
      <c r="B183" s="54" t="s">
        <v>284</v>
      </c>
      <c r="C183" s="31">
        <v>4301051538</v>
      </c>
      <c r="D183" s="375">
        <v>4680115880573</v>
      </c>
      <c r="E183" s="374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4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285</v>
      </c>
      <c r="B184" s="54" t="s">
        <v>286</v>
      </c>
      <c r="C184" s="31">
        <v>4301051487</v>
      </c>
      <c r="D184" s="375">
        <v>4680115881228</v>
      </c>
      <c r="E184" s="374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4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287</v>
      </c>
      <c r="B185" s="54" t="s">
        <v>288</v>
      </c>
      <c r="C185" s="31">
        <v>4301051506</v>
      </c>
      <c r="D185" s="375">
        <v>4680115881037</v>
      </c>
      <c r="E185" s="374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0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4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289</v>
      </c>
      <c r="B186" s="54" t="s">
        <v>290</v>
      </c>
      <c r="C186" s="31">
        <v>4301051384</v>
      </c>
      <c r="D186" s="375">
        <v>4680115881211</v>
      </c>
      <c r="E186" s="374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4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291</v>
      </c>
      <c r="B187" s="54" t="s">
        <v>292</v>
      </c>
      <c r="C187" s="31">
        <v>4301051378</v>
      </c>
      <c r="D187" s="375">
        <v>4680115881020</v>
      </c>
      <c r="E187" s="374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4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293</v>
      </c>
      <c r="B188" s="54" t="s">
        <v>294</v>
      </c>
      <c r="C188" s="31">
        <v>4301051407</v>
      </c>
      <c r="D188" s="375">
        <v>4680115882195</v>
      </c>
      <c r="E188" s="374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4"/>
      <c r="T188" s="34"/>
      <c r="U188" s="34"/>
      <c r="V188" s="35" t="s">
        <v>68</v>
      </c>
      <c r="W188" s="366">
        <v>0</v>
      </c>
      <c r="X188" s="367">
        <f t="shared" si="9"/>
        <v>0</v>
      </c>
      <c r="Y188" s="36" t="str">
        <f t="shared" ref="Y188:Y194" si="10">IFERROR(IF(X188=0,"",ROUNDUP(X188/H188,0)*0.00753),"")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295</v>
      </c>
      <c r="B189" s="54" t="s">
        <v>296</v>
      </c>
      <c r="C189" s="31">
        <v>4301051479</v>
      </c>
      <c r="D189" s="375">
        <v>4680115882607</v>
      </c>
      <c r="E189" s="374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6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4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297</v>
      </c>
      <c r="B190" s="54" t="s">
        <v>298</v>
      </c>
      <c r="C190" s="31">
        <v>4301051468</v>
      </c>
      <c r="D190" s="375">
        <v>4680115880092</v>
      </c>
      <c r="E190" s="374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4"/>
      <c r="T190" s="34"/>
      <c r="U190" s="34"/>
      <c r="V190" s="35" t="s">
        <v>68</v>
      </c>
      <c r="W190" s="366">
        <v>0</v>
      </c>
      <c r="X190" s="367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299</v>
      </c>
      <c r="B191" s="54" t="s">
        <v>300</v>
      </c>
      <c r="C191" s="31">
        <v>4301051469</v>
      </c>
      <c r="D191" s="375">
        <v>4680115880221</v>
      </c>
      <c r="E191" s="374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4"/>
      <c r="T191" s="34"/>
      <c r="U191" s="34"/>
      <c r="V191" s="35" t="s">
        <v>68</v>
      </c>
      <c r="W191" s="366">
        <v>0</v>
      </c>
      <c r="X191" s="367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16.5" hidden="1" customHeight="1" x14ac:dyDescent="0.25">
      <c r="A192" s="54" t="s">
        <v>301</v>
      </c>
      <c r="B192" s="54" t="s">
        <v>302</v>
      </c>
      <c r="C192" s="31">
        <v>4301051523</v>
      </c>
      <c r="D192" s="375">
        <v>4680115882942</v>
      </c>
      <c r="E192" s="374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2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4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303</v>
      </c>
      <c r="B193" s="54" t="s">
        <v>304</v>
      </c>
      <c r="C193" s="31">
        <v>4301051326</v>
      </c>
      <c r="D193" s="375">
        <v>4680115880504</v>
      </c>
      <c r="E193" s="374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69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4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305</v>
      </c>
      <c r="B194" s="54" t="s">
        <v>306</v>
      </c>
      <c r="C194" s="31">
        <v>4301051410</v>
      </c>
      <c r="D194" s="375">
        <v>4680115882164</v>
      </c>
      <c r="E194" s="374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4"/>
      <c r="T194" s="34"/>
      <c r="U194" s="34"/>
      <c r="V194" s="35" t="s">
        <v>68</v>
      </c>
      <c r="W194" s="366">
        <v>0</v>
      </c>
      <c r="X194" s="367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idden="1" x14ac:dyDescent="0.2">
      <c r="A195" s="378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0"/>
      <c r="O195" s="395" t="s">
        <v>73</v>
      </c>
      <c r="P195" s="396"/>
      <c r="Q195" s="396"/>
      <c r="R195" s="396"/>
      <c r="S195" s="396"/>
      <c r="T195" s="396"/>
      <c r="U195" s="397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369"/>
      <c r="AA195" s="369"/>
    </row>
    <row r="196" spans="1:54" hidden="1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0"/>
      <c r="O196" s="395" t="s">
        <v>73</v>
      </c>
      <c r="P196" s="396"/>
      <c r="Q196" s="396"/>
      <c r="R196" s="396"/>
      <c r="S196" s="396"/>
      <c r="T196" s="396"/>
      <c r="U196" s="397"/>
      <c r="V196" s="37" t="s">
        <v>68</v>
      </c>
      <c r="W196" s="368">
        <f>IFERROR(SUM(W178:W194),"0")</f>
        <v>0</v>
      </c>
      <c r="X196" s="368">
        <f>IFERROR(SUM(X178:X194),"0")</f>
        <v>0</v>
      </c>
      <c r="Y196" s="37"/>
      <c r="Z196" s="369"/>
      <c r="AA196" s="369"/>
    </row>
    <row r="197" spans="1:54" ht="14.25" hidden="1" customHeight="1" x14ac:dyDescent="0.25">
      <c r="A197" s="381" t="s">
        <v>206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59"/>
      <c r="AA197" s="359"/>
    </row>
    <row r="198" spans="1:54" ht="16.5" hidden="1" customHeight="1" x14ac:dyDescent="0.25">
      <c r="A198" s="54" t="s">
        <v>307</v>
      </c>
      <c r="B198" s="54" t="s">
        <v>308</v>
      </c>
      <c r="C198" s="31">
        <v>4301060360</v>
      </c>
      <c r="D198" s="375">
        <v>4680115882874</v>
      </c>
      <c r="E198" s="374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4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hidden="1" customHeight="1" x14ac:dyDescent="0.25">
      <c r="A199" s="54" t="s">
        <v>309</v>
      </c>
      <c r="B199" s="54" t="s">
        <v>310</v>
      </c>
      <c r="C199" s="31">
        <v>4301060359</v>
      </c>
      <c r="D199" s="375">
        <v>4680115884434</v>
      </c>
      <c r="E199" s="374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4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hidden="1" customHeight="1" x14ac:dyDescent="0.25">
      <c r="A200" s="54" t="s">
        <v>311</v>
      </c>
      <c r="B200" s="54" t="s">
        <v>312</v>
      </c>
      <c r="C200" s="31">
        <v>4301060339</v>
      </c>
      <c r="D200" s="375">
        <v>4680115880818</v>
      </c>
      <c r="E200" s="374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40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4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hidden="1" customHeight="1" x14ac:dyDescent="0.25">
      <c r="A201" s="54" t="s">
        <v>313</v>
      </c>
      <c r="B201" s="54" t="s">
        <v>314</v>
      </c>
      <c r="C201" s="31">
        <v>4301060338</v>
      </c>
      <c r="D201" s="375">
        <v>4680115880801</v>
      </c>
      <c r="E201" s="374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4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idden="1" x14ac:dyDescent="0.2">
      <c r="A202" s="378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0"/>
      <c r="O202" s="395" t="s">
        <v>73</v>
      </c>
      <c r="P202" s="396"/>
      <c r="Q202" s="396"/>
      <c r="R202" s="396"/>
      <c r="S202" s="396"/>
      <c r="T202" s="396"/>
      <c r="U202" s="397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hidden="1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0"/>
      <c r="O203" s="395" t="s">
        <v>73</v>
      </c>
      <c r="P203" s="396"/>
      <c r="Q203" s="396"/>
      <c r="R203" s="396"/>
      <c r="S203" s="396"/>
      <c r="T203" s="396"/>
      <c r="U203" s="397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hidden="1" customHeight="1" x14ac:dyDescent="0.25">
      <c r="A204" s="391" t="s">
        <v>315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0"/>
      <c r="AA204" s="360"/>
    </row>
    <row r="205" spans="1:54" ht="14.25" hidden="1" customHeight="1" x14ac:dyDescent="0.25">
      <c r="A205" s="381" t="s">
        <v>111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59"/>
      <c r="AA205" s="359"/>
    </row>
    <row r="206" spans="1:54" ht="27" hidden="1" customHeight="1" x14ac:dyDescent="0.25">
      <c r="A206" s="54" t="s">
        <v>316</v>
      </c>
      <c r="B206" s="54" t="s">
        <v>317</v>
      </c>
      <c r="C206" s="31">
        <v>4301011717</v>
      </c>
      <c r="D206" s="375">
        <v>4680115884274</v>
      </c>
      <c r="E206" s="374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4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hidden="1" customHeight="1" x14ac:dyDescent="0.25">
      <c r="A207" s="54" t="s">
        <v>318</v>
      </c>
      <c r="B207" s="54" t="s">
        <v>319</v>
      </c>
      <c r="C207" s="31">
        <v>4301011719</v>
      </c>
      <c r="D207" s="375">
        <v>4680115884298</v>
      </c>
      <c r="E207" s="374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4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320</v>
      </c>
      <c r="B208" s="54" t="s">
        <v>321</v>
      </c>
      <c r="C208" s="31">
        <v>4301011733</v>
      </c>
      <c r="D208" s="375">
        <v>4680115884250</v>
      </c>
      <c r="E208" s="374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4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322</v>
      </c>
      <c r="B209" s="54" t="s">
        <v>323</v>
      </c>
      <c r="C209" s="31">
        <v>4301011718</v>
      </c>
      <c r="D209" s="375">
        <v>4680115884281</v>
      </c>
      <c r="E209" s="374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4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324</v>
      </c>
      <c r="B210" s="54" t="s">
        <v>325</v>
      </c>
      <c r="C210" s="31">
        <v>4301011720</v>
      </c>
      <c r="D210" s="375">
        <v>4680115884199</v>
      </c>
      <c r="E210" s="374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6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4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326</v>
      </c>
      <c r="B211" s="54" t="s">
        <v>327</v>
      </c>
      <c r="C211" s="31">
        <v>4301011716</v>
      </c>
      <c r="D211" s="375">
        <v>4680115884267</v>
      </c>
      <c r="E211" s="374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4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4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idden="1" x14ac:dyDescent="0.2">
      <c r="A212" s="378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0"/>
      <c r="O212" s="395" t="s">
        <v>73</v>
      </c>
      <c r="P212" s="396"/>
      <c r="Q212" s="396"/>
      <c r="R212" s="396"/>
      <c r="S212" s="396"/>
      <c r="T212" s="396"/>
      <c r="U212" s="397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hidden="1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0"/>
      <c r="O213" s="395" t="s">
        <v>73</v>
      </c>
      <c r="P213" s="396"/>
      <c r="Q213" s="396"/>
      <c r="R213" s="396"/>
      <c r="S213" s="396"/>
      <c r="T213" s="396"/>
      <c r="U213" s="397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hidden="1" customHeight="1" x14ac:dyDescent="0.25">
      <c r="A214" s="381" t="s">
        <v>62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59"/>
      <c r="AA214" s="359"/>
    </row>
    <row r="215" spans="1:54" ht="27" hidden="1" customHeight="1" x14ac:dyDescent="0.25">
      <c r="A215" s="54" t="s">
        <v>328</v>
      </c>
      <c r="B215" s="54" t="s">
        <v>329</v>
      </c>
      <c r="C215" s="31">
        <v>4301031151</v>
      </c>
      <c r="D215" s="375">
        <v>4607091389845</v>
      </c>
      <c r="E215" s="374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4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hidden="1" customHeight="1" x14ac:dyDescent="0.25">
      <c r="A216" s="54" t="s">
        <v>330</v>
      </c>
      <c r="B216" s="54" t="s">
        <v>331</v>
      </c>
      <c r="C216" s="31">
        <v>4301031259</v>
      </c>
      <c r="D216" s="375">
        <v>4680115882881</v>
      </c>
      <c r="E216" s="374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61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4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idden="1" x14ac:dyDescent="0.2">
      <c r="A217" s="378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0"/>
      <c r="O217" s="395" t="s">
        <v>73</v>
      </c>
      <c r="P217" s="396"/>
      <c r="Q217" s="396"/>
      <c r="R217" s="396"/>
      <c r="S217" s="396"/>
      <c r="T217" s="396"/>
      <c r="U217" s="397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hidden="1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0"/>
      <c r="O218" s="395" t="s">
        <v>73</v>
      </c>
      <c r="P218" s="396"/>
      <c r="Q218" s="396"/>
      <c r="R218" s="396"/>
      <c r="S218" s="396"/>
      <c r="T218" s="396"/>
      <c r="U218" s="397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hidden="1" customHeight="1" x14ac:dyDescent="0.25">
      <c r="A219" s="391" t="s">
        <v>332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0"/>
      <c r="AA219" s="360"/>
    </row>
    <row r="220" spans="1:54" ht="14.25" hidden="1" customHeight="1" x14ac:dyDescent="0.25">
      <c r="A220" s="381" t="s">
        <v>111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59"/>
      <c r="AA220" s="359"/>
    </row>
    <row r="221" spans="1:54" ht="27" hidden="1" customHeight="1" x14ac:dyDescent="0.25">
      <c r="A221" s="54" t="s">
        <v>333</v>
      </c>
      <c r="B221" s="54" t="s">
        <v>334</v>
      </c>
      <c r="C221" s="31">
        <v>4301011826</v>
      </c>
      <c r="D221" s="375">
        <v>4680115884137</v>
      </c>
      <c r="E221" s="374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4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hidden="1" customHeight="1" x14ac:dyDescent="0.25">
      <c r="A222" s="54" t="s">
        <v>335</v>
      </c>
      <c r="B222" s="54" t="s">
        <v>336</v>
      </c>
      <c r="C222" s="31">
        <v>4301011724</v>
      </c>
      <c r="D222" s="375">
        <v>4680115884236</v>
      </c>
      <c r="E222" s="374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6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4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337</v>
      </c>
      <c r="B223" s="54" t="s">
        <v>338</v>
      </c>
      <c r="C223" s="31">
        <v>4301011721</v>
      </c>
      <c r="D223" s="375">
        <v>4680115884175</v>
      </c>
      <c r="E223" s="374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4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339</v>
      </c>
      <c r="B224" s="54" t="s">
        <v>340</v>
      </c>
      <c r="C224" s="31">
        <v>4301011824</v>
      </c>
      <c r="D224" s="375">
        <v>4680115884144</v>
      </c>
      <c r="E224" s="374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4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4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341</v>
      </c>
      <c r="B225" s="54" t="s">
        <v>342</v>
      </c>
      <c r="C225" s="31">
        <v>4301011726</v>
      </c>
      <c r="D225" s="375">
        <v>4680115884182</v>
      </c>
      <c r="E225" s="374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4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343</v>
      </c>
      <c r="B226" s="54" t="s">
        <v>344</v>
      </c>
      <c r="C226" s="31">
        <v>4301011722</v>
      </c>
      <c r="D226" s="375">
        <v>4680115884205</v>
      </c>
      <c r="E226" s="374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4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idden="1" x14ac:dyDescent="0.2">
      <c r="A227" s="378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0"/>
      <c r="O227" s="395" t="s">
        <v>73</v>
      </c>
      <c r="P227" s="396"/>
      <c r="Q227" s="396"/>
      <c r="R227" s="396"/>
      <c r="S227" s="396"/>
      <c r="T227" s="396"/>
      <c r="U227" s="397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hidden="1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0"/>
      <c r="O228" s="395" t="s">
        <v>73</v>
      </c>
      <c r="P228" s="396"/>
      <c r="Q228" s="396"/>
      <c r="R228" s="396"/>
      <c r="S228" s="396"/>
      <c r="T228" s="396"/>
      <c r="U228" s="397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hidden="1" customHeight="1" x14ac:dyDescent="0.25">
      <c r="A229" s="391" t="s">
        <v>345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0"/>
      <c r="AA229" s="360"/>
    </row>
    <row r="230" spans="1:54" ht="14.25" hidden="1" customHeight="1" x14ac:dyDescent="0.25">
      <c r="A230" s="381" t="s">
        <v>111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59"/>
      <c r="AA230" s="359"/>
    </row>
    <row r="231" spans="1:54" ht="27" hidden="1" customHeight="1" x14ac:dyDescent="0.25">
      <c r="A231" s="54" t="s">
        <v>346</v>
      </c>
      <c r="B231" s="54" t="s">
        <v>347</v>
      </c>
      <c r="C231" s="31">
        <v>4301011346</v>
      </c>
      <c r="D231" s="375">
        <v>4607091387445</v>
      </c>
      <c r="E231" s="374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4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hidden="1" customHeight="1" x14ac:dyDescent="0.25">
      <c r="A232" s="54" t="s">
        <v>348</v>
      </c>
      <c r="B232" s="54" t="s">
        <v>349</v>
      </c>
      <c r="C232" s="31">
        <v>4301011308</v>
      </c>
      <c r="D232" s="375">
        <v>4607091386004</v>
      </c>
      <c r="E232" s="374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5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4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348</v>
      </c>
      <c r="B233" s="54" t="s">
        <v>350</v>
      </c>
      <c r="C233" s="31">
        <v>4301011362</v>
      </c>
      <c r="D233" s="375">
        <v>4607091386004</v>
      </c>
      <c r="E233" s="374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4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351</v>
      </c>
      <c r="B234" s="54" t="s">
        <v>352</v>
      </c>
      <c r="C234" s="31">
        <v>4301011347</v>
      </c>
      <c r="D234" s="375">
        <v>4607091386073</v>
      </c>
      <c r="E234" s="374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4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353</v>
      </c>
      <c r="B235" s="54" t="s">
        <v>354</v>
      </c>
      <c r="C235" s="31">
        <v>4301010928</v>
      </c>
      <c r="D235" s="375">
        <v>4607091387322</v>
      </c>
      <c r="E235" s="374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4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355</v>
      </c>
      <c r="B236" s="54" t="s">
        <v>356</v>
      </c>
      <c r="C236" s="31">
        <v>4301011311</v>
      </c>
      <c r="D236" s="375">
        <v>4607091387377</v>
      </c>
      <c r="E236" s="374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4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357</v>
      </c>
      <c r="B237" s="54" t="s">
        <v>358</v>
      </c>
      <c r="C237" s="31">
        <v>4301010945</v>
      </c>
      <c r="D237" s="375">
        <v>4607091387353</v>
      </c>
      <c r="E237" s="374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4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359</v>
      </c>
      <c r="B238" s="54" t="s">
        <v>360</v>
      </c>
      <c r="C238" s="31">
        <v>4301011328</v>
      </c>
      <c r="D238" s="375">
        <v>4607091386011</v>
      </c>
      <c r="E238" s="374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4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361</v>
      </c>
      <c r="B239" s="54" t="s">
        <v>362</v>
      </c>
      <c r="C239" s="31">
        <v>4301011329</v>
      </c>
      <c r="D239" s="375">
        <v>4607091387308</v>
      </c>
      <c r="E239" s="374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4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4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363</v>
      </c>
      <c r="B240" s="54" t="s">
        <v>364</v>
      </c>
      <c r="C240" s="31">
        <v>4301011049</v>
      </c>
      <c r="D240" s="375">
        <v>4607091387339</v>
      </c>
      <c r="E240" s="374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44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4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365</v>
      </c>
      <c r="B241" s="54" t="s">
        <v>366</v>
      </c>
      <c r="C241" s="31">
        <v>4301011433</v>
      </c>
      <c r="D241" s="375">
        <v>4680115882638</v>
      </c>
      <c r="E241" s="374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4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367</v>
      </c>
      <c r="B242" s="54" t="s">
        <v>368</v>
      </c>
      <c r="C242" s="31">
        <v>4301011573</v>
      </c>
      <c r="D242" s="375">
        <v>4680115881938</v>
      </c>
      <c r="E242" s="374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4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369</v>
      </c>
      <c r="B243" s="54" t="s">
        <v>370</v>
      </c>
      <c r="C243" s="31">
        <v>4301010944</v>
      </c>
      <c r="D243" s="375">
        <v>4607091387346</v>
      </c>
      <c r="E243" s="374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7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4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371</v>
      </c>
      <c r="B244" s="54" t="s">
        <v>372</v>
      </c>
      <c r="C244" s="31">
        <v>4301011353</v>
      </c>
      <c r="D244" s="375">
        <v>4607091389807</v>
      </c>
      <c r="E244" s="374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5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4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idden="1" x14ac:dyDescent="0.2">
      <c r="A245" s="378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0"/>
      <c r="O245" s="395" t="s">
        <v>73</v>
      </c>
      <c r="P245" s="396"/>
      <c r="Q245" s="396"/>
      <c r="R245" s="396"/>
      <c r="S245" s="396"/>
      <c r="T245" s="396"/>
      <c r="U245" s="397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hidden="1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0"/>
      <c r="O246" s="395" t="s">
        <v>73</v>
      </c>
      <c r="P246" s="396"/>
      <c r="Q246" s="396"/>
      <c r="R246" s="396"/>
      <c r="S246" s="396"/>
      <c r="T246" s="396"/>
      <c r="U246" s="397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hidden="1" customHeight="1" x14ac:dyDescent="0.25">
      <c r="A247" s="381" t="s">
        <v>103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59"/>
      <c r="AA247" s="359"/>
    </row>
    <row r="248" spans="1:54" ht="27" hidden="1" customHeight="1" x14ac:dyDescent="0.25">
      <c r="A248" s="54" t="s">
        <v>373</v>
      </c>
      <c r="B248" s="54" t="s">
        <v>374</v>
      </c>
      <c r="C248" s="31">
        <v>4301020254</v>
      </c>
      <c r="D248" s="375">
        <v>4680115881914</v>
      </c>
      <c r="E248" s="374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4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hidden="1" x14ac:dyDescent="0.2">
      <c r="A249" s="378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0"/>
      <c r="O249" s="395" t="s">
        <v>73</v>
      </c>
      <c r="P249" s="396"/>
      <c r="Q249" s="396"/>
      <c r="R249" s="396"/>
      <c r="S249" s="396"/>
      <c r="T249" s="396"/>
      <c r="U249" s="397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hidden="1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0"/>
      <c r="O250" s="395" t="s">
        <v>73</v>
      </c>
      <c r="P250" s="396"/>
      <c r="Q250" s="396"/>
      <c r="R250" s="396"/>
      <c r="S250" s="396"/>
      <c r="T250" s="396"/>
      <c r="U250" s="397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hidden="1" customHeight="1" x14ac:dyDescent="0.25">
      <c r="A251" s="381" t="s">
        <v>62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59"/>
      <c r="AA251" s="359"/>
    </row>
    <row r="252" spans="1:54" ht="27" hidden="1" customHeight="1" x14ac:dyDescent="0.25">
      <c r="A252" s="54" t="s">
        <v>375</v>
      </c>
      <c r="B252" s="54" t="s">
        <v>376</v>
      </c>
      <c r="C252" s="31">
        <v>4301030878</v>
      </c>
      <c r="D252" s="375">
        <v>4607091387193</v>
      </c>
      <c r="E252" s="374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4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hidden="1" customHeight="1" x14ac:dyDescent="0.25">
      <c r="A253" s="54" t="s">
        <v>377</v>
      </c>
      <c r="B253" s="54" t="s">
        <v>378</v>
      </c>
      <c r="C253" s="31">
        <v>4301031153</v>
      </c>
      <c r="D253" s="375">
        <v>4607091387230</v>
      </c>
      <c r="E253" s="374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4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hidden="1" customHeight="1" x14ac:dyDescent="0.25">
      <c r="A254" s="54" t="s">
        <v>379</v>
      </c>
      <c r="B254" s="54" t="s">
        <v>380</v>
      </c>
      <c r="C254" s="31">
        <v>4301031152</v>
      </c>
      <c r="D254" s="375">
        <v>4607091387285</v>
      </c>
      <c r="E254" s="374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4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hidden="1" customHeight="1" x14ac:dyDescent="0.25">
      <c r="A255" s="54" t="s">
        <v>381</v>
      </c>
      <c r="B255" s="54" t="s">
        <v>382</v>
      </c>
      <c r="C255" s="31">
        <v>4301031164</v>
      </c>
      <c r="D255" s="375">
        <v>4680115880481</v>
      </c>
      <c r="E255" s="374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2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4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hidden="1" x14ac:dyDescent="0.2">
      <c r="A256" s="378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0"/>
      <c r="O256" s="395" t="s">
        <v>73</v>
      </c>
      <c r="P256" s="396"/>
      <c r="Q256" s="396"/>
      <c r="R256" s="396"/>
      <c r="S256" s="396"/>
      <c r="T256" s="396"/>
      <c r="U256" s="397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hidden="1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0"/>
      <c r="O257" s="395" t="s">
        <v>73</v>
      </c>
      <c r="P257" s="396"/>
      <c r="Q257" s="396"/>
      <c r="R257" s="396"/>
      <c r="S257" s="396"/>
      <c r="T257" s="396"/>
      <c r="U257" s="397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hidden="1" customHeight="1" x14ac:dyDescent="0.25">
      <c r="A258" s="381" t="s">
        <v>75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59"/>
      <c r="AA258" s="359"/>
    </row>
    <row r="259" spans="1:54" ht="16.5" hidden="1" customHeight="1" x14ac:dyDescent="0.25">
      <c r="A259" s="54" t="s">
        <v>383</v>
      </c>
      <c r="B259" s="54" t="s">
        <v>384</v>
      </c>
      <c r="C259" s="31">
        <v>4301051100</v>
      </c>
      <c r="D259" s="375">
        <v>4607091387766</v>
      </c>
      <c r="E259" s="374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4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hidden="1" customHeight="1" x14ac:dyDescent="0.25">
      <c r="A260" s="54" t="s">
        <v>385</v>
      </c>
      <c r="B260" s="54" t="s">
        <v>386</v>
      </c>
      <c r="C260" s="31">
        <v>4301051116</v>
      </c>
      <c r="D260" s="375">
        <v>4607091387957</v>
      </c>
      <c r="E260" s="374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4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hidden="1" customHeight="1" x14ac:dyDescent="0.25">
      <c r="A261" s="54" t="s">
        <v>387</v>
      </c>
      <c r="B261" s="54" t="s">
        <v>388</v>
      </c>
      <c r="C261" s="31">
        <v>4301051115</v>
      </c>
      <c r="D261" s="375">
        <v>4607091387964</v>
      </c>
      <c r="E261" s="374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4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hidden="1" customHeight="1" x14ac:dyDescent="0.25">
      <c r="A262" s="54" t="s">
        <v>389</v>
      </c>
      <c r="B262" s="54" t="s">
        <v>390</v>
      </c>
      <c r="C262" s="31">
        <v>4301051731</v>
      </c>
      <c r="D262" s="375">
        <v>4680115884618</v>
      </c>
      <c r="E262" s="374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4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391</v>
      </c>
      <c r="B263" s="54" t="s">
        <v>392</v>
      </c>
      <c r="C263" s="31">
        <v>4301051134</v>
      </c>
      <c r="D263" s="375">
        <v>4607091381672</v>
      </c>
      <c r="E263" s="374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9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4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393</v>
      </c>
      <c r="B264" s="54" t="s">
        <v>394</v>
      </c>
      <c r="C264" s="31">
        <v>4301051130</v>
      </c>
      <c r="D264" s="375">
        <v>4607091387537</v>
      </c>
      <c r="E264" s="374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4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hidden="1" customHeight="1" x14ac:dyDescent="0.25">
      <c r="A265" s="54" t="s">
        <v>395</v>
      </c>
      <c r="B265" s="54" t="s">
        <v>396</v>
      </c>
      <c r="C265" s="31">
        <v>4301051132</v>
      </c>
      <c r="D265" s="375">
        <v>4607091387513</v>
      </c>
      <c r="E265" s="374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4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4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397</v>
      </c>
      <c r="B266" s="54" t="s">
        <v>398</v>
      </c>
      <c r="C266" s="31">
        <v>4301051277</v>
      </c>
      <c r="D266" s="375">
        <v>4680115880511</v>
      </c>
      <c r="E266" s="374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9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4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399</v>
      </c>
      <c r="B267" s="54" t="s">
        <v>400</v>
      </c>
      <c r="C267" s="31">
        <v>4301051344</v>
      </c>
      <c r="D267" s="375">
        <v>4680115880412</v>
      </c>
      <c r="E267" s="374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0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4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idden="1" x14ac:dyDescent="0.2">
      <c r="A268" s="378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0"/>
      <c r="O268" s="395" t="s">
        <v>73</v>
      </c>
      <c r="P268" s="396"/>
      <c r="Q268" s="396"/>
      <c r="R268" s="396"/>
      <c r="S268" s="396"/>
      <c r="T268" s="396"/>
      <c r="U268" s="397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hidden="1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0"/>
      <c r="O269" s="395" t="s">
        <v>73</v>
      </c>
      <c r="P269" s="396"/>
      <c r="Q269" s="396"/>
      <c r="R269" s="396"/>
      <c r="S269" s="396"/>
      <c r="T269" s="396"/>
      <c r="U269" s="397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hidden="1" customHeight="1" x14ac:dyDescent="0.25">
      <c r="A270" s="381" t="s">
        <v>206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59"/>
      <c r="AA270" s="359"/>
    </row>
    <row r="271" spans="1:54" ht="16.5" hidden="1" customHeight="1" x14ac:dyDescent="0.25">
      <c r="A271" s="54" t="s">
        <v>401</v>
      </c>
      <c r="B271" s="54" t="s">
        <v>402</v>
      </c>
      <c r="C271" s="31">
        <v>4301060326</v>
      </c>
      <c r="D271" s="375">
        <v>4607091380880</v>
      </c>
      <c r="E271" s="374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3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4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hidden="1" customHeight="1" x14ac:dyDescent="0.25">
      <c r="A272" s="54" t="s">
        <v>403</v>
      </c>
      <c r="B272" s="54" t="s">
        <v>404</v>
      </c>
      <c r="C272" s="31">
        <v>4301060308</v>
      </c>
      <c r="D272" s="375">
        <v>4607091384482</v>
      </c>
      <c r="E272" s="374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6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4"/>
      <c r="T272" s="34"/>
      <c r="U272" s="34"/>
      <c r="V272" s="35" t="s">
        <v>68</v>
      </c>
      <c r="W272" s="366">
        <v>0</v>
      </c>
      <c r="X272" s="36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58"/>
      <c r="BB272" s="222" t="s">
        <v>1</v>
      </c>
    </row>
    <row r="273" spans="1:54" ht="16.5" hidden="1" customHeight="1" x14ac:dyDescent="0.25">
      <c r="A273" s="54" t="s">
        <v>405</v>
      </c>
      <c r="B273" s="54" t="s">
        <v>406</v>
      </c>
      <c r="C273" s="31">
        <v>4301060325</v>
      </c>
      <c r="D273" s="375">
        <v>4607091380897</v>
      </c>
      <c r="E273" s="374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4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hidden="1" x14ac:dyDescent="0.2">
      <c r="A274" s="378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0"/>
      <c r="O274" s="395" t="s">
        <v>73</v>
      </c>
      <c r="P274" s="396"/>
      <c r="Q274" s="396"/>
      <c r="R274" s="396"/>
      <c r="S274" s="396"/>
      <c r="T274" s="396"/>
      <c r="U274" s="397"/>
      <c r="V274" s="37" t="s">
        <v>74</v>
      </c>
      <c r="W274" s="368">
        <f>IFERROR(W271/H271,"0")+IFERROR(W272/H272,"0")+IFERROR(W273/H273,"0")</f>
        <v>0</v>
      </c>
      <c r="X274" s="368">
        <f>IFERROR(X271/H271,"0")+IFERROR(X272/H272,"0")+IFERROR(X273/H273,"0")</f>
        <v>0</v>
      </c>
      <c r="Y274" s="368">
        <f>IFERROR(IF(Y271="",0,Y271),"0")+IFERROR(IF(Y272="",0,Y272),"0")+IFERROR(IF(Y273="",0,Y273),"0")</f>
        <v>0</v>
      </c>
      <c r="Z274" s="369"/>
      <c r="AA274" s="369"/>
    </row>
    <row r="275" spans="1:54" hidden="1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0"/>
      <c r="O275" s="395" t="s">
        <v>73</v>
      </c>
      <c r="P275" s="396"/>
      <c r="Q275" s="396"/>
      <c r="R275" s="396"/>
      <c r="S275" s="396"/>
      <c r="T275" s="396"/>
      <c r="U275" s="397"/>
      <c r="V275" s="37" t="s">
        <v>68</v>
      </c>
      <c r="W275" s="368">
        <f>IFERROR(SUM(W271:W273),"0")</f>
        <v>0</v>
      </c>
      <c r="X275" s="368">
        <f>IFERROR(SUM(X271:X273),"0")</f>
        <v>0</v>
      </c>
      <c r="Y275" s="37"/>
      <c r="Z275" s="369"/>
      <c r="AA275" s="369"/>
    </row>
    <row r="276" spans="1:54" ht="14.25" hidden="1" customHeight="1" x14ac:dyDescent="0.25">
      <c r="A276" s="381" t="s">
        <v>89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59"/>
      <c r="AA276" s="359"/>
    </row>
    <row r="277" spans="1:54" ht="16.5" hidden="1" customHeight="1" x14ac:dyDescent="0.25">
      <c r="A277" s="54" t="s">
        <v>407</v>
      </c>
      <c r="B277" s="54" t="s">
        <v>408</v>
      </c>
      <c r="C277" s="31">
        <v>4301030232</v>
      </c>
      <c r="D277" s="375">
        <v>4607091388374</v>
      </c>
      <c r="E277" s="374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39" t="s">
        <v>409</v>
      </c>
      <c r="P277" s="373"/>
      <c r="Q277" s="373"/>
      <c r="R277" s="373"/>
      <c r="S277" s="374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4301030235</v>
      </c>
      <c r="D278" s="375">
        <v>4607091388381</v>
      </c>
      <c r="E278" s="374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52" t="s">
        <v>412</v>
      </c>
      <c r="P278" s="373"/>
      <c r="Q278" s="373"/>
      <c r="R278" s="373"/>
      <c r="S278" s="374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hidden="1" customHeight="1" x14ac:dyDescent="0.25">
      <c r="A279" s="54" t="s">
        <v>413</v>
      </c>
      <c r="B279" s="54" t="s">
        <v>414</v>
      </c>
      <c r="C279" s="31">
        <v>4301030233</v>
      </c>
      <c r="D279" s="375">
        <v>4607091388404</v>
      </c>
      <c r="E279" s="374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4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hidden="1" x14ac:dyDescent="0.2">
      <c r="A280" s="378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0"/>
      <c r="O280" s="395" t="s">
        <v>73</v>
      </c>
      <c r="P280" s="396"/>
      <c r="Q280" s="396"/>
      <c r="R280" s="396"/>
      <c r="S280" s="396"/>
      <c r="T280" s="396"/>
      <c r="U280" s="397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hidden="1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0"/>
      <c r="O281" s="395" t="s">
        <v>73</v>
      </c>
      <c r="P281" s="396"/>
      <c r="Q281" s="396"/>
      <c r="R281" s="396"/>
      <c r="S281" s="396"/>
      <c r="T281" s="396"/>
      <c r="U281" s="397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hidden="1" customHeight="1" x14ac:dyDescent="0.25">
      <c r="A282" s="381" t="s">
        <v>415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59"/>
      <c r="AA282" s="359"/>
    </row>
    <row r="283" spans="1:54" ht="27" hidden="1" customHeight="1" x14ac:dyDescent="0.25">
      <c r="A283" s="54" t="s">
        <v>416</v>
      </c>
      <c r="B283" s="54" t="s">
        <v>417</v>
      </c>
      <c r="C283" s="31">
        <v>4301180006</v>
      </c>
      <c r="D283" s="375">
        <v>4680115881822</v>
      </c>
      <c r="E283" s="374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4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hidden="1" customHeight="1" x14ac:dyDescent="0.25">
      <c r="A284" s="54" t="s">
        <v>420</v>
      </c>
      <c r="B284" s="54" t="s">
        <v>421</v>
      </c>
      <c r="C284" s="31">
        <v>4301180001</v>
      </c>
      <c r="D284" s="375">
        <v>4680115880016</v>
      </c>
      <c r="E284" s="374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4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hidden="1" x14ac:dyDescent="0.2">
      <c r="A285" s="378"/>
      <c r="B285" s="379"/>
      <c r="C285" s="379"/>
      <c r="D285" s="379"/>
      <c r="E285" s="379"/>
      <c r="F285" s="379"/>
      <c r="G285" s="379"/>
      <c r="H285" s="379"/>
      <c r="I285" s="379"/>
      <c r="J285" s="379"/>
      <c r="K285" s="379"/>
      <c r="L285" s="379"/>
      <c r="M285" s="379"/>
      <c r="N285" s="380"/>
      <c r="O285" s="395" t="s">
        <v>73</v>
      </c>
      <c r="P285" s="396"/>
      <c r="Q285" s="396"/>
      <c r="R285" s="396"/>
      <c r="S285" s="396"/>
      <c r="T285" s="396"/>
      <c r="U285" s="397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hidden="1" x14ac:dyDescent="0.2">
      <c r="A286" s="379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0"/>
      <c r="O286" s="395" t="s">
        <v>73</v>
      </c>
      <c r="P286" s="396"/>
      <c r="Q286" s="396"/>
      <c r="R286" s="396"/>
      <c r="S286" s="396"/>
      <c r="T286" s="396"/>
      <c r="U286" s="397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hidden="1" customHeight="1" x14ac:dyDescent="0.25">
      <c r="A287" s="391" t="s">
        <v>422</v>
      </c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79"/>
      <c r="O287" s="379"/>
      <c r="P287" s="379"/>
      <c r="Q287" s="379"/>
      <c r="R287" s="379"/>
      <c r="S287" s="379"/>
      <c r="T287" s="379"/>
      <c r="U287" s="379"/>
      <c r="V287" s="379"/>
      <c r="W287" s="379"/>
      <c r="X287" s="379"/>
      <c r="Y287" s="379"/>
      <c r="Z287" s="360"/>
      <c r="AA287" s="360"/>
    </row>
    <row r="288" spans="1:54" ht="14.25" hidden="1" customHeight="1" x14ac:dyDescent="0.25">
      <c r="A288" s="381" t="s">
        <v>111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59"/>
      <c r="AA288" s="359"/>
    </row>
    <row r="289" spans="1:54" ht="27" hidden="1" customHeight="1" x14ac:dyDescent="0.25">
      <c r="A289" s="54" t="s">
        <v>423</v>
      </c>
      <c r="B289" s="54" t="s">
        <v>424</v>
      </c>
      <c r="C289" s="31">
        <v>4301011315</v>
      </c>
      <c r="D289" s="375">
        <v>4607091387421</v>
      </c>
      <c r="E289" s="374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2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4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hidden="1" customHeight="1" x14ac:dyDescent="0.25">
      <c r="A290" s="54" t="s">
        <v>423</v>
      </c>
      <c r="B290" s="54" t="s">
        <v>425</v>
      </c>
      <c r="C290" s="31">
        <v>4301011121</v>
      </c>
      <c r="D290" s="375">
        <v>4607091387421</v>
      </c>
      <c r="E290" s="374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4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hidden="1" customHeight="1" x14ac:dyDescent="0.25">
      <c r="A291" s="54" t="s">
        <v>426</v>
      </c>
      <c r="B291" s="54" t="s">
        <v>427</v>
      </c>
      <c r="C291" s="31">
        <v>4301011322</v>
      </c>
      <c r="D291" s="375">
        <v>4607091387452</v>
      </c>
      <c r="E291" s="374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3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4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hidden="1" customHeight="1" x14ac:dyDescent="0.25">
      <c r="A292" s="54" t="s">
        <v>426</v>
      </c>
      <c r="B292" s="54" t="s">
        <v>428</v>
      </c>
      <c r="C292" s="31">
        <v>4301011619</v>
      </c>
      <c r="D292" s="375">
        <v>4607091387452</v>
      </c>
      <c r="E292" s="374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50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4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429</v>
      </c>
      <c r="B293" s="54" t="s">
        <v>430</v>
      </c>
      <c r="C293" s="31">
        <v>4301011313</v>
      </c>
      <c r="D293" s="375">
        <v>4607091385984</v>
      </c>
      <c r="E293" s="374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4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431</v>
      </c>
      <c r="B294" s="54" t="s">
        <v>432</v>
      </c>
      <c r="C294" s="31">
        <v>4301011316</v>
      </c>
      <c r="D294" s="375">
        <v>4607091387438</v>
      </c>
      <c r="E294" s="374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6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4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433</v>
      </c>
      <c r="B295" s="54" t="s">
        <v>434</v>
      </c>
      <c r="C295" s="31">
        <v>4301011318</v>
      </c>
      <c r="D295" s="375">
        <v>4607091387469</v>
      </c>
      <c r="E295" s="374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1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4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hidden="1" x14ac:dyDescent="0.2">
      <c r="A296" s="378"/>
      <c r="B296" s="379"/>
      <c r="C296" s="379"/>
      <c r="D296" s="379"/>
      <c r="E296" s="379"/>
      <c r="F296" s="379"/>
      <c r="G296" s="379"/>
      <c r="H296" s="379"/>
      <c r="I296" s="379"/>
      <c r="J296" s="379"/>
      <c r="K296" s="379"/>
      <c r="L296" s="379"/>
      <c r="M296" s="379"/>
      <c r="N296" s="380"/>
      <c r="O296" s="395" t="s">
        <v>73</v>
      </c>
      <c r="P296" s="396"/>
      <c r="Q296" s="396"/>
      <c r="R296" s="396"/>
      <c r="S296" s="396"/>
      <c r="T296" s="396"/>
      <c r="U296" s="397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hidden="1" x14ac:dyDescent="0.2">
      <c r="A297" s="379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0"/>
      <c r="O297" s="395" t="s">
        <v>73</v>
      </c>
      <c r="P297" s="396"/>
      <c r="Q297" s="396"/>
      <c r="R297" s="396"/>
      <c r="S297" s="396"/>
      <c r="T297" s="396"/>
      <c r="U297" s="397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hidden="1" customHeight="1" x14ac:dyDescent="0.25">
      <c r="A298" s="381" t="s">
        <v>62</v>
      </c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79"/>
      <c r="O298" s="379"/>
      <c r="P298" s="379"/>
      <c r="Q298" s="379"/>
      <c r="R298" s="379"/>
      <c r="S298" s="379"/>
      <c r="T298" s="379"/>
      <c r="U298" s="379"/>
      <c r="V298" s="379"/>
      <c r="W298" s="379"/>
      <c r="X298" s="379"/>
      <c r="Y298" s="379"/>
      <c r="Z298" s="359"/>
      <c r="AA298" s="359"/>
    </row>
    <row r="299" spans="1:54" ht="27" hidden="1" customHeight="1" x14ac:dyDescent="0.25">
      <c r="A299" s="54" t="s">
        <v>435</v>
      </c>
      <c r="B299" s="54" t="s">
        <v>436</v>
      </c>
      <c r="C299" s="31">
        <v>4301031154</v>
      </c>
      <c r="D299" s="375">
        <v>4607091387292</v>
      </c>
      <c r="E299" s="374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4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hidden="1" customHeight="1" x14ac:dyDescent="0.25">
      <c r="A300" s="54" t="s">
        <v>437</v>
      </c>
      <c r="B300" s="54" t="s">
        <v>438</v>
      </c>
      <c r="C300" s="31">
        <v>4301031155</v>
      </c>
      <c r="D300" s="375">
        <v>4607091387315</v>
      </c>
      <c r="E300" s="374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51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4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hidden="1" x14ac:dyDescent="0.2">
      <c r="A301" s="378"/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79"/>
      <c r="M301" s="379"/>
      <c r="N301" s="380"/>
      <c r="O301" s="395" t="s">
        <v>73</v>
      </c>
      <c r="P301" s="396"/>
      <c r="Q301" s="396"/>
      <c r="R301" s="396"/>
      <c r="S301" s="396"/>
      <c r="T301" s="396"/>
      <c r="U301" s="397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hidden="1" x14ac:dyDescent="0.2">
      <c r="A302" s="379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0"/>
      <c r="O302" s="395" t="s">
        <v>73</v>
      </c>
      <c r="P302" s="396"/>
      <c r="Q302" s="396"/>
      <c r="R302" s="396"/>
      <c r="S302" s="396"/>
      <c r="T302" s="396"/>
      <c r="U302" s="397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hidden="1" customHeight="1" x14ac:dyDescent="0.25">
      <c r="A303" s="391" t="s">
        <v>439</v>
      </c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79"/>
      <c r="O303" s="379"/>
      <c r="P303" s="379"/>
      <c r="Q303" s="379"/>
      <c r="R303" s="379"/>
      <c r="S303" s="379"/>
      <c r="T303" s="379"/>
      <c r="U303" s="379"/>
      <c r="V303" s="379"/>
      <c r="W303" s="379"/>
      <c r="X303" s="379"/>
      <c r="Y303" s="379"/>
      <c r="Z303" s="360"/>
      <c r="AA303" s="360"/>
    </row>
    <row r="304" spans="1:54" ht="14.25" hidden="1" customHeight="1" x14ac:dyDescent="0.25">
      <c r="A304" s="381" t="s">
        <v>62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59"/>
      <c r="AA304" s="359"/>
    </row>
    <row r="305" spans="1:54" ht="27" hidden="1" customHeight="1" x14ac:dyDescent="0.25">
      <c r="A305" s="54" t="s">
        <v>440</v>
      </c>
      <c r="B305" s="54" t="s">
        <v>441</v>
      </c>
      <c r="C305" s="31">
        <v>4301031066</v>
      </c>
      <c r="D305" s="375">
        <v>4607091383836</v>
      </c>
      <c r="E305" s="374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5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4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hidden="1" x14ac:dyDescent="0.2">
      <c r="A306" s="378"/>
      <c r="B306" s="379"/>
      <c r="C306" s="379"/>
      <c r="D306" s="379"/>
      <c r="E306" s="379"/>
      <c r="F306" s="379"/>
      <c r="G306" s="379"/>
      <c r="H306" s="379"/>
      <c r="I306" s="379"/>
      <c r="J306" s="379"/>
      <c r="K306" s="379"/>
      <c r="L306" s="379"/>
      <c r="M306" s="379"/>
      <c r="N306" s="380"/>
      <c r="O306" s="395" t="s">
        <v>73</v>
      </c>
      <c r="P306" s="396"/>
      <c r="Q306" s="396"/>
      <c r="R306" s="396"/>
      <c r="S306" s="396"/>
      <c r="T306" s="396"/>
      <c r="U306" s="397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hidden="1" x14ac:dyDescent="0.2">
      <c r="A307" s="379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0"/>
      <c r="O307" s="395" t="s">
        <v>73</v>
      </c>
      <c r="P307" s="396"/>
      <c r="Q307" s="396"/>
      <c r="R307" s="396"/>
      <c r="S307" s="396"/>
      <c r="T307" s="396"/>
      <c r="U307" s="397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hidden="1" customHeight="1" x14ac:dyDescent="0.25">
      <c r="A308" s="381" t="s">
        <v>75</v>
      </c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79"/>
      <c r="O308" s="379"/>
      <c r="P308" s="379"/>
      <c r="Q308" s="379"/>
      <c r="R308" s="379"/>
      <c r="S308" s="379"/>
      <c r="T308" s="379"/>
      <c r="U308" s="379"/>
      <c r="V308" s="379"/>
      <c r="W308" s="379"/>
      <c r="X308" s="379"/>
      <c r="Y308" s="379"/>
      <c r="Z308" s="359"/>
      <c r="AA308" s="359"/>
    </row>
    <row r="309" spans="1:54" ht="27" hidden="1" customHeight="1" x14ac:dyDescent="0.25">
      <c r="A309" s="54" t="s">
        <v>442</v>
      </c>
      <c r="B309" s="54" t="s">
        <v>443</v>
      </c>
      <c r="C309" s="31">
        <v>4301051142</v>
      </c>
      <c r="D309" s="375">
        <v>4607091387919</v>
      </c>
      <c r="E309" s="374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4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hidden="1" customHeight="1" x14ac:dyDescent="0.25">
      <c r="A310" s="54" t="s">
        <v>444</v>
      </c>
      <c r="B310" s="54" t="s">
        <v>445</v>
      </c>
      <c r="C310" s="31">
        <v>4301051461</v>
      </c>
      <c r="D310" s="375">
        <v>4680115883604</v>
      </c>
      <c r="E310" s="374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4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4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hidden="1" customHeight="1" x14ac:dyDescent="0.25">
      <c r="A311" s="54" t="s">
        <v>446</v>
      </c>
      <c r="B311" s="54" t="s">
        <v>447</v>
      </c>
      <c r="C311" s="31">
        <v>4301051485</v>
      </c>
      <c r="D311" s="375">
        <v>4680115883567</v>
      </c>
      <c r="E311" s="374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4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4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hidden="1" x14ac:dyDescent="0.2">
      <c r="A312" s="378"/>
      <c r="B312" s="379"/>
      <c r="C312" s="379"/>
      <c r="D312" s="379"/>
      <c r="E312" s="379"/>
      <c r="F312" s="379"/>
      <c r="G312" s="379"/>
      <c r="H312" s="379"/>
      <c r="I312" s="379"/>
      <c r="J312" s="379"/>
      <c r="K312" s="379"/>
      <c r="L312" s="379"/>
      <c r="M312" s="379"/>
      <c r="N312" s="380"/>
      <c r="O312" s="395" t="s">
        <v>73</v>
      </c>
      <c r="P312" s="396"/>
      <c r="Q312" s="396"/>
      <c r="R312" s="396"/>
      <c r="S312" s="396"/>
      <c r="T312" s="396"/>
      <c r="U312" s="397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hidden="1" x14ac:dyDescent="0.2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0"/>
      <c r="O313" s="395" t="s">
        <v>73</v>
      </c>
      <c r="P313" s="396"/>
      <c r="Q313" s="396"/>
      <c r="R313" s="396"/>
      <c r="S313" s="396"/>
      <c r="T313" s="396"/>
      <c r="U313" s="397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hidden="1" customHeight="1" x14ac:dyDescent="0.25">
      <c r="A314" s="381" t="s">
        <v>206</v>
      </c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79"/>
      <c r="O314" s="379"/>
      <c r="P314" s="379"/>
      <c r="Q314" s="379"/>
      <c r="R314" s="379"/>
      <c r="S314" s="379"/>
      <c r="T314" s="379"/>
      <c r="U314" s="379"/>
      <c r="V314" s="379"/>
      <c r="W314" s="379"/>
      <c r="X314" s="379"/>
      <c r="Y314" s="379"/>
      <c r="Z314" s="359"/>
      <c r="AA314" s="359"/>
    </row>
    <row r="315" spans="1:54" ht="27" hidden="1" customHeight="1" x14ac:dyDescent="0.25">
      <c r="A315" s="54" t="s">
        <v>448</v>
      </c>
      <c r="B315" s="54" t="s">
        <v>449</v>
      </c>
      <c r="C315" s="31">
        <v>4301060324</v>
      </c>
      <c r="D315" s="375">
        <v>4607091388831</v>
      </c>
      <c r="E315" s="374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4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hidden="1" x14ac:dyDescent="0.2">
      <c r="A316" s="378"/>
      <c r="B316" s="379"/>
      <c r="C316" s="379"/>
      <c r="D316" s="379"/>
      <c r="E316" s="379"/>
      <c r="F316" s="379"/>
      <c r="G316" s="379"/>
      <c r="H316" s="379"/>
      <c r="I316" s="379"/>
      <c r="J316" s="379"/>
      <c r="K316" s="379"/>
      <c r="L316" s="379"/>
      <c r="M316" s="379"/>
      <c r="N316" s="380"/>
      <c r="O316" s="395" t="s">
        <v>73</v>
      </c>
      <c r="P316" s="396"/>
      <c r="Q316" s="396"/>
      <c r="R316" s="396"/>
      <c r="S316" s="396"/>
      <c r="T316" s="396"/>
      <c r="U316" s="397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hidden="1" x14ac:dyDescent="0.2">
      <c r="A317" s="379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0"/>
      <c r="O317" s="395" t="s">
        <v>73</v>
      </c>
      <c r="P317" s="396"/>
      <c r="Q317" s="396"/>
      <c r="R317" s="396"/>
      <c r="S317" s="396"/>
      <c r="T317" s="396"/>
      <c r="U317" s="397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hidden="1" customHeight="1" x14ac:dyDescent="0.25">
      <c r="A318" s="381" t="s">
        <v>89</v>
      </c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79"/>
      <c r="O318" s="379"/>
      <c r="P318" s="379"/>
      <c r="Q318" s="379"/>
      <c r="R318" s="379"/>
      <c r="S318" s="379"/>
      <c r="T318" s="379"/>
      <c r="U318" s="379"/>
      <c r="V318" s="379"/>
      <c r="W318" s="379"/>
      <c r="X318" s="379"/>
      <c r="Y318" s="379"/>
      <c r="Z318" s="359"/>
      <c r="AA318" s="359"/>
    </row>
    <row r="319" spans="1:54" ht="27" hidden="1" customHeight="1" x14ac:dyDescent="0.25">
      <c r="A319" s="54" t="s">
        <v>450</v>
      </c>
      <c r="B319" s="54" t="s">
        <v>451</v>
      </c>
      <c r="C319" s="31">
        <v>4301032015</v>
      </c>
      <c r="D319" s="375">
        <v>4607091383102</v>
      </c>
      <c r="E319" s="374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6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4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hidden="1" x14ac:dyDescent="0.2">
      <c r="A320" s="378"/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79"/>
      <c r="N320" s="380"/>
      <c r="O320" s="395" t="s">
        <v>73</v>
      </c>
      <c r="P320" s="396"/>
      <c r="Q320" s="396"/>
      <c r="R320" s="396"/>
      <c r="S320" s="396"/>
      <c r="T320" s="396"/>
      <c r="U320" s="397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hidden="1" x14ac:dyDescent="0.2">
      <c r="A321" s="379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0"/>
      <c r="O321" s="395" t="s">
        <v>73</v>
      </c>
      <c r="P321" s="396"/>
      <c r="Q321" s="396"/>
      <c r="R321" s="396"/>
      <c r="S321" s="396"/>
      <c r="T321" s="396"/>
      <c r="U321" s="397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hidden="1" customHeight="1" x14ac:dyDescent="0.2">
      <c r="A322" s="504" t="s">
        <v>452</v>
      </c>
      <c r="B322" s="505"/>
      <c r="C322" s="505"/>
      <c r="D322" s="505"/>
      <c r="E322" s="505"/>
      <c r="F322" s="505"/>
      <c r="G322" s="505"/>
      <c r="H322" s="505"/>
      <c r="I322" s="505"/>
      <c r="J322" s="505"/>
      <c r="K322" s="505"/>
      <c r="L322" s="505"/>
      <c r="M322" s="505"/>
      <c r="N322" s="505"/>
      <c r="O322" s="505"/>
      <c r="P322" s="505"/>
      <c r="Q322" s="505"/>
      <c r="R322" s="505"/>
      <c r="S322" s="505"/>
      <c r="T322" s="505"/>
      <c r="U322" s="505"/>
      <c r="V322" s="505"/>
      <c r="W322" s="505"/>
      <c r="X322" s="505"/>
      <c r="Y322" s="505"/>
      <c r="Z322" s="48"/>
      <c r="AA322" s="48"/>
    </row>
    <row r="323" spans="1:54" ht="16.5" hidden="1" customHeight="1" x14ac:dyDescent="0.25">
      <c r="A323" s="391" t="s">
        <v>453</v>
      </c>
      <c r="B323" s="379"/>
      <c r="C323" s="379"/>
      <c r="D323" s="379"/>
      <c r="E323" s="379"/>
      <c r="F323" s="379"/>
      <c r="G323" s="379"/>
      <c r="H323" s="379"/>
      <c r="I323" s="379"/>
      <c r="J323" s="379"/>
      <c r="K323" s="379"/>
      <c r="L323" s="379"/>
      <c r="M323" s="379"/>
      <c r="N323" s="379"/>
      <c r="O323" s="379"/>
      <c r="P323" s="379"/>
      <c r="Q323" s="379"/>
      <c r="R323" s="379"/>
      <c r="S323" s="379"/>
      <c r="T323" s="379"/>
      <c r="U323" s="379"/>
      <c r="V323" s="379"/>
      <c r="W323" s="379"/>
      <c r="X323" s="379"/>
      <c r="Y323" s="379"/>
      <c r="Z323" s="360"/>
      <c r="AA323" s="360"/>
    </row>
    <row r="324" spans="1:54" ht="14.25" hidden="1" customHeight="1" x14ac:dyDescent="0.25">
      <c r="A324" s="381" t="s">
        <v>111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59"/>
      <c r="AA324" s="359"/>
    </row>
    <row r="325" spans="1:54" ht="27" hidden="1" customHeight="1" x14ac:dyDescent="0.25">
      <c r="A325" s="54" t="s">
        <v>454</v>
      </c>
      <c r="B325" s="54" t="s">
        <v>455</v>
      </c>
      <c r="C325" s="31">
        <v>4301011239</v>
      </c>
      <c r="D325" s="375">
        <v>4607091383997</v>
      </c>
      <c r="E325" s="374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70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4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5">
        <v>4607091383997</v>
      </c>
      <c r="E326" s="374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4"/>
      <c r="T326" s="34"/>
      <c r="U326" s="34"/>
      <c r="V326" s="35" t="s">
        <v>68</v>
      </c>
      <c r="W326" s="366">
        <v>3000</v>
      </c>
      <c r="X326" s="367">
        <f t="shared" si="17"/>
        <v>3000</v>
      </c>
      <c r="Y326" s="36">
        <f>IFERROR(IF(X326=0,"",ROUNDUP(X326/H326,0)*0.02175),"")</f>
        <v>4.3499999999999996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5">
        <v>4607091384130</v>
      </c>
      <c r="E327" s="374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4"/>
      <c r="T327" s="34"/>
      <c r="U327" s="34"/>
      <c r="V327" s="35" t="s">
        <v>68</v>
      </c>
      <c r="W327" s="366">
        <v>1000</v>
      </c>
      <c r="X327" s="367">
        <f t="shared" si="17"/>
        <v>1005</v>
      </c>
      <c r="Y327" s="36">
        <f>IFERROR(IF(X327=0,"",ROUNDUP(X327/H327,0)*0.02175),"")</f>
        <v>1.4572499999999999</v>
      </c>
      <c r="Z327" s="56"/>
      <c r="AA327" s="57"/>
      <c r="AE327" s="58"/>
      <c r="BB327" s="246" t="s">
        <v>1</v>
      </c>
    </row>
    <row r="328" spans="1:54" ht="27" hidden="1" customHeight="1" x14ac:dyDescent="0.25">
      <c r="A328" s="54" t="s">
        <v>457</v>
      </c>
      <c r="B328" s="54" t="s">
        <v>459</v>
      </c>
      <c r="C328" s="31">
        <v>4301011240</v>
      </c>
      <c r="D328" s="375">
        <v>4607091384130</v>
      </c>
      <c r="E328" s="374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7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4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5">
        <v>4607091384147</v>
      </c>
      <c r="E329" s="374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9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4"/>
      <c r="T329" s="34"/>
      <c r="U329" s="34"/>
      <c r="V329" s="35" t="s">
        <v>68</v>
      </c>
      <c r="W329" s="366">
        <v>1000</v>
      </c>
      <c r="X329" s="367">
        <f t="shared" si="17"/>
        <v>1005</v>
      </c>
      <c r="Y329" s="36">
        <f>IFERROR(IF(X329=0,"",ROUNDUP(X329/H329,0)*0.02175),"")</f>
        <v>1.4572499999999999</v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460</v>
      </c>
      <c r="B330" s="54" t="s">
        <v>462</v>
      </c>
      <c r="C330" s="31">
        <v>4301011238</v>
      </c>
      <c r="D330" s="375">
        <v>4607091384147</v>
      </c>
      <c r="E330" s="374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4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463</v>
      </c>
      <c r="B331" s="54" t="s">
        <v>464</v>
      </c>
      <c r="C331" s="31">
        <v>4301011327</v>
      </c>
      <c r="D331" s="375">
        <v>4607091384154</v>
      </c>
      <c r="E331" s="374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3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4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465</v>
      </c>
      <c r="B332" s="54" t="s">
        <v>466</v>
      </c>
      <c r="C332" s="31">
        <v>4301011332</v>
      </c>
      <c r="D332" s="375">
        <v>4607091384161</v>
      </c>
      <c r="E332" s="374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4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78"/>
      <c r="B333" s="379"/>
      <c r="C333" s="379"/>
      <c r="D333" s="379"/>
      <c r="E333" s="379"/>
      <c r="F333" s="379"/>
      <c r="G333" s="379"/>
      <c r="H333" s="379"/>
      <c r="I333" s="379"/>
      <c r="J333" s="379"/>
      <c r="K333" s="379"/>
      <c r="L333" s="379"/>
      <c r="M333" s="379"/>
      <c r="N333" s="380"/>
      <c r="O333" s="395" t="s">
        <v>73</v>
      </c>
      <c r="P333" s="396"/>
      <c r="Q333" s="396"/>
      <c r="R333" s="396"/>
      <c r="S333" s="396"/>
      <c r="T333" s="396"/>
      <c r="U333" s="397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333.33333333333337</v>
      </c>
      <c r="X333" s="368">
        <f>IFERROR(X325/H325,"0")+IFERROR(X326/H326,"0")+IFERROR(X327/H327,"0")+IFERROR(X328/H328,"0")+IFERROR(X329/H329,"0")+IFERROR(X330/H330,"0")+IFERROR(X331/H331,"0")+IFERROR(X332/H332,"0")</f>
        <v>334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7.2645</v>
      </c>
      <c r="Z333" s="369"/>
      <c r="AA333" s="369"/>
    </row>
    <row r="334" spans="1:54" x14ac:dyDescent="0.2">
      <c r="A334" s="379"/>
      <c r="B334" s="379"/>
      <c r="C334" s="379"/>
      <c r="D334" s="379"/>
      <c r="E334" s="379"/>
      <c r="F334" s="379"/>
      <c r="G334" s="379"/>
      <c r="H334" s="379"/>
      <c r="I334" s="379"/>
      <c r="J334" s="379"/>
      <c r="K334" s="379"/>
      <c r="L334" s="379"/>
      <c r="M334" s="379"/>
      <c r="N334" s="380"/>
      <c r="O334" s="395" t="s">
        <v>73</v>
      </c>
      <c r="P334" s="396"/>
      <c r="Q334" s="396"/>
      <c r="R334" s="396"/>
      <c r="S334" s="396"/>
      <c r="T334" s="396"/>
      <c r="U334" s="397"/>
      <c r="V334" s="37" t="s">
        <v>68</v>
      </c>
      <c r="W334" s="368">
        <f>IFERROR(SUM(W325:W332),"0")</f>
        <v>5000</v>
      </c>
      <c r="X334" s="368">
        <f>IFERROR(SUM(X325:X332),"0")</f>
        <v>5010</v>
      </c>
      <c r="Y334" s="37"/>
      <c r="Z334" s="369"/>
      <c r="AA334" s="369"/>
    </row>
    <row r="335" spans="1:54" ht="14.25" hidden="1" customHeight="1" x14ac:dyDescent="0.25">
      <c r="A335" s="381" t="s">
        <v>103</v>
      </c>
      <c r="B335" s="379"/>
      <c r="C335" s="379"/>
      <c r="D335" s="379"/>
      <c r="E335" s="379"/>
      <c r="F335" s="379"/>
      <c r="G335" s="379"/>
      <c r="H335" s="379"/>
      <c r="I335" s="379"/>
      <c r="J335" s="379"/>
      <c r="K335" s="379"/>
      <c r="L335" s="379"/>
      <c r="M335" s="379"/>
      <c r="N335" s="379"/>
      <c r="O335" s="379"/>
      <c r="P335" s="379"/>
      <c r="Q335" s="379"/>
      <c r="R335" s="379"/>
      <c r="S335" s="379"/>
      <c r="T335" s="379"/>
      <c r="U335" s="379"/>
      <c r="V335" s="379"/>
      <c r="W335" s="379"/>
      <c r="X335" s="379"/>
      <c r="Y335" s="379"/>
      <c r="Z335" s="359"/>
      <c r="AA335" s="359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5">
        <v>4607091383980</v>
      </c>
      <c r="E336" s="374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4"/>
      <c r="T336" s="34"/>
      <c r="U336" s="34"/>
      <c r="V336" s="35" t="s">
        <v>68</v>
      </c>
      <c r="W336" s="366">
        <v>700</v>
      </c>
      <c r="X336" s="367">
        <f>IFERROR(IF(W336="",0,CEILING((W336/$H336),1)*$H336),"")</f>
        <v>705</v>
      </c>
      <c r="Y336" s="36">
        <f>IFERROR(IF(X336=0,"",ROUNDUP(X336/H336,0)*0.02175),"")</f>
        <v>1.0222499999999999</v>
      </c>
      <c r="Z336" s="56"/>
      <c r="AA336" s="57"/>
      <c r="AE336" s="58"/>
      <c r="BB336" s="252" t="s">
        <v>1</v>
      </c>
    </row>
    <row r="337" spans="1:54" ht="16.5" hidden="1" customHeight="1" x14ac:dyDescent="0.25">
      <c r="A337" s="54" t="s">
        <v>469</v>
      </c>
      <c r="B337" s="54" t="s">
        <v>470</v>
      </c>
      <c r="C337" s="31">
        <v>4301020270</v>
      </c>
      <c r="D337" s="375">
        <v>4680115883314</v>
      </c>
      <c r="E337" s="374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38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4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hidden="1" customHeight="1" x14ac:dyDescent="0.25">
      <c r="A338" s="54" t="s">
        <v>471</v>
      </c>
      <c r="B338" s="54" t="s">
        <v>472</v>
      </c>
      <c r="C338" s="31">
        <v>4301020179</v>
      </c>
      <c r="D338" s="375">
        <v>4607091384178</v>
      </c>
      <c r="E338" s="374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4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78"/>
      <c r="B339" s="379"/>
      <c r="C339" s="379"/>
      <c r="D339" s="379"/>
      <c r="E339" s="379"/>
      <c r="F339" s="379"/>
      <c r="G339" s="379"/>
      <c r="H339" s="379"/>
      <c r="I339" s="379"/>
      <c r="J339" s="379"/>
      <c r="K339" s="379"/>
      <c r="L339" s="379"/>
      <c r="M339" s="379"/>
      <c r="N339" s="380"/>
      <c r="O339" s="395" t="s">
        <v>73</v>
      </c>
      <c r="P339" s="396"/>
      <c r="Q339" s="396"/>
      <c r="R339" s="396"/>
      <c r="S339" s="396"/>
      <c r="T339" s="396"/>
      <c r="U339" s="397"/>
      <c r="V339" s="37" t="s">
        <v>74</v>
      </c>
      <c r="W339" s="368">
        <f>IFERROR(W336/H336,"0")+IFERROR(W337/H337,"0")+IFERROR(W338/H338,"0")</f>
        <v>46.666666666666664</v>
      </c>
      <c r="X339" s="368">
        <f>IFERROR(X336/H336,"0")+IFERROR(X337/H337,"0")+IFERROR(X338/H338,"0")</f>
        <v>47</v>
      </c>
      <c r="Y339" s="368">
        <f>IFERROR(IF(Y336="",0,Y336),"0")+IFERROR(IF(Y337="",0,Y337),"0")+IFERROR(IF(Y338="",0,Y338),"0")</f>
        <v>1.0222499999999999</v>
      </c>
      <c r="Z339" s="369"/>
      <c r="AA339" s="369"/>
    </row>
    <row r="340" spans="1:54" x14ac:dyDescent="0.2">
      <c r="A340" s="379"/>
      <c r="B340" s="379"/>
      <c r="C340" s="379"/>
      <c r="D340" s="379"/>
      <c r="E340" s="379"/>
      <c r="F340" s="379"/>
      <c r="G340" s="379"/>
      <c r="H340" s="379"/>
      <c r="I340" s="379"/>
      <c r="J340" s="379"/>
      <c r="K340" s="379"/>
      <c r="L340" s="379"/>
      <c r="M340" s="379"/>
      <c r="N340" s="380"/>
      <c r="O340" s="395" t="s">
        <v>73</v>
      </c>
      <c r="P340" s="396"/>
      <c r="Q340" s="396"/>
      <c r="R340" s="396"/>
      <c r="S340" s="396"/>
      <c r="T340" s="396"/>
      <c r="U340" s="397"/>
      <c r="V340" s="37" t="s">
        <v>68</v>
      </c>
      <c r="W340" s="368">
        <f>IFERROR(SUM(W336:W338),"0")</f>
        <v>700</v>
      </c>
      <c r="X340" s="368">
        <f>IFERROR(SUM(X336:X338),"0")</f>
        <v>705</v>
      </c>
      <c r="Y340" s="37"/>
      <c r="Z340" s="369"/>
      <c r="AA340" s="369"/>
    </row>
    <row r="341" spans="1:54" ht="14.25" hidden="1" customHeight="1" x14ac:dyDescent="0.25">
      <c r="A341" s="381" t="s">
        <v>75</v>
      </c>
      <c r="B341" s="379"/>
      <c r="C341" s="379"/>
      <c r="D341" s="379"/>
      <c r="E341" s="379"/>
      <c r="F341" s="379"/>
      <c r="G341" s="379"/>
      <c r="H341" s="379"/>
      <c r="I341" s="379"/>
      <c r="J341" s="379"/>
      <c r="K341" s="379"/>
      <c r="L341" s="379"/>
      <c r="M341" s="379"/>
      <c r="N341" s="379"/>
      <c r="O341" s="379"/>
      <c r="P341" s="379"/>
      <c r="Q341" s="379"/>
      <c r="R341" s="379"/>
      <c r="S341" s="379"/>
      <c r="T341" s="379"/>
      <c r="U341" s="379"/>
      <c r="V341" s="379"/>
      <c r="W341" s="379"/>
      <c r="X341" s="379"/>
      <c r="Y341" s="379"/>
      <c r="Z341" s="359"/>
      <c r="AA341" s="359"/>
    </row>
    <row r="342" spans="1:54" ht="27" hidden="1" customHeight="1" x14ac:dyDescent="0.25">
      <c r="A342" s="54" t="s">
        <v>473</v>
      </c>
      <c r="B342" s="54" t="s">
        <v>474</v>
      </c>
      <c r="C342" s="31">
        <v>4301051560</v>
      </c>
      <c r="D342" s="375">
        <v>4607091383928</v>
      </c>
      <c r="E342" s="374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6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4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hidden="1" customHeight="1" x14ac:dyDescent="0.25">
      <c r="A343" s="54" t="s">
        <v>475</v>
      </c>
      <c r="B343" s="54" t="s">
        <v>476</v>
      </c>
      <c r="C343" s="31">
        <v>4301051298</v>
      </c>
      <c r="D343" s="375">
        <v>4607091384260</v>
      </c>
      <c r="E343" s="374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6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4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hidden="1" x14ac:dyDescent="0.2">
      <c r="A344" s="378"/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80"/>
      <c r="O344" s="395" t="s">
        <v>73</v>
      </c>
      <c r="P344" s="396"/>
      <c r="Q344" s="396"/>
      <c r="R344" s="396"/>
      <c r="S344" s="396"/>
      <c r="T344" s="396"/>
      <c r="U344" s="397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hidden="1" x14ac:dyDescent="0.2">
      <c r="A345" s="379"/>
      <c r="B345" s="379"/>
      <c r="C345" s="379"/>
      <c r="D345" s="379"/>
      <c r="E345" s="379"/>
      <c r="F345" s="379"/>
      <c r="G345" s="379"/>
      <c r="H345" s="379"/>
      <c r="I345" s="379"/>
      <c r="J345" s="379"/>
      <c r="K345" s="379"/>
      <c r="L345" s="379"/>
      <c r="M345" s="379"/>
      <c r="N345" s="380"/>
      <c r="O345" s="395" t="s">
        <v>73</v>
      </c>
      <c r="P345" s="396"/>
      <c r="Q345" s="396"/>
      <c r="R345" s="396"/>
      <c r="S345" s="396"/>
      <c r="T345" s="396"/>
      <c r="U345" s="397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hidden="1" customHeight="1" x14ac:dyDescent="0.25">
      <c r="A346" s="381" t="s">
        <v>206</v>
      </c>
      <c r="B346" s="379"/>
      <c r="C346" s="379"/>
      <c r="D346" s="379"/>
      <c r="E346" s="379"/>
      <c r="F346" s="379"/>
      <c r="G346" s="379"/>
      <c r="H346" s="379"/>
      <c r="I346" s="379"/>
      <c r="J346" s="379"/>
      <c r="K346" s="379"/>
      <c r="L346" s="379"/>
      <c r="M346" s="379"/>
      <c r="N346" s="379"/>
      <c r="O346" s="379"/>
      <c r="P346" s="379"/>
      <c r="Q346" s="379"/>
      <c r="R346" s="379"/>
      <c r="S346" s="379"/>
      <c r="T346" s="379"/>
      <c r="U346" s="379"/>
      <c r="V346" s="379"/>
      <c r="W346" s="379"/>
      <c r="X346" s="379"/>
      <c r="Y346" s="379"/>
      <c r="Z346" s="359"/>
      <c r="AA346" s="359"/>
    </row>
    <row r="347" spans="1:54" ht="16.5" hidden="1" customHeight="1" x14ac:dyDescent="0.25">
      <c r="A347" s="54" t="s">
        <v>477</v>
      </c>
      <c r="B347" s="54" t="s">
        <v>478</v>
      </c>
      <c r="C347" s="31">
        <v>4301060314</v>
      </c>
      <c r="D347" s="375">
        <v>4607091384673</v>
      </c>
      <c r="E347" s="374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4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hidden="1" x14ac:dyDescent="0.2">
      <c r="A348" s="378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0"/>
      <c r="O348" s="395" t="s">
        <v>73</v>
      </c>
      <c r="P348" s="396"/>
      <c r="Q348" s="396"/>
      <c r="R348" s="396"/>
      <c r="S348" s="396"/>
      <c r="T348" s="396"/>
      <c r="U348" s="397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hidden="1" x14ac:dyDescent="0.2">
      <c r="A349" s="379"/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80"/>
      <c r="O349" s="395" t="s">
        <v>73</v>
      </c>
      <c r="P349" s="396"/>
      <c r="Q349" s="396"/>
      <c r="R349" s="396"/>
      <c r="S349" s="396"/>
      <c r="T349" s="396"/>
      <c r="U349" s="397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hidden="1" customHeight="1" x14ac:dyDescent="0.25">
      <c r="A350" s="391" t="s">
        <v>479</v>
      </c>
      <c r="B350" s="379"/>
      <c r="C350" s="379"/>
      <c r="D350" s="379"/>
      <c r="E350" s="379"/>
      <c r="F350" s="379"/>
      <c r="G350" s="379"/>
      <c r="H350" s="379"/>
      <c r="I350" s="379"/>
      <c r="J350" s="379"/>
      <c r="K350" s="379"/>
      <c r="L350" s="379"/>
      <c r="M350" s="379"/>
      <c r="N350" s="379"/>
      <c r="O350" s="379"/>
      <c r="P350" s="379"/>
      <c r="Q350" s="379"/>
      <c r="R350" s="379"/>
      <c r="S350" s="379"/>
      <c r="T350" s="379"/>
      <c r="U350" s="379"/>
      <c r="V350" s="379"/>
      <c r="W350" s="379"/>
      <c r="X350" s="379"/>
      <c r="Y350" s="379"/>
      <c r="Z350" s="360"/>
      <c r="AA350" s="360"/>
    </row>
    <row r="351" spans="1:54" ht="14.25" hidden="1" customHeight="1" x14ac:dyDescent="0.25">
      <c r="A351" s="381" t="s">
        <v>111</v>
      </c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79"/>
      <c r="O351" s="379"/>
      <c r="P351" s="379"/>
      <c r="Q351" s="379"/>
      <c r="R351" s="379"/>
      <c r="S351" s="379"/>
      <c r="T351" s="379"/>
      <c r="U351" s="379"/>
      <c r="V351" s="379"/>
      <c r="W351" s="379"/>
      <c r="X351" s="379"/>
      <c r="Y351" s="379"/>
      <c r="Z351" s="359"/>
      <c r="AA351" s="359"/>
    </row>
    <row r="352" spans="1:54" ht="37.5" hidden="1" customHeight="1" x14ac:dyDescent="0.25">
      <c r="A352" s="54" t="s">
        <v>480</v>
      </c>
      <c r="B352" s="54" t="s">
        <v>481</v>
      </c>
      <c r="C352" s="31">
        <v>4301011324</v>
      </c>
      <c r="D352" s="375">
        <v>4607091384185</v>
      </c>
      <c r="E352" s="374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9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4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hidden="1" customHeight="1" x14ac:dyDescent="0.25">
      <c r="A353" s="54" t="s">
        <v>482</v>
      </c>
      <c r="B353" s="54" t="s">
        <v>483</v>
      </c>
      <c r="C353" s="31">
        <v>4301011312</v>
      </c>
      <c r="D353" s="375">
        <v>4607091384192</v>
      </c>
      <c r="E353" s="374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4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hidden="1" customHeight="1" x14ac:dyDescent="0.25">
      <c r="A354" s="54" t="s">
        <v>484</v>
      </c>
      <c r="B354" s="54" t="s">
        <v>485</v>
      </c>
      <c r="C354" s="31">
        <v>4301011483</v>
      </c>
      <c r="D354" s="375">
        <v>4680115881907</v>
      </c>
      <c r="E354" s="374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4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hidden="1" customHeight="1" x14ac:dyDescent="0.25">
      <c r="A355" s="54" t="s">
        <v>486</v>
      </c>
      <c r="B355" s="54" t="s">
        <v>487</v>
      </c>
      <c r="C355" s="31">
        <v>4301011655</v>
      </c>
      <c r="D355" s="375">
        <v>4680115883925</v>
      </c>
      <c r="E355" s="374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4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488</v>
      </c>
      <c r="B356" s="54" t="s">
        <v>489</v>
      </c>
      <c r="C356" s="31">
        <v>4301011303</v>
      </c>
      <c r="D356" s="375">
        <v>4607091384680</v>
      </c>
      <c r="E356" s="374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4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hidden="1" x14ac:dyDescent="0.2">
      <c r="A357" s="378"/>
      <c r="B357" s="379"/>
      <c r="C357" s="379"/>
      <c r="D357" s="379"/>
      <c r="E357" s="379"/>
      <c r="F357" s="379"/>
      <c r="G357" s="379"/>
      <c r="H357" s="379"/>
      <c r="I357" s="379"/>
      <c r="J357" s="379"/>
      <c r="K357" s="379"/>
      <c r="L357" s="379"/>
      <c r="M357" s="379"/>
      <c r="N357" s="380"/>
      <c r="O357" s="395" t="s">
        <v>73</v>
      </c>
      <c r="P357" s="396"/>
      <c r="Q357" s="396"/>
      <c r="R357" s="396"/>
      <c r="S357" s="396"/>
      <c r="T357" s="396"/>
      <c r="U357" s="397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hidden="1" x14ac:dyDescent="0.2">
      <c r="A358" s="379"/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80"/>
      <c r="O358" s="395" t="s">
        <v>73</v>
      </c>
      <c r="P358" s="396"/>
      <c r="Q358" s="396"/>
      <c r="R358" s="396"/>
      <c r="S358" s="396"/>
      <c r="T358" s="396"/>
      <c r="U358" s="397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hidden="1" customHeight="1" x14ac:dyDescent="0.25">
      <c r="A359" s="381" t="s">
        <v>62</v>
      </c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79"/>
      <c r="M359" s="379"/>
      <c r="N359" s="379"/>
      <c r="O359" s="379"/>
      <c r="P359" s="379"/>
      <c r="Q359" s="379"/>
      <c r="R359" s="379"/>
      <c r="S359" s="379"/>
      <c r="T359" s="379"/>
      <c r="U359" s="379"/>
      <c r="V359" s="379"/>
      <c r="W359" s="379"/>
      <c r="X359" s="379"/>
      <c r="Y359" s="379"/>
      <c r="Z359" s="359"/>
      <c r="AA359" s="359"/>
    </row>
    <row r="360" spans="1:54" ht="27" hidden="1" customHeight="1" x14ac:dyDescent="0.25">
      <c r="A360" s="54" t="s">
        <v>490</v>
      </c>
      <c r="B360" s="54" t="s">
        <v>491</v>
      </c>
      <c r="C360" s="31">
        <v>4301031139</v>
      </c>
      <c r="D360" s="375">
        <v>4607091384802</v>
      </c>
      <c r="E360" s="374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4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hidden="1" customHeight="1" x14ac:dyDescent="0.25">
      <c r="A361" s="54" t="s">
        <v>492</v>
      </c>
      <c r="B361" s="54" t="s">
        <v>493</v>
      </c>
      <c r="C361" s="31">
        <v>4301031140</v>
      </c>
      <c r="D361" s="375">
        <v>4607091384826</v>
      </c>
      <c r="E361" s="374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0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4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hidden="1" x14ac:dyDescent="0.2">
      <c r="A362" s="378"/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80"/>
      <c r="O362" s="395" t="s">
        <v>73</v>
      </c>
      <c r="P362" s="396"/>
      <c r="Q362" s="396"/>
      <c r="R362" s="396"/>
      <c r="S362" s="396"/>
      <c r="T362" s="396"/>
      <c r="U362" s="397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hidden="1" x14ac:dyDescent="0.2">
      <c r="A363" s="379"/>
      <c r="B363" s="379"/>
      <c r="C363" s="379"/>
      <c r="D363" s="379"/>
      <c r="E363" s="379"/>
      <c r="F363" s="379"/>
      <c r="G363" s="379"/>
      <c r="H363" s="379"/>
      <c r="I363" s="379"/>
      <c r="J363" s="379"/>
      <c r="K363" s="379"/>
      <c r="L363" s="379"/>
      <c r="M363" s="379"/>
      <c r="N363" s="380"/>
      <c r="O363" s="395" t="s">
        <v>73</v>
      </c>
      <c r="P363" s="396"/>
      <c r="Q363" s="396"/>
      <c r="R363" s="396"/>
      <c r="S363" s="396"/>
      <c r="T363" s="396"/>
      <c r="U363" s="397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hidden="1" customHeight="1" x14ac:dyDescent="0.25">
      <c r="A364" s="381" t="s">
        <v>75</v>
      </c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79"/>
      <c r="M364" s="379"/>
      <c r="N364" s="379"/>
      <c r="O364" s="379"/>
      <c r="P364" s="379"/>
      <c r="Q364" s="379"/>
      <c r="R364" s="379"/>
      <c r="S364" s="379"/>
      <c r="T364" s="379"/>
      <c r="U364" s="379"/>
      <c r="V364" s="379"/>
      <c r="W364" s="379"/>
      <c r="X364" s="379"/>
      <c r="Y364" s="379"/>
      <c r="Z364" s="359"/>
      <c r="AA364" s="359"/>
    </row>
    <row r="365" spans="1:54" ht="27" hidden="1" customHeight="1" x14ac:dyDescent="0.25">
      <c r="A365" s="54" t="s">
        <v>494</v>
      </c>
      <c r="B365" s="54" t="s">
        <v>495</v>
      </c>
      <c r="C365" s="31">
        <v>4301051303</v>
      </c>
      <c r="D365" s="375">
        <v>4607091384246</v>
      </c>
      <c r="E365" s="374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4"/>
      <c r="T365" s="34"/>
      <c r="U365" s="34"/>
      <c r="V365" s="35" t="s">
        <v>68</v>
      </c>
      <c r="W365" s="366">
        <v>0</v>
      </c>
      <c r="X365" s="367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58"/>
      <c r="BB365" s="265" t="s">
        <v>1</v>
      </c>
    </row>
    <row r="366" spans="1:54" ht="27" hidden="1" customHeight="1" x14ac:dyDescent="0.25">
      <c r="A366" s="54" t="s">
        <v>496</v>
      </c>
      <c r="B366" s="54" t="s">
        <v>497</v>
      </c>
      <c r="C366" s="31">
        <v>4301051445</v>
      </c>
      <c r="D366" s="375">
        <v>4680115881976</v>
      </c>
      <c r="E366" s="374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4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hidden="1" customHeight="1" x14ac:dyDescent="0.25">
      <c r="A367" s="54" t="s">
        <v>498</v>
      </c>
      <c r="B367" s="54" t="s">
        <v>499</v>
      </c>
      <c r="C367" s="31">
        <v>4301051297</v>
      </c>
      <c r="D367" s="375">
        <v>4607091384253</v>
      </c>
      <c r="E367" s="374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4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hidden="1" customHeight="1" x14ac:dyDescent="0.25">
      <c r="A368" s="54" t="s">
        <v>500</v>
      </c>
      <c r="B368" s="54" t="s">
        <v>501</v>
      </c>
      <c r="C368" s="31">
        <v>4301051444</v>
      </c>
      <c r="D368" s="375">
        <v>4680115881969</v>
      </c>
      <c r="E368" s="374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4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hidden="1" x14ac:dyDescent="0.2">
      <c r="A369" s="378"/>
      <c r="B369" s="379"/>
      <c r="C369" s="379"/>
      <c r="D369" s="379"/>
      <c r="E369" s="379"/>
      <c r="F369" s="379"/>
      <c r="G369" s="379"/>
      <c r="H369" s="379"/>
      <c r="I369" s="379"/>
      <c r="J369" s="379"/>
      <c r="K369" s="379"/>
      <c r="L369" s="379"/>
      <c r="M369" s="379"/>
      <c r="N369" s="380"/>
      <c r="O369" s="395" t="s">
        <v>73</v>
      </c>
      <c r="P369" s="396"/>
      <c r="Q369" s="396"/>
      <c r="R369" s="396"/>
      <c r="S369" s="396"/>
      <c r="T369" s="396"/>
      <c r="U369" s="397"/>
      <c r="V369" s="37" t="s">
        <v>74</v>
      </c>
      <c r="W369" s="368">
        <f>IFERROR(W365/H365,"0")+IFERROR(W366/H366,"0")+IFERROR(W367/H367,"0")+IFERROR(W368/H368,"0")</f>
        <v>0</v>
      </c>
      <c r="X369" s="368">
        <f>IFERROR(X365/H365,"0")+IFERROR(X366/H366,"0")+IFERROR(X367/H367,"0")+IFERROR(X368/H368,"0")</f>
        <v>0</v>
      </c>
      <c r="Y369" s="368">
        <f>IFERROR(IF(Y365="",0,Y365),"0")+IFERROR(IF(Y366="",0,Y366),"0")+IFERROR(IF(Y367="",0,Y367),"0")+IFERROR(IF(Y368="",0,Y368),"0")</f>
        <v>0</v>
      </c>
      <c r="Z369" s="369"/>
      <c r="AA369" s="369"/>
    </row>
    <row r="370" spans="1:54" hidden="1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79"/>
      <c r="M370" s="379"/>
      <c r="N370" s="380"/>
      <c r="O370" s="395" t="s">
        <v>73</v>
      </c>
      <c r="P370" s="396"/>
      <c r="Q370" s="396"/>
      <c r="R370" s="396"/>
      <c r="S370" s="396"/>
      <c r="T370" s="396"/>
      <c r="U370" s="397"/>
      <c r="V370" s="37" t="s">
        <v>68</v>
      </c>
      <c r="W370" s="368">
        <f>IFERROR(SUM(W365:W368),"0")</f>
        <v>0</v>
      </c>
      <c r="X370" s="368">
        <f>IFERROR(SUM(X365:X368),"0")</f>
        <v>0</v>
      </c>
      <c r="Y370" s="37"/>
      <c r="Z370" s="369"/>
      <c r="AA370" s="369"/>
    </row>
    <row r="371" spans="1:54" ht="14.25" hidden="1" customHeight="1" x14ac:dyDescent="0.25">
      <c r="A371" s="381" t="s">
        <v>206</v>
      </c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79"/>
      <c r="N371" s="379"/>
      <c r="O371" s="379"/>
      <c r="P371" s="379"/>
      <c r="Q371" s="379"/>
      <c r="R371" s="379"/>
      <c r="S371" s="379"/>
      <c r="T371" s="379"/>
      <c r="U371" s="379"/>
      <c r="V371" s="379"/>
      <c r="W371" s="379"/>
      <c r="X371" s="379"/>
      <c r="Y371" s="379"/>
      <c r="Z371" s="359"/>
      <c r="AA371" s="359"/>
    </row>
    <row r="372" spans="1:54" ht="27" hidden="1" customHeight="1" x14ac:dyDescent="0.25">
      <c r="A372" s="54" t="s">
        <v>502</v>
      </c>
      <c r="B372" s="54" t="s">
        <v>503</v>
      </c>
      <c r="C372" s="31">
        <v>4301060322</v>
      </c>
      <c r="D372" s="375">
        <v>4607091389357</v>
      </c>
      <c r="E372" s="374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4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hidden="1" x14ac:dyDescent="0.2">
      <c r="A373" s="378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0"/>
      <c r="O373" s="395" t="s">
        <v>73</v>
      </c>
      <c r="P373" s="396"/>
      <c r="Q373" s="396"/>
      <c r="R373" s="396"/>
      <c r="S373" s="396"/>
      <c r="T373" s="396"/>
      <c r="U373" s="397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hidden="1" x14ac:dyDescent="0.2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80"/>
      <c r="O374" s="395" t="s">
        <v>73</v>
      </c>
      <c r="P374" s="396"/>
      <c r="Q374" s="396"/>
      <c r="R374" s="396"/>
      <c r="S374" s="396"/>
      <c r="T374" s="396"/>
      <c r="U374" s="397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hidden="1" customHeight="1" x14ac:dyDescent="0.2">
      <c r="A375" s="504" t="s">
        <v>504</v>
      </c>
      <c r="B375" s="505"/>
      <c r="C375" s="505"/>
      <c r="D375" s="505"/>
      <c r="E375" s="505"/>
      <c r="F375" s="505"/>
      <c r="G375" s="505"/>
      <c r="H375" s="505"/>
      <c r="I375" s="505"/>
      <c r="J375" s="505"/>
      <c r="K375" s="505"/>
      <c r="L375" s="505"/>
      <c r="M375" s="505"/>
      <c r="N375" s="505"/>
      <c r="O375" s="505"/>
      <c r="P375" s="505"/>
      <c r="Q375" s="505"/>
      <c r="R375" s="505"/>
      <c r="S375" s="505"/>
      <c r="T375" s="505"/>
      <c r="U375" s="505"/>
      <c r="V375" s="505"/>
      <c r="W375" s="505"/>
      <c r="X375" s="505"/>
      <c r="Y375" s="505"/>
      <c r="Z375" s="48"/>
      <c r="AA375" s="48"/>
    </row>
    <row r="376" spans="1:54" ht="16.5" hidden="1" customHeight="1" x14ac:dyDescent="0.25">
      <c r="A376" s="391" t="s">
        <v>505</v>
      </c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79"/>
      <c r="O376" s="379"/>
      <c r="P376" s="379"/>
      <c r="Q376" s="379"/>
      <c r="R376" s="379"/>
      <c r="S376" s="379"/>
      <c r="T376" s="379"/>
      <c r="U376" s="379"/>
      <c r="V376" s="379"/>
      <c r="W376" s="379"/>
      <c r="X376" s="379"/>
      <c r="Y376" s="379"/>
      <c r="Z376" s="360"/>
      <c r="AA376" s="360"/>
    </row>
    <row r="377" spans="1:54" ht="14.25" hidden="1" customHeight="1" x14ac:dyDescent="0.25">
      <c r="A377" s="381" t="s">
        <v>111</v>
      </c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79"/>
      <c r="O377" s="379"/>
      <c r="P377" s="379"/>
      <c r="Q377" s="379"/>
      <c r="R377" s="379"/>
      <c r="S377" s="379"/>
      <c r="T377" s="379"/>
      <c r="U377" s="379"/>
      <c r="V377" s="379"/>
      <c r="W377" s="379"/>
      <c r="X377" s="379"/>
      <c r="Y377" s="379"/>
      <c r="Z377" s="359"/>
      <c r="AA377" s="359"/>
    </row>
    <row r="378" spans="1:54" ht="27" hidden="1" customHeight="1" x14ac:dyDescent="0.25">
      <c r="A378" s="54" t="s">
        <v>506</v>
      </c>
      <c r="B378" s="54" t="s">
        <v>507</v>
      </c>
      <c r="C378" s="31">
        <v>4301011428</v>
      </c>
      <c r="D378" s="375">
        <v>4607091389708</v>
      </c>
      <c r="E378" s="374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5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4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hidden="1" customHeight="1" x14ac:dyDescent="0.25">
      <c r="A379" s="54" t="s">
        <v>508</v>
      </c>
      <c r="B379" s="54" t="s">
        <v>509</v>
      </c>
      <c r="C379" s="31">
        <v>4301011427</v>
      </c>
      <c r="D379" s="375">
        <v>4607091389692</v>
      </c>
      <c r="E379" s="374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4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hidden="1" x14ac:dyDescent="0.2">
      <c r="A380" s="378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80"/>
      <c r="O380" s="395" t="s">
        <v>73</v>
      </c>
      <c r="P380" s="396"/>
      <c r="Q380" s="396"/>
      <c r="R380" s="396"/>
      <c r="S380" s="396"/>
      <c r="T380" s="396"/>
      <c r="U380" s="397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hidden="1" x14ac:dyDescent="0.2">
      <c r="A381" s="379"/>
      <c r="B381" s="379"/>
      <c r="C381" s="379"/>
      <c r="D381" s="379"/>
      <c r="E381" s="379"/>
      <c r="F381" s="379"/>
      <c r="G381" s="379"/>
      <c r="H381" s="379"/>
      <c r="I381" s="379"/>
      <c r="J381" s="379"/>
      <c r="K381" s="379"/>
      <c r="L381" s="379"/>
      <c r="M381" s="379"/>
      <c r="N381" s="380"/>
      <c r="O381" s="395" t="s">
        <v>73</v>
      </c>
      <c r="P381" s="396"/>
      <c r="Q381" s="396"/>
      <c r="R381" s="396"/>
      <c r="S381" s="396"/>
      <c r="T381" s="396"/>
      <c r="U381" s="397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hidden="1" customHeight="1" x14ac:dyDescent="0.25">
      <c r="A382" s="381" t="s">
        <v>62</v>
      </c>
      <c r="B382" s="379"/>
      <c r="C382" s="379"/>
      <c r="D382" s="379"/>
      <c r="E382" s="379"/>
      <c r="F382" s="379"/>
      <c r="G382" s="379"/>
      <c r="H382" s="379"/>
      <c r="I382" s="379"/>
      <c r="J382" s="379"/>
      <c r="K382" s="379"/>
      <c r="L382" s="379"/>
      <c r="M382" s="379"/>
      <c r="N382" s="379"/>
      <c r="O382" s="379"/>
      <c r="P382" s="379"/>
      <c r="Q382" s="379"/>
      <c r="R382" s="379"/>
      <c r="S382" s="379"/>
      <c r="T382" s="379"/>
      <c r="U382" s="379"/>
      <c r="V382" s="379"/>
      <c r="W382" s="379"/>
      <c r="X382" s="379"/>
      <c r="Y382" s="379"/>
      <c r="Z382" s="359"/>
      <c r="AA382" s="359"/>
    </row>
    <row r="383" spans="1:54" ht="27" hidden="1" customHeight="1" x14ac:dyDescent="0.25">
      <c r="A383" s="54" t="s">
        <v>510</v>
      </c>
      <c r="B383" s="54" t="s">
        <v>511</v>
      </c>
      <c r="C383" s="31">
        <v>4301031177</v>
      </c>
      <c r="D383" s="375">
        <v>4607091389753</v>
      </c>
      <c r="E383" s="374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4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hidden="1" customHeight="1" x14ac:dyDescent="0.25">
      <c r="A384" s="54" t="s">
        <v>512</v>
      </c>
      <c r="B384" s="54" t="s">
        <v>513</v>
      </c>
      <c r="C384" s="31">
        <v>4301031174</v>
      </c>
      <c r="D384" s="375">
        <v>4607091389760</v>
      </c>
      <c r="E384" s="374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4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hidden="1" customHeight="1" x14ac:dyDescent="0.25">
      <c r="A385" s="54" t="s">
        <v>514</v>
      </c>
      <c r="B385" s="54" t="s">
        <v>515</v>
      </c>
      <c r="C385" s="31">
        <v>4301031175</v>
      </c>
      <c r="D385" s="375">
        <v>4607091389746</v>
      </c>
      <c r="E385" s="374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4"/>
      <c r="T385" s="34"/>
      <c r="U385" s="34"/>
      <c r="V385" s="35" t="s">
        <v>68</v>
      </c>
      <c r="W385" s="366">
        <v>0</v>
      </c>
      <c r="X385" s="367">
        <f t="shared" si="18"/>
        <v>0</v>
      </c>
      <c r="Y385" s="36" t="str">
        <f>IFERROR(IF(X385=0,"",ROUNDUP(X385/H385,0)*0.00753),"")</f>
        <v/>
      </c>
      <c r="Z385" s="56"/>
      <c r="AA385" s="57"/>
      <c r="AE385" s="58"/>
      <c r="BB385" s="274" t="s">
        <v>1</v>
      </c>
    </row>
    <row r="386" spans="1:54" ht="37.5" hidden="1" customHeight="1" x14ac:dyDescent="0.25">
      <c r="A386" s="54" t="s">
        <v>516</v>
      </c>
      <c r="B386" s="54" t="s">
        <v>517</v>
      </c>
      <c r="C386" s="31">
        <v>4301031236</v>
      </c>
      <c r="D386" s="375">
        <v>4680115882928</v>
      </c>
      <c r="E386" s="374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4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4301031257</v>
      </c>
      <c r="D387" s="375">
        <v>4680115883147</v>
      </c>
      <c r="E387" s="374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5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4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520</v>
      </c>
      <c r="B388" s="54" t="s">
        <v>521</v>
      </c>
      <c r="C388" s="31">
        <v>4301031178</v>
      </c>
      <c r="D388" s="375">
        <v>4607091384338</v>
      </c>
      <c r="E388" s="374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7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4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522</v>
      </c>
      <c r="B389" s="54" t="s">
        <v>523</v>
      </c>
      <c r="C389" s="31">
        <v>4301031254</v>
      </c>
      <c r="D389" s="375">
        <v>4680115883154</v>
      </c>
      <c r="E389" s="374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4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hidden="1" customHeight="1" x14ac:dyDescent="0.25">
      <c r="A390" s="54" t="s">
        <v>524</v>
      </c>
      <c r="B390" s="54" t="s">
        <v>525</v>
      </c>
      <c r="C390" s="31">
        <v>4301031171</v>
      </c>
      <c r="D390" s="375">
        <v>4607091389524</v>
      </c>
      <c r="E390" s="374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4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526</v>
      </c>
      <c r="B391" s="54" t="s">
        <v>527</v>
      </c>
      <c r="C391" s="31">
        <v>4301031258</v>
      </c>
      <c r="D391" s="375">
        <v>4680115883161</v>
      </c>
      <c r="E391" s="374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4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528</v>
      </c>
      <c r="B392" s="54" t="s">
        <v>529</v>
      </c>
      <c r="C392" s="31">
        <v>4301031170</v>
      </c>
      <c r="D392" s="375">
        <v>4607091384345</v>
      </c>
      <c r="E392" s="374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69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4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530</v>
      </c>
      <c r="B393" s="54" t="s">
        <v>531</v>
      </c>
      <c r="C393" s="31">
        <v>4301031256</v>
      </c>
      <c r="D393" s="375">
        <v>4680115883178</v>
      </c>
      <c r="E393" s="374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6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4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532</v>
      </c>
      <c r="B394" s="54" t="s">
        <v>533</v>
      </c>
      <c r="C394" s="31">
        <v>4301031172</v>
      </c>
      <c r="D394" s="375">
        <v>4607091389531</v>
      </c>
      <c r="E394" s="374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4"/>
      <c r="T394" s="34"/>
      <c r="U394" s="34"/>
      <c r="V394" s="35" t="s">
        <v>68</v>
      </c>
      <c r="W394" s="366">
        <v>0</v>
      </c>
      <c r="X394" s="367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534</v>
      </c>
      <c r="B395" s="54" t="s">
        <v>535</v>
      </c>
      <c r="C395" s="31">
        <v>4301031255</v>
      </c>
      <c r="D395" s="375">
        <v>4680115883185</v>
      </c>
      <c r="E395" s="374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4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idden="1" x14ac:dyDescent="0.2">
      <c r="A396" s="378"/>
      <c r="B396" s="379"/>
      <c r="C396" s="379"/>
      <c r="D396" s="379"/>
      <c r="E396" s="379"/>
      <c r="F396" s="379"/>
      <c r="G396" s="379"/>
      <c r="H396" s="379"/>
      <c r="I396" s="379"/>
      <c r="J396" s="379"/>
      <c r="K396" s="379"/>
      <c r="L396" s="379"/>
      <c r="M396" s="379"/>
      <c r="N396" s="380"/>
      <c r="O396" s="395" t="s">
        <v>73</v>
      </c>
      <c r="P396" s="396"/>
      <c r="Q396" s="396"/>
      <c r="R396" s="396"/>
      <c r="S396" s="396"/>
      <c r="T396" s="396"/>
      <c r="U396" s="397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</v>
      </c>
      <c r="Z396" s="369"/>
      <c r="AA396" s="369"/>
    </row>
    <row r="397" spans="1:54" hidden="1" x14ac:dyDescent="0.2">
      <c r="A397" s="379"/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79"/>
      <c r="M397" s="379"/>
      <c r="N397" s="380"/>
      <c r="O397" s="395" t="s">
        <v>73</v>
      </c>
      <c r="P397" s="396"/>
      <c r="Q397" s="396"/>
      <c r="R397" s="396"/>
      <c r="S397" s="396"/>
      <c r="T397" s="396"/>
      <c r="U397" s="397"/>
      <c r="V397" s="37" t="s">
        <v>68</v>
      </c>
      <c r="W397" s="368">
        <f>IFERROR(SUM(W383:W395),"0")</f>
        <v>0</v>
      </c>
      <c r="X397" s="368">
        <f>IFERROR(SUM(X383:X395),"0")</f>
        <v>0</v>
      </c>
      <c r="Y397" s="37"/>
      <c r="Z397" s="369"/>
      <c r="AA397" s="369"/>
    </row>
    <row r="398" spans="1:54" ht="14.25" hidden="1" customHeight="1" x14ac:dyDescent="0.25">
      <c r="A398" s="381" t="s">
        <v>75</v>
      </c>
      <c r="B398" s="379"/>
      <c r="C398" s="379"/>
      <c r="D398" s="379"/>
      <c r="E398" s="379"/>
      <c r="F398" s="379"/>
      <c r="G398" s="379"/>
      <c r="H398" s="379"/>
      <c r="I398" s="379"/>
      <c r="J398" s="379"/>
      <c r="K398" s="379"/>
      <c r="L398" s="379"/>
      <c r="M398" s="379"/>
      <c r="N398" s="379"/>
      <c r="O398" s="379"/>
      <c r="P398" s="379"/>
      <c r="Q398" s="379"/>
      <c r="R398" s="379"/>
      <c r="S398" s="379"/>
      <c r="T398" s="379"/>
      <c r="U398" s="379"/>
      <c r="V398" s="379"/>
      <c r="W398" s="379"/>
      <c r="X398" s="379"/>
      <c r="Y398" s="379"/>
      <c r="Z398" s="359"/>
      <c r="AA398" s="359"/>
    </row>
    <row r="399" spans="1:54" ht="27" hidden="1" customHeight="1" x14ac:dyDescent="0.25">
      <c r="A399" s="54" t="s">
        <v>536</v>
      </c>
      <c r="B399" s="54" t="s">
        <v>537</v>
      </c>
      <c r="C399" s="31">
        <v>4301051258</v>
      </c>
      <c r="D399" s="375">
        <v>4607091389685</v>
      </c>
      <c r="E399" s="374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4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4301051431</v>
      </c>
      <c r="D400" s="375">
        <v>4607091389654</v>
      </c>
      <c r="E400" s="374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4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4301051284</v>
      </c>
      <c r="D401" s="375">
        <v>4607091384352</v>
      </c>
      <c r="E401" s="374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4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hidden="1" x14ac:dyDescent="0.2">
      <c r="A402" s="378"/>
      <c r="B402" s="379"/>
      <c r="C402" s="379"/>
      <c r="D402" s="379"/>
      <c r="E402" s="379"/>
      <c r="F402" s="379"/>
      <c r="G402" s="379"/>
      <c r="H402" s="379"/>
      <c r="I402" s="379"/>
      <c r="J402" s="379"/>
      <c r="K402" s="379"/>
      <c r="L402" s="379"/>
      <c r="M402" s="379"/>
      <c r="N402" s="380"/>
      <c r="O402" s="395" t="s">
        <v>73</v>
      </c>
      <c r="P402" s="396"/>
      <c r="Q402" s="396"/>
      <c r="R402" s="396"/>
      <c r="S402" s="396"/>
      <c r="T402" s="396"/>
      <c r="U402" s="397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hidden="1" x14ac:dyDescent="0.2">
      <c r="A403" s="379"/>
      <c r="B403" s="379"/>
      <c r="C403" s="379"/>
      <c r="D403" s="379"/>
      <c r="E403" s="379"/>
      <c r="F403" s="379"/>
      <c r="G403" s="379"/>
      <c r="H403" s="379"/>
      <c r="I403" s="379"/>
      <c r="J403" s="379"/>
      <c r="K403" s="379"/>
      <c r="L403" s="379"/>
      <c r="M403" s="379"/>
      <c r="N403" s="380"/>
      <c r="O403" s="395" t="s">
        <v>73</v>
      </c>
      <c r="P403" s="396"/>
      <c r="Q403" s="396"/>
      <c r="R403" s="396"/>
      <c r="S403" s="396"/>
      <c r="T403" s="396"/>
      <c r="U403" s="397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hidden="1" customHeight="1" x14ac:dyDescent="0.25">
      <c r="A404" s="381" t="s">
        <v>206</v>
      </c>
      <c r="B404" s="379"/>
      <c r="C404" s="379"/>
      <c r="D404" s="379"/>
      <c r="E404" s="379"/>
      <c r="F404" s="379"/>
      <c r="G404" s="379"/>
      <c r="H404" s="379"/>
      <c r="I404" s="379"/>
      <c r="J404" s="379"/>
      <c r="K404" s="379"/>
      <c r="L404" s="379"/>
      <c r="M404" s="379"/>
      <c r="N404" s="379"/>
      <c r="O404" s="379"/>
      <c r="P404" s="379"/>
      <c r="Q404" s="379"/>
      <c r="R404" s="379"/>
      <c r="S404" s="379"/>
      <c r="T404" s="379"/>
      <c r="U404" s="379"/>
      <c r="V404" s="379"/>
      <c r="W404" s="379"/>
      <c r="X404" s="379"/>
      <c r="Y404" s="379"/>
      <c r="Z404" s="359"/>
      <c r="AA404" s="359"/>
    </row>
    <row r="405" spans="1:54" ht="27" hidden="1" customHeight="1" x14ac:dyDescent="0.25">
      <c r="A405" s="54" t="s">
        <v>542</v>
      </c>
      <c r="B405" s="54" t="s">
        <v>543</v>
      </c>
      <c r="C405" s="31">
        <v>4301060352</v>
      </c>
      <c r="D405" s="375">
        <v>4680115881648</v>
      </c>
      <c r="E405" s="374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4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hidden="1" x14ac:dyDescent="0.2">
      <c r="A406" s="378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0"/>
      <c r="O406" s="395" t="s">
        <v>73</v>
      </c>
      <c r="P406" s="396"/>
      <c r="Q406" s="396"/>
      <c r="R406" s="396"/>
      <c r="S406" s="396"/>
      <c r="T406" s="396"/>
      <c r="U406" s="397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hidden="1" x14ac:dyDescent="0.2">
      <c r="A407" s="379"/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80"/>
      <c r="O407" s="395" t="s">
        <v>73</v>
      </c>
      <c r="P407" s="396"/>
      <c r="Q407" s="396"/>
      <c r="R407" s="396"/>
      <c r="S407" s="396"/>
      <c r="T407" s="396"/>
      <c r="U407" s="397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hidden="1" customHeight="1" x14ac:dyDescent="0.25">
      <c r="A408" s="381" t="s">
        <v>89</v>
      </c>
      <c r="B408" s="379"/>
      <c r="C408" s="379"/>
      <c r="D408" s="379"/>
      <c r="E408" s="379"/>
      <c r="F408" s="379"/>
      <c r="G408" s="379"/>
      <c r="H408" s="379"/>
      <c r="I408" s="379"/>
      <c r="J408" s="379"/>
      <c r="K408" s="379"/>
      <c r="L408" s="379"/>
      <c r="M408" s="379"/>
      <c r="N408" s="379"/>
      <c r="O408" s="379"/>
      <c r="P408" s="379"/>
      <c r="Q408" s="379"/>
      <c r="R408" s="379"/>
      <c r="S408" s="379"/>
      <c r="T408" s="379"/>
      <c r="U408" s="379"/>
      <c r="V408" s="379"/>
      <c r="W408" s="379"/>
      <c r="X408" s="379"/>
      <c r="Y408" s="379"/>
      <c r="Z408" s="359"/>
      <c r="AA408" s="359"/>
    </row>
    <row r="409" spans="1:54" ht="27" hidden="1" customHeight="1" x14ac:dyDescent="0.25">
      <c r="A409" s="54" t="s">
        <v>544</v>
      </c>
      <c r="B409" s="54" t="s">
        <v>545</v>
      </c>
      <c r="C409" s="31">
        <v>4301032045</v>
      </c>
      <c r="D409" s="375">
        <v>4680115884335</v>
      </c>
      <c r="E409" s="374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4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hidden="1" customHeight="1" x14ac:dyDescent="0.25">
      <c r="A410" s="54" t="s">
        <v>548</v>
      </c>
      <c r="B410" s="54" t="s">
        <v>549</v>
      </c>
      <c r="C410" s="31">
        <v>4301032047</v>
      </c>
      <c r="D410" s="375">
        <v>4680115884342</v>
      </c>
      <c r="E410" s="374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4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hidden="1" customHeight="1" x14ac:dyDescent="0.25">
      <c r="A411" s="54" t="s">
        <v>550</v>
      </c>
      <c r="B411" s="54" t="s">
        <v>551</v>
      </c>
      <c r="C411" s="31">
        <v>4301170011</v>
      </c>
      <c r="D411" s="375">
        <v>4680115884113</v>
      </c>
      <c r="E411" s="374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4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hidden="1" x14ac:dyDescent="0.2">
      <c r="A412" s="378"/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79"/>
      <c r="M412" s="379"/>
      <c r="N412" s="380"/>
      <c r="O412" s="395" t="s">
        <v>73</v>
      </c>
      <c r="P412" s="396"/>
      <c r="Q412" s="396"/>
      <c r="R412" s="396"/>
      <c r="S412" s="396"/>
      <c r="T412" s="396"/>
      <c r="U412" s="397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hidden="1" x14ac:dyDescent="0.2">
      <c r="A413" s="379"/>
      <c r="B413" s="379"/>
      <c r="C413" s="379"/>
      <c r="D413" s="379"/>
      <c r="E413" s="379"/>
      <c r="F413" s="379"/>
      <c r="G413" s="379"/>
      <c r="H413" s="379"/>
      <c r="I413" s="379"/>
      <c r="J413" s="379"/>
      <c r="K413" s="379"/>
      <c r="L413" s="379"/>
      <c r="M413" s="379"/>
      <c r="N413" s="380"/>
      <c r="O413" s="395" t="s">
        <v>73</v>
      </c>
      <c r="P413" s="396"/>
      <c r="Q413" s="396"/>
      <c r="R413" s="396"/>
      <c r="S413" s="396"/>
      <c r="T413" s="396"/>
      <c r="U413" s="397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hidden="1" customHeight="1" x14ac:dyDescent="0.25">
      <c r="A414" s="391" t="s">
        <v>552</v>
      </c>
      <c r="B414" s="379"/>
      <c r="C414" s="379"/>
      <c r="D414" s="379"/>
      <c r="E414" s="379"/>
      <c r="F414" s="379"/>
      <c r="G414" s="379"/>
      <c r="H414" s="379"/>
      <c r="I414" s="379"/>
      <c r="J414" s="379"/>
      <c r="K414" s="379"/>
      <c r="L414" s="379"/>
      <c r="M414" s="379"/>
      <c r="N414" s="379"/>
      <c r="O414" s="379"/>
      <c r="P414" s="379"/>
      <c r="Q414" s="379"/>
      <c r="R414" s="379"/>
      <c r="S414" s="379"/>
      <c r="T414" s="379"/>
      <c r="U414" s="379"/>
      <c r="V414" s="379"/>
      <c r="W414" s="379"/>
      <c r="X414" s="379"/>
      <c r="Y414" s="379"/>
      <c r="Z414" s="360"/>
      <c r="AA414" s="360"/>
    </row>
    <row r="415" spans="1:54" ht="14.25" hidden="1" customHeight="1" x14ac:dyDescent="0.25">
      <c r="A415" s="381" t="s">
        <v>103</v>
      </c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79"/>
      <c r="O415" s="379"/>
      <c r="P415" s="379"/>
      <c r="Q415" s="379"/>
      <c r="R415" s="379"/>
      <c r="S415" s="379"/>
      <c r="T415" s="379"/>
      <c r="U415" s="379"/>
      <c r="V415" s="379"/>
      <c r="W415" s="379"/>
      <c r="X415" s="379"/>
      <c r="Y415" s="379"/>
      <c r="Z415" s="359"/>
      <c r="AA415" s="359"/>
    </row>
    <row r="416" spans="1:54" ht="27" hidden="1" customHeight="1" x14ac:dyDescent="0.25">
      <c r="A416" s="54" t="s">
        <v>553</v>
      </c>
      <c r="B416" s="54" t="s">
        <v>554</v>
      </c>
      <c r="C416" s="31">
        <v>4301020214</v>
      </c>
      <c r="D416" s="375">
        <v>4607091389388</v>
      </c>
      <c r="E416" s="374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4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hidden="1" customHeight="1" x14ac:dyDescent="0.25">
      <c r="A417" s="54" t="s">
        <v>555</v>
      </c>
      <c r="B417" s="54" t="s">
        <v>556</v>
      </c>
      <c r="C417" s="31">
        <v>4301020185</v>
      </c>
      <c r="D417" s="375">
        <v>4607091389364</v>
      </c>
      <c r="E417" s="374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4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hidden="1" x14ac:dyDescent="0.2">
      <c r="A418" s="378"/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80"/>
      <c r="O418" s="395" t="s">
        <v>73</v>
      </c>
      <c r="P418" s="396"/>
      <c r="Q418" s="396"/>
      <c r="R418" s="396"/>
      <c r="S418" s="396"/>
      <c r="T418" s="396"/>
      <c r="U418" s="397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hidden="1" x14ac:dyDescent="0.2">
      <c r="A419" s="379"/>
      <c r="B419" s="379"/>
      <c r="C419" s="379"/>
      <c r="D419" s="379"/>
      <c r="E419" s="379"/>
      <c r="F419" s="379"/>
      <c r="G419" s="379"/>
      <c r="H419" s="379"/>
      <c r="I419" s="379"/>
      <c r="J419" s="379"/>
      <c r="K419" s="379"/>
      <c r="L419" s="379"/>
      <c r="M419" s="379"/>
      <c r="N419" s="380"/>
      <c r="O419" s="395" t="s">
        <v>73</v>
      </c>
      <c r="P419" s="396"/>
      <c r="Q419" s="396"/>
      <c r="R419" s="396"/>
      <c r="S419" s="396"/>
      <c r="T419" s="396"/>
      <c r="U419" s="397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hidden="1" customHeight="1" x14ac:dyDescent="0.25">
      <c r="A420" s="381" t="s">
        <v>62</v>
      </c>
      <c r="B420" s="379"/>
      <c r="C420" s="379"/>
      <c r="D420" s="379"/>
      <c r="E420" s="379"/>
      <c r="F420" s="379"/>
      <c r="G420" s="379"/>
      <c r="H420" s="379"/>
      <c r="I420" s="379"/>
      <c r="J420" s="379"/>
      <c r="K420" s="379"/>
      <c r="L420" s="379"/>
      <c r="M420" s="379"/>
      <c r="N420" s="379"/>
      <c r="O420" s="379"/>
      <c r="P420" s="379"/>
      <c r="Q420" s="379"/>
      <c r="R420" s="379"/>
      <c r="S420" s="379"/>
      <c r="T420" s="379"/>
      <c r="U420" s="379"/>
      <c r="V420" s="379"/>
      <c r="W420" s="379"/>
      <c r="X420" s="379"/>
      <c r="Y420" s="379"/>
      <c r="Z420" s="359"/>
      <c r="AA420" s="359"/>
    </row>
    <row r="421" spans="1:54" ht="27" hidden="1" customHeight="1" x14ac:dyDescent="0.25">
      <c r="A421" s="54" t="s">
        <v>557</v>
      </c>
      <c r="B421" s="54" t="s">
        <v>558</v>
      </c>
      <c r="C421" s="31">
        <v>4301031212</v>
      </c>
      <c r="D421" s="375">
        <v>4607091389739</v>
      </c>
      <c r="E421" s="374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4"/>
      <c r="T421" s="34"/>
      <c r="U421" s="34"/>
      <c r="V421" s="35" t="s">
        <v>68</v>
      </c>
      <c r="W421" s="366">
        <v>0</v>
      </c>
      <c r="X421" s="367">
        <f t="shared" ref="X421:X427" si="20">IFERROR(IF(W421="",0,CEILING((W421/$H421),1)*$H421),"")</f>
        <v>0</v>
      </c>
      <c r="Y421" s="36" t="str">
        <f>IFERROR(IF(X421=0,"",ROUNDUP(X421/H421,0)*0.00753),"")</f>
        <v/>
      </c>
      <c r="Z421" s="56"/>
      <c r="AA421" s="57"/>
      <c r="AE421" s="58"/>
      <c r="BB421" s="294" t="s">
        <v>1</v>
      </c>
    </row>
    <row r="422" spans="1:54" ht="27" hidden="1" customHeight="1" x14ac:dyDescent="0.25">
      <c r="A422" s="54" t="s">
        <v>559</v>
      </c>
      <c r="B422" s="54" t="s">
        <v>560</v>
      </c>
      <c r="C422" s="31">
        <v>4301031247</v>
      </c>
      <c r="D422" s="375">
        <v>4680115883048</v>
      </c>
      <c r="E422" s="374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4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hidden="1" customHeight="1" x14ac:dyDescent="0.25">
      <c r="A423" s="54" t="s">
        <v>561</v>
      </c>
      <c r="B423" s="54" t="s">
        <v>562</v>
      </c>
      <c r="C423" s="31">
        <v>4301031176</v>
      </c>
      <c r="D423" s="375">
        <v>4607091389425</v>
      </c>
      <c r="E423" s="374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7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4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hidden="1" customHeight="1" x14ac:dyDescent="0.25">
      <c r="A424" s="54" t="s">
        <v>563</v>
      </c>
      <c r="B424" s="54" t="s">
        <v>564</v>
      </c>
      <c r="C424" s="31">
        <v>4301031215</v>
      </c>
      <c r="D424" s="375">
        <v>4680115882911</v>
      </c>
      <c r="E424" s="374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8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4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4301031167</v>
      </c>
      <c r="D425" s="375">
        <v>4680115880771</v>
      </c>
      <c r="E425" s="374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5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4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567</v>
      </c>
      <c r="B426" s="54" t="s">
        <v>568</v>
      </c>
      <c r="C426" s="31">
        <v>4301031173</v>
      </c>
      <c r="D426" s="375">
        <v>4607091389500</v>
      </c>
      <c r="E426" s="374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4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569</v>
      </c>
      <c r="B427" s="54" t="s">
        <v>570</v>
      </c>
      <c r="C427" s="31">
        <v>4301031103</v>
      </c>
      <c r="D427" s="375">
        <v>4680115881983</v>
      </c>
      <c r="E427" s="374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6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4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idden="1" x14ac:dyDescent="0.2">
      <c r="A428" s="378"/>
      <c r="B428" s="379"/>
      <c r="C428" s="379"/>
      <c r="D428" s="379"/>
      <c r="E428" s="379"/>
      <c r="F428" s="379"/>
      <c r="G428" s="379"/>
      <c r="H428" s="379"/>
      <c r="I428" s="379"/>
      <c r="J428" s="379"/>
      <c r="K428" s="379"/>
      <c r="L428" s="379"/>
      <c r="M428" s="379"/>
      <c r="N428" s="380"/>
      <c r="O428" s="395" t="s">
        <v>73</v>
      </c>
      <c r="P428" s="396"/>
      <c r="Q428" s="396"/>
      <c r="R428" s="396"/>
      <c r="S428" s="396"/>
      <c r="T428" s="396"/>
      <c r="U428" s="397"/>
      <c r="V428" s="37" t="s">
        <v>74</v>
      </c>
      <c r="W428" s="368">
        <f>IFERROR(W421/H421,"0")+IFERROR(W422/H422,"0")+IFERROR(W423/H423,"0")+IFERROR(W424/H424,"0")+IFERROR(W425/H425,"0")+IFERROR(W426/H426,"0")+IFERROR(W427/H427,"0")</f>
        <v>0</v>
      </c>
      <c r="X428" s="368">
        <f>IFERROR(X421/H421,"0")+IFERROR(X422/H422,"0")+IFERROR(X423/H423,"0")+IFERROR(X424/H424,"0")+IFERROR(X425/H425,"0")+IFERROR(X426/H426,"0")+IFERROR(X427/H427,"0")</f>
        <v>0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</v>
      </c>
      <c r="Z428" s="369"/>
      <c r="AA428" s="369"/>
    </row>
    <row r="429" spans="1:54" hidden="1" x14ac:dyDescent="0.2">
      <c r="A429" s="379"/>
      <c r="B429" s="379"/>
      <c r="C429" s="379"/>
      <c r="D429" s="379"/>
      <c r="E429" s="379"/>
      <c r="F429" s="379"/>
      <c r="G429" s="379"/>
      <c r="H429" s="379"/>
      <c r="I429" s="379"/>
      <c r="J429" s="379"/>
      <c r="K429" s="379"/>
      <c r="L429" s="379"/>
      <c r="M429" s="379"/>
      <c r="N429" s="380"/>
      <c r="O429" s="395" t="s">
        <v>73</v>
      </c>
      <c r="P429" s="396"/>
      <c r="Q429" s="396"/>
      <c r="R429" s="396"/>
      <c r="S429" s="396"/>
      <c r="T429" s="396"/>
      <c r="U429" s="397"/>
      <c r="V429" s="37" t="s">
        <v>68</v>
      </c>
      <c r="W429" s="368">
        <f>IFERROR(SUM(W421:W427),"0")</f>
        <v>0</v>
      </c>
      <c r="X429" s="368">
        <f>IFERROR(SUM(X421:X427),"0")</f>
        <v>0</v>
      </c>
      <c r="Y429" s="37"/>
      <c r="Z429" s="369"/>
      <c r="AA429" s="369"/>
    </row>
    <row r="430" spans="1:54" ht="14.25" hidden="1" customHeight="1" x14ac:dyDescent="0.25">
      <c r="A430" s="381" t="s">
        <v>89</v>
      </c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79"/>
      <c r="M430" s="379"/>
      <c r="N430" s="379"/>
      <c r="O430" s="379"/>
      <c r="P430" s="379"/>
      <c r="Q430" s="379"/>
      <c r="R430" s="379"/>
      <c r="S430" s="379"/>
      <c r="T430" s="379"/>
      <c r="U430" s="379"/>
      <c r="V430" s="379"/>
      <c r="W430" s="379"/>
      <c r="X430" s="379"/>
      <c r="Y430" s="379"/>
      <c r="Z430" s="359"/>
      <c r="AA430" s="359"/>
    </row>
    <row r="431" spans="1:54" ht="27" hidden="1" customHeight="1" x14ac:dyDescent="0.25">
      <c r="A431" s="54" t="s">
        <v>571</v>
      </c>
      <c r="B431" s="54" t="s">
        <v>572</v>
      </c>
      <c r="C431" s="31">
        <v>4301032046</v>
      </c>
      <c r="D431" s="375">
        <v>4680115884359</v>
      </c>
      <c r="E431" s="374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0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4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4301040358</v>
      </c>
      <c r="D432" s="375">
        <v>4680115884571</v>
      </c>
      <c r="E432" s="374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7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4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hidden="1" x14ac:dyDescent="0.2">
      <c r="A433" s="378"/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80"/>
      <c r="O433" s="395" t="s">
        <v>73</v>
      </c>
      <c r="P433" s="396"/>
      <c r="Q433" s="396"/>
      <c r="R433" s="396"/>
      <c r="S433" s="396"/>
      <c r="T433" s="396"/>
      <c r="U433" s="397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hidden="1" x14ac:dyDescent="0.2">
      <c r="A434" s="379"/>
      <c r="B434" s="379"/>
      <c r="C434" s="379"/>
      <c r="D434" s="379"/>
      <c r="E434" s="379"/>
      <c r="F434" s="379"/>
      <c r="G434" s="379"/>
      <c r="H434" s="379"/>
      <c r="I434" s="379"/>
      <c r="J434" s="379"/>
      <c r="K434" s="379"/>
      <c r="L434" s="379"/>
      <c r="M434" s="379"/>
      <c r="N434" s="380"/>
      <c r="O434" s="395" t="s">
        <v>73</v>
      </c>
      <c r="P434" s="396"/>
      <c r="Q434" s="396"/>
      <c r="R434" s="396"/>
      <c r="S434" s="396"/>
      <c r="T434" s="396"/>
      <c r="U434" s="397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hidden="1" customHeight="1" x14ac:dyDescent="0.25">
      <c r="A435" s="381" t="s">
        <v>98</v>
      </c>
      <c r="B435" s="379"/>
      <c r="C435" s="379"/>
      <c r="D435" s="379"/>
      <c r="E435" s="379"/>
      <c r="F435" s="379"/>
      <c r="G435" s="379"/>
      <c r="H435" s="379"/>
      <c r="I435" s="379"/>
      <c r="J435" s="379"/>
      <c r="K435" s="379"/>
      <c r="L435" s="379"/>
      <c r="M435" s="379"/>
      <c r="N435" s="379"/>
      <c r="O435" s="379"/>
      <c r="P435" s="379"/>
      <c r="Q435" s="379"/>
      <c r="R435" s="379"/>
      <c r="S435" s="379"/>
      <c r="T435" s="379"/>
      <c r="U435" s="379"/>
      <c r="V435" s="379"/>
      <c r="W435" s="379"/>
      <c r="X435" s="379"/>
      <c r="Y435" s="379"/>
      <c r="Z435" s="359"/>
      <c r="AA435" s="359"/>
    </row>
    <row r="436" spans="1:54" ht="27" hidden="1" customHeight="1" x14ac:dyDescent="0.25">
      <c r="A436" s="54" t="s">
        <v>575</v>
      </c>
      <c r="B436" s="54" t="s">
        <v>576</v>
      </c>
      <c r="C436" s="31">
        <v>4301170010</v>
      </c>
      <c r="D436" s="375">
        <v>4680115884090</v>
      </c>
      <c r="E436" s="374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40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4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hidden="1" x14ac:dyDescent="0.2">
      <c r="A437" s="378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0"/>
      <c r="O437" s="395" t="s">
        <v>73</v>
      </c>
      <c r="P437" s="396"/>
      <c r="Q437" s="396"/>
      <c r="R437" s="396"/>
      <c r="S437" s="396"/>
      <c r="T437" s="396"/>
      <c r="U437" s="397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hidden="1" x14ac:dyDescent="0.2">
      <c r="A438" s="379"/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80"/>
      <c r="O438" s="395" t="s">
        <v>73</v>
      </c>
      <c r="P438" s="396"/>
      <c r="Q438" s="396"/>
      <c r="R438" s="396"/>
      <c r="S438" s="396"/>
      <c r="T438" s="396"/>
      <c r="U438" s="397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hidden="1" customHeight="1" x14ac:dyDescent="0.25">
      <c r="A439" s="381" t="s">
        <v>577</v>
      </c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79"/>
      <c r="M439" s="379"/>
      <c r="N439" s="379"/>
      <c r="O439" s="379"/>
      <c r="P439" s="379"/>
      <c r="Q439" s="379"/>
      <c r="R439" s="379"/>
      <c r="S439" s="379"/>
      <c r="T439" s="379"/>
      <c r="U439" s="379"/>
      <c r="V439" s="379"/>
      <c r="W439" s="379"/>
      <c r="X439" s="379"/>
      <c r="Y439" s="379"/>
      <c r="Z439" s="359"/>
      <c r="AA439" s="359"/>
    </row>
    <row r="440" spans="1:54" ht="27" hidden="1" customHeight="1" x14ac:dyDescent="0.25">
      <c r="A440" s="54" t="s">
        <v>578</v>
      </c>
      <c r="B440" s="54" t="s">
        <v>579</v>
      </c>
      <c r="C440" s="31">
        <v>4301040357</v>
      </c>
      <c r="D440" s="375">
        <v>4680115884564</v>
      </c>
      <c r="E440" s="374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5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4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hidden="1" x14ac:dyDescent="0.2">
      <c r="A441" s="378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0"/>
      <c r="O441" s="395" t="s">
        <v>73</v>
      </c>
      <c r="P441" s="396"/>
      <c r="Q441" s="396"/>
      <c r="R441" s="396"/>
      <c r="S441" s="396"/>
      <c r="T441" s="396"/>
      <c r="U441" s="397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hidden="1" x14ac:dyDescent="0.2">
      <c r="A442" s="379"/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80"/>
      <c r="O442" s="395" t="s">
        <v>73</v>
      </c>
      <c r="P442" s="396"/>
      <c r="Q442" s="396"/>
      <c r="R442" s="396"/>
      <c r="S442" s="396"/>
      <c r="T442" s="396"/>
      <c r="U442" s="397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hidden="1" customHeight="1" x14ac:dyDescent="0.25">
      <c r="A443" s="391" t="s">
        <v>580</v>
      </c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79"/>
      <c r="M443" s="379"/>
      <c r="N443" s="379"/>
      <c r="O443" s="379"/>
      <c r="P443" s="379"/>
      <c r="Q443" s="379"/>
      <c r="R443" s="379"/>
      <c r="S443" s="379"/>
      <c r="T443" s="379"/>
      <c r="U443" s="379"/>
      <c r="V443" s="379"/>
      <c r="W443" s="379"/>
      <c r="X443" s="379"/>
      <c r="Y443" s="379"/>
      <c r="Z443" s="360"/>
      <c r="AA443" s="360"/>
    </row>
    <row r="444" spans="1:54" ht="14.25" hidden="1" customHeight="1" x14ac:dyDescent="0.25">
      <c r="A444" s="381" t="s">
        <v>62</v>
      </c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79"/>
      <c r="O444" s="379"/>
      <c r="P444" s="379"/>
      <c r="Q444" s="379"/>
      <c r="R444" s="379"/>
      <c r="S444" s="379"/>
      <c r="T444" s="379"/>
      <c r="U444" s="379"/>
      <c r="V444" s="379"/>
      <c r="W444" s="379"/>
      <c r="X444" s="379"/>
      <c r="Y444" s="379"/>
      <c r="Z444" s="359"/>
      <c r="AA444" s="359"/>
    </row>
    <row r="445" spans="1:54" ht="27" hidden="1" customHeight="1" x14ac:dyDescent="0.25">
      <c r="A445" s="54" t="s">
        <v>581</v>
      </c>
      <c r="B445" s="54" t="s">
        <v>582</v>
      </c>
      <c r="C445" s="31">
        <v>4301031294</v>
      </c>
      <c r="D445" s="375">
        <v>4680115885189</v>
      </c>
      <c r="E445" s="374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05" t="s">
        <v>583</v>
      </c>
      <c r="P445" s="373"/>
      <c r="Q445" s="373"/>
      <c r="R445" s="373"/>
      <c r="S445" s="374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hidden="1" customHeight="1" x14ac:dyDescent="0.25">
      <c r="A446" s="54" t="s">
        <v>584</v>
      </c>
      <c r="B446" s="54" t="s">
        <v>585</v>
      </c>
      <c r="C446" s="31">
        <v>4301031293</v>
      </c>
      <c r="D446" s="375">
        <v>4680115885172</v>
      </c>
      <c r="E446" s="374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25" t="s">
        <v>586</v>
      </c>
      <c r="P446" s="373"/>
      <c r="Q446" s="373"/>
      <c r="R446" s="373"/>
      <c r="S446" s="374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hidden="1" customHeight="1" x14ac:dyDescent="0.25">
      <c r="A447" s="54" t="s">
        <v>587</v>
      </c>
      <c r="B447" s="54" t="s">
        <v>588</v>
      </c>
      <c r="C447" s="31">
        <v>4301031291</v>
      </c>
      <c r="D447" s="375">
        <v>4680115885110</v>
      </c>
      <c r="E447" s="374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36" t="s">
        <v>589</v>
      </c>
      <c r="P447" s="373"/>
      <c r="Q447" s="373"/>
      <c r="R447" s="373"/>
      <c r="S447" s="374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hidden="1" x14ac:dyDescent="0.2">
      <c r="A448" s="378"/>
      <c r="B448" s="379"/>
      <c r="C448" s="379"/>
      <c r="D448" s="379"/>
      <c r="E448" s="379"/>
      <c r="F448" s="379"/>
      <c r="G448" s="379"/>
      <c r="H448" s="379"/>
      <c r="I448" s="379"/>
      <c r="J448" s="379"/>
      <c r="K448" s="379"/>
      <c r="L448" s="379"/>
      <c r="M448" s="379"/>
      <c r="N448" s="380"/>
      <c r="O448" s="395" t="s">
        <v>73</v>
      </c>
      <c r="P448" s="396"/>
      <c r="Q448" s="396"/>
      <c r="R448" s="396"/>
      <c r="S448" s="396"/>
      <c r="T448" s="396"/>
      <c r="U448" s="397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hidden="1" x14ac:dyDescent="0.2">
      <c r="A449" s="379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80"/>
      <c r="O449" s="395" t="s">
        <v>73</v>
      </c>
      <c r="P449" s="396"/>
      <c r="Q449" s="396"/>
      <c r="R449" s="396"/>
      <c r="S449" s="396"/>
      <c r="T449" s="396"/>
      <c r="U449" s="397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hidden="1" customHeight="1" x14ac:dyDescent="0.2">
      <c r="A450" s="504" t="s">
        <v>590</v>
      </c>
      <c r="B450" s="505"/>
      <c r="C450" s="505"/>
      <c r="D450" s="505"/>
      <c r="E450" s="505"/>
      <c r="F450" s="505"/>
      <c r="G450" s="505"/>
      <c r="H450" s="505"/>
      <c r="I450" s="505"/>
      <c r="J450" s="505"/>
      <c r="K450" s="505"/>
      <c r="L450" s="505"/>
      <c r="M450" s="505"/>
      <c r="N450" s="505"/>
      <c r="O450" s="505"/>
      <c r="P450" s="505"/>
      <c r="Q450" s="505"/>
      <c r="R450" s="505"/>
      <c r="S450" s="505"/>
      <c r="T450" s="505"/>
      <c r="U450" s="505"/>
      <c r="V450" s="505"/>
      <c r="W450" s="505"/>
      <c r="X450" s="505"/>
      <c r="Y450" s="505"/>
      <c r="Z450" s="48"/>
      <c r="AA450" s="48"/>
    </row>
    <row r="451" spans="1:54" ht="16.5" hidden="1" customHeight="1" x14ac:dyDescent="0.25">
      <c r="A451" s="391" t="s">
        <v>590</v>
      </c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79"/>
      <c r="O451" s="379"/>
      <c r="P451" s="379"/>
      <c r="Q451" s="379"/>
      <c r="R451" s="379"/>
      <c r="S451" s="379"/>
      <c r="T451" s="379"/>
      <c r="U451" s="379"/>
      <c r="V451" s="379"/>
      <c r="W451" s="379"/>
      <c r="X451" s="379"/>
      <c r="Y451" s="379"/>
      <c r="Z451" s="360"/>
      <c r="AA451" s="360"/>
    </row>
    <row r="452" spans="1:54" ht="14.25" hidden="1" customHeight="1" x14ac:dyDescent="0.25">
      <c r="A452" s="381" t="s">
        <v>111</v>
      </c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79"/>
      <c r="O452" s="379"/>
      <c r="P452" s="379"/>
      <c r="Q452" s="379"/>
      <c r="R452" s="379"/>
      <c r="S452" s="379"/>
      <c r="T452" s="379"/>
      <c r="U452" s="379"/>
      <c r="V452" s="379"/>
      <c r="W452" s="379"/>
      <c r="X452" s="379"/>
      <c r="Y452" s="379"/>
      <c r="Z452" s="359"/>
      <c r="AA452" s="359"/>
    </row>
    <row r="453" spans="1:54" ht="27" hidden="1" customHeight="1" x14ac:dyDescent="0.25">
      <c r="A453" s="54" t="s">
        <v>591</v>
      </c>
      <c r="B453" s="54" t="s">
        <v>592</v>
      </c>
      <c r="C453" s="31">
        <v>4301011795</v>
      </c>
      <c r="D453" s="375">
        <v>4607091389067</v>
      </c>
      <c r="E453" s="374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4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hidden="1" customHeight="1" x14ac:dyDescent="0.25">
      <c r="A454" s="54" t="s">
        <v>593</v>
      </c>
      <c r="B454" s="54" t="s">
        <v>594</v>
      </c>
      <c r="C454" s="31">
        <v>4301011779</v>
      </c>
      <c r="D454" s="375">
        <v>4607091383522</v>
      </c>
      <c r="E454" s="374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4"/>
      <c r="T454" s="34"/>
      <c r="U454" s="34"/>
      <c r="V454" s="35" t="s">
        <v>68</v>
      </c>
      <c r="W454" s="366">
        <v>0</v>
      </c>
      <c r="X454" s="367">
        <f t="shared" si="21"/>
        <v>0</v>
      </c>
      <c r="Y454" s="36" t="str">
        <f t="shared" si="22"/>
        <v/>
      </c>
      <c r="Z454" s="56"/>
      <c r="AA454" s="57"/>
      <c r="AE454" s="58"/>
      <c r="BB454" s="309" t="s">
        <v>1</v>
      </c>
    </row>
    <row r="455" spans="1:54" ht="27" hidden="1" customHeight="1" x14ac:dyDescent="0.25">
      <c r="A455" s="54" t="s">
        <v>595</v>
      </c>
      <c r="B455" s="54" t="s">
        <v>596</v>
      </c>
      <c r="C455" s="31">
        <v>4301011785</v>
      </c>
      <c r="D455" s="375">
        <v>4607091384437</v>
      </c>
      <c r="E455" s="374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57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4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hidden="1" customHeight="1" x14ac:dyDescent="0.25">
      <c r="A456" s="54" t="s">
        <v>597</v>
      </c>
      <c r="B456" s="54" t="s">
        <v>598</v>
      </c>
      <c r="C456" s="31">
        <v>4301011774</v>
      </c>
      <c r="D456" s="375">
        <v>4680115884502</v>
      </c>
      <c r="E456" s="374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4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hidden="1" customHeight="1" x14ac:dyDescent="0.25">
      <c r="A457" s="54" t="s">
        <v>599</v>
      </c>
      <c r="B457" s="54" t="s">
        <v>600</v>
      </c>
      <c r="C457" s="31">
        <v>4301011771</v>
      </c>
      <c r="D457" s="375">
        <v>4607091389104</v>
      </c>
      <c r="E457" s="374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4"/>
      <c r="T457" s="34"/>
      <c r="U457" s="34"/>
      <c r="V457" s="35" t="s">
        <v>68</v>
      </c>
      <c r="W457" s="366">
        <v>0</v>
      </c>
      <c r="X457" s="367">
        <f t="shared" si="21"/>
        <v>0</v>
      </c>
      <c r="Y457" s="36" t="str">
        <f t="shared" si="22"/>
        <v/>
      </c>
      <c r="Z457" s="56"/>
      <c r="AA457" s="57"/>
      <c r="AE457" s="58"/>
      <c r="BB457" s="312" t="s">
        <v>1</v>
      </c>
    </row>
    <row r="458" spans="1:54" ht="16.5" hidden="1" customHeight="1" x14ac:dyDescent="0.25">
      <c r="A458" s="54" t="s">
        <v>601</v>
      </c>
      <c r="B458" s="54" t="s">
        <v>602</v>
      </c>
      <c r="C458" s="31">
        <v>4301011799</v>
      </c>
      <c r="D458" s="375">
        <v>4680115884519</v>
      </c>
      <c r="E458" s="374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5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4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603</v>
      </c>
      <c r="B459" s="54" t="s">
        <v>604</v>
      </c>
      <c r="C459" s="31">
        <v>4301011778</v>
      </c>
      <c r="D459" s="375">
        <v>4680115880603</v>
      </c>
      <c r="E459" s="374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3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4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hidden="1" customHeight="1" x14ac:dyDescent="0.25">
      <c r="A460" s="54" t="s">
        <v>605</v>
      </c>
      <c r="B460" s="54" t="s">
        <v>606</v>
      </c>
      <c r="C460" s="31">
        <v>4301011775</v>
      </c>
      <c r="D460" s="375">
        <v>4607091389999</v>
      </c>
      <c r="E460" s="374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4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607</v>
      </c>
      <c r="B461" s="54" t="s">
        <v>608</v>
      </c>
      <c r="C461" s="31">
        <v>4301011770</v>
      </c>
      <c r="D461" s="375">
        <v>4680115882782</v>
      </c>
      <c r="E461" s="374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4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hidden="1" customHeight="1" x14ac:dyDescent="0.25">
      <c r="A462" s="54" t="s">
        <v>609</v>
      </c>
      <c r="B462" s="54" t="s">
        <v>610</v>
      </c>
      <c r="C462" s="31">
        <v>4301011190</v>
      </c>
      <c r="D462" s="375">
        <v>4607091389098</v>
      </c>
      <c r="E462" s="374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72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4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611</v>
      </c>
      <c r="B463" s="54" t="s">
        <v>612</v>
      </c>
      <c r="C463" s="31">
        <v>4301011784</v>
      </c>
      <c r="D463" s="375">
        <v>4607091389982</v>
      </c>
      <c r="E463" s="374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5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4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idden="1" x14ac:dyDescent="0.2">
      <c r="A464" s="378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379"/>
      <c r="M464" s="379"/>
      <c r="N464" s="380"/>
      <c r="O464" s="395" t="s">
        <v>73</v>
      </c>
      <c r="P464" s="396"/>
      <c r="Q464" s="396"/>
      <c r="R464" s="396"/>
      <c r="S464" s="396"/>
      <c r="T464" s="396"/>
      <c r="U464" s="397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0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0</v>
      </c>
      <c r="Z464" s="369"/>
      <c r="AA464" s="369"/>
    </row>
    <row r="465" spans="1:54" hidden="1" x14ac:dyDescent="0.2">
      <c r="A465" s="379"/>
      <c r="B465" s="379"/>
      <c r="C465" s="379"/>
      <c r="D465" s="379"/>
      <c r="E465" s="379"/>
      <c r="F465" s="379"/>
      <c r="G465" s="379"/>
      <c r="H465" s="379"/>
      <c r="I465" s="379"/>
      <c r="J465" s="379"/>
      <c r="K465" s="379"/>
      <c r="L465" s="379"/>
      <c r="M465" s="379"/>
      <c r="N465" s="380"/>
      <c r="O465" s="395" t="s">
        <v>73</v>
      </c>
      <c r="P465" s="396"/>
      <c r="Q465" s="396"/>
      <c r="R465" s="396"/>
      <c r="S465" s="396"/>
      <c r="T465" s="396"/>
      <c r="U465" s="397"/>
      <c r="V465" s="37" t="s">
        <v>68</v>
      </c>
      <c r="W465" s="368">
        <f>IFERROR(SUM(W453:W463),"0")</f>
        <v>0</v>
      </c>
      <c r="X465" s="368">
        <f>IFERROR(SUM(X453:X463),"0")</f>
        <v>0</v>
      </c>
      <c r="Y465" s="37"/>
      <c r="Z465" s="369"/>
      <c r="AA465" s="369"/>
    </row>
    <row r="466" spans="1:54" ht="14.25" hidden="1" customHeight="1" x14ac:dyDescent="0.25">
      <c r="A466" s="381" t="s">
        <v>103</v>
      </c>
      <c r="B466" s="379"/>
      <c r="C466" s="379"/>
      <c r="D466" s="379"/>
      <c r="E466" s="379"/>
      <c r="F466" s="379"/>
      <c r="G466" s="379"/>
      <c r="H466" s="379"/>
      <c r="I466" s="379"/>
      <c r="J466" s="379"/>
      <c r="K466" s="379"/>
      <c r="L466" s="379"/>
      <c r="M466" s="379"/>
      <c r="N466" s="379"/>
      <c r="O466" s="379"/>
      <c r="P466" s="379"/>
      <c r="Q466" s="379"/>
      <c r="R466" s="379"/>
      <c r="S466" s="379"/>
      <c r="T466" s="379"/>
      <c r="U466" s="379"/>
      <c r="V466" s="379"/>
      <c r="W466" s="379"/>
      <c r="X466" s="379"/>
      <c r="Y466" s="379"/>
      <c r="Z466" s="359"/>
      <c r="AA466" s="359"/>
    </row>
    <row r="467" spans="1:54" ht="16.5" hidden="1" customHeight="1" x14ac:dyDescent="0.25">
      <c r="A467" s="54" t="s">
        <v>613</v>
      </c>
      <c r="B467" s="54" t="s">
        <v>614</v>
      </c>
      <c r="C467" s="31">
        <v>4301020222</v>
      </c>
      <c r="D467" s="375">
        <v>4607091388930</v>
      </c>
      <c r="E467" s="374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4"/>
      <c r="T467" s="34"/>
      <c r="U467" s="34"/>
      <c r="V467" s="35" t="s">
        <v>68</v>
      </c>
      <c r="W467" s="366">
        <v>0</v>
      </c>
      <c r="X467" s="367">
        <f>IFERROR(IF(W467="",0,CEILING((W467/$H467),1)*$H467),"")</f>
        <v>0</v>
      </c>
      <c r="Y467" s="36" t="str">
        <f>IFERROR(IF(X467=0,"",ROUNDUP(X467/H467,0)*0.01196),"")</f>
        <v/>
      </c>
      <c r="Z467" s="56"/>
      <c r="AA467" s="57"/>
      <c r="AE467" s="58"/>
      <c r="BB467" s="319" t="s">
        <v>1</v>
      </c>
    </row>
    <row r="468" spans="1:54" ht="16.5" hidden="1" customHeight="1" x14ac:dyDescent="0.25">
      <c r="A468" s="54" t="s">
        <v>615</v>
      </c>
      <c r="B468" s="54" t="s">
        <v>616</v>
      </c>
      <c r="C468" s="31">
        <v>4301020206</v>
      </c>
      <c r="D468" s="375">
        <v>4680115880054</v>
      </c>
      <c r="E468" s="374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4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hidden="1" x14ac:dyDescent="0.2">
      <c r="A469" s="378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0"/>
      <c r="O469" s="395" t="s">
        <v>73</v>
      </c>
      <c r="P469" s="396"/>
      <c r="Q469" s="396"/>
      <c r="R469" s="396"/>
      <c r="S469" s="396"/>
      <c r="T469" s="396"/>
      <c r="U469" s="397"/>
      <c r="V469" s="37" t="s">
        <v>74</v>
      </c>
      <c r="W469" s="368">
        <f>IFERROR(W467/H467,"0")+IFERROR(W468/H468,"0")</f>
        <v>0</v>
      </c>
      <c r="X469" s="368">
        <f>IFERROR(X467/H467,"0")+IFERROR(X468/H468,"0")</f>
        <v>0</v>
      </c>
      <c r="Y469" s="368">
        <f>IFERROR(IF(Y467="",0,Y467),"0")+IFERROR(IF(Y468="",0,Y468),"0")</f>
        <v>0</v>
      </c>
      <c r="Z469" s="369"/>
      <c r="AA469" s="369"/>
    </row>
    <row r="470" spans="1:54" hidden="1" x14ac:dyDescent="0.2">
      <c r="A470" s="379"/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80"/>
      <c r="O470" s="395" t="s">
        <v>73</v>
      </c>
      <c r="P470" s="396"/>
      <c r="Q470" s="396"/>
      <c r="R470" s="396"/>
      <c r="S470" s="396"/>
      <c r="T470" s="396"/>
      <c r="U470" s="397"/>
      <c r="V470" s="37" t="s">
        <v>68</v>
      </c>
      <c r="W470" s="368">
        <f>IFERROR(SUM(W467:W468),"0")</f>
        <v>0</v>
      </c>
      <c r="X470" s="368">
        <f>IFERROR(SUM(X467:X468),"0")</f>
        <v>0</v>
      </c>
      <c r="Y470" s="37"/>
      <c r="Z470" s="369"/>
      <c r="AA470" s="369"/>
    </row>
    <row r="471" spans="1:54" ht="14.25" hidden="1" customHeight="1" x14ac:dyDescent="0.25">
      <c r="A471" s="381" t="s">
        <v>62</v>
      </c>
      <c r="B471" s="379"/>
      <c r="C471" s="379"/>
      <c r="D471" s="379"/>
      <c r="E471" s="379"/>
      <c r="F471" s="379"/>
      <c r="G471" s="379"/>
      <c r="H471" s="379"/>
      <c r="I471" s="379"/>
      <c r="J471" s="379"/>
      <c r="K471" s="379"/>
      <c r="L471" s="379"/>
      <c r="M471" s="379"/>
      <c r="N471" s="379"/>
      <c r="O471" s="379"/>
      <c r="P471" s="379"/>
      <c r="Q471" s="379"/>
      <c r="R471" s="379"/>
      <c r="S471" s="379"/>
      <c r="T471" s="379"/>
      <c r="U471" s="379"/>
      <c r="V471" s="379"/>
      <c r="W471" s="379"/>
      <c r="X471" s="379"/>
      <c r="Y471" s="379"/>
      <c r="Z471" s="359"/>
      <c r="AA471" s="359"/>
    </row>
    <row r="472" spans="1:54" ht="27" hidden="1" customHeight="1" x14ac:dyDescent="0.25">
      <c r="A472" s="54" t="s">
        <v>617</v>
      </c>
      <c r="B472" s="54" t="s">
        <v>618</v>
      </c>
      <c r="C472" s="31">
        <v>4301031252</v>
      </c>
      <c r="D472" s="375">
        <v>4680115883116</v>
      </c>
      <c r="E472" s="374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4"/>
      <c r="T472" s="34"/>
      <c r="U472" s="34"/>
      <c r="V472" s="35" t="s">
        <v>68</v>
      </c>
      <c r="W472" s="366">
        <v>0</v>
      </c>
      <c r="X472" s="367">
        <f t="shared" ref="X472:X477" si="23">IFERROR(IF(W472="",0,CEILING((W472/$H472),1)*$H472),"")</f>
        <v>0</v>
      </c>
      <c r="Y472" s="36" t="str">
        <f>IFERROR(IF(X472=0,"",ROUNDUP(X472/H472,0)*0.01196),"")</f>
        <v/>
      </c>
      <c r="Z472" s="56"/>
      <c r="AA472" s="57"/>
      <c r="AE472" s="58"/>
      <c r="BB472" s="321" t="s">
        <v>1</v>
      </c>
    </row>
    <row r="473" spans="1:54" ht="27" hidden="1" customHeight="1" x14ac:dyDescent="0.25">
      <c r="A473" s="54" t="s">
        <v>619</v>
      </c>
      <c r="B473" s="54" t="s">
        <v>620</v>
      </c>
      <c r="C473" s="31">
        <v>4301031248</v>
      </c>
      <c r="D473" s="375">
        <v>4680115883093</v>
      </c>
      <c r="E473" s="374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4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hidden="1" customHeight="1" x14ac:dyDescent="0.25">
      <c r="A474" s="54" t="s">
        <v>621</v>
      </c>
      <c r="B474" s="54" t="s">
        <v>622</v>
      </c>
      <c r="C474" s="31">
        <v>4301031250</v>
      </c>
      <c r="D474" s="375">
        <v>4680115883109</v>
      </c>
      <c r="E474" s="374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4"/>
      <c r="T474" s="34"/>
      <c r="U474" s="34"/>
      <c r="V474" s="35" t="s">
        <v>68</v>
      </c>
      <c r="W474" s="366">
        <v>0</v>
      </c>
      <c r="X474" s="367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3" t="s">
        <v>1</v>
      </c>
    </row>
    <row r="475" spans="1:54" ht="27" hidden="1" customHeight="1" x14ac:dyDescent="0.25">
      <c r="A475" s="54" t="s">
        <v>623</v>
      </c>
      <c r="B475" s="54" t="s">
        <v>624</v>
      </c>
      <c r="C475" s="31">
        <v>4301031249</v>
      </c>
      <c r="D475" s="375">
        <v>4680115882072</v>
      </c>
      <c r="E475" s="374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71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4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hidden="1" customHeight="1" x14ac:dyDescent="0.25">
      <c r="A476" s="54" t="s">
        <v>625</v>
      </c>
      <c r="B476" s="54" t="s">
        <v>626</v>
      </c>
      <c r="C476" s="31">
        <v>4301031251</v>
      </c>
      <c r="D476" s="375">
        <v>4680115882102</v>
      </c>
      <c r="E476" s="374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2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4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627</v>
      </c>
      <c r="B477" s="54" t="s">
        <v>628</v>
      </c>
      <c r="C477" s="31">
        <v>4301031253</v>
      </c>
      <c r="D477" s="375">
        <v>4680115882096</v>
      </c>
      <c r="E477" s="374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6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4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hidden="1" x14ac:dyDescent="0.2">
      <c r="A478" s="378"/>
      <c r="B478" s="379"/>
      <c r="C478" s="379"/>
      <c r="D478" s="379"/>
      <c r="E478" s="379"/>
      <c r="F478" s="379"/>
      <c r="G478" s="379"/>
      <c r="H478" s="379"/>
      <c r="I478" s="379"/>
      <c r="J478" s="379"/>
      <c r="K478" s="379"/>
      <c r="L478" s="379"/>
      <c r="M478" s="379"/>
      <c r="N478" s="380"/>
      <c r="O478" s="395" t="s">
        <v>73</v>
      </c>
      <c r="P478" s="396"/>
      <c r="Q478" s="396"/>
      <c r="R478" s="396"/>
      <c r="S478" s="396"/>
      <c r="T478" s="396"/>
      <c r="U478" s="397"/>
      <c r="V478" s="37" t="s">
        <v>74</v>
      </c>
      <c r="W478" s="368">
        <f>IFERROR(W472/H472,"0")+IFERROR(W473/H473,"0")+IFERROR(W474/H474,"0")+IFERROR(W475/H475,"0")+IFERROR(W476/H476,"0")+IFERROR(W477/H477,"0")</f>
        <v>0</v>
      </c>
      <c r="X478" s="368">
        <f>IFERROR(X472/H472,"0")+IFERROR(X473/H473,"0")+IFERROR(X474/H474,"0")+IFERROR(X475/H475,"0")+IFERROR(X476/H476,"0")+IFERROR(X477/H477,"0")</f>
        <v>0</v>
      </c>
      <c r="Y478" s="368">
        <f>IFERROR(IF(Y472="",0,Y472),"0")+IFERROR(IF(Y473="",0,Y473),"0")+IFERROR(IF(Y474="",0,Y474),"0")+IFERROR(IF(Y475="",0,Y475),"0")+IFERROR(IF(Y476="",0,Y476),"0")+IFERROR(IF(Y477="",0,Y477),"0")</f>
        <v>0</v>
      </c>
      <c r="Z478" s="369"/>
      <c r="AA478" s="369"/>
    </row>
    <row r="479" spans="1:54" hidden="1" x14ac:dyDescent="0.2">
      <c r="A479" s="379"/>
      <c r="B479" s="379"/>
      <c r="C479" s="379"/>
      <c r="D479" s="379"/>
      <c r="E479" s="379"/>
      <c r="F479" s="379"/>
      <c r="G479" s="379"/>
      <c r="H479" s="379"/>
      <c r="I479" s="379"/>
      <c r="J479" s="379"/>
      <c r="K479" s="379"/>
      <c r="L479" s="379"/>
      <c r="M479" s="379"/>
      <c r="N479" s="380"/>
      <c r="O479" s="395" t="s">
        <v>73</v>
      </c>
      <c r="P479" s="396"/>
      <c r="Q479" s="396"/>
      <c r="R479" s="396"/>
      <c r="S479" s="396"/>
      <c r="T479" s="396"/>
      <c r="U479" s="397"/>
      <c r="V479" s="37" t="s">
        <v>68</v>
      </c>
      <c r="W479" s="368">
        <f>IFERROR(SUM(W472:W477),"0")</f>
        <v>0</v>
      </c>
      <c r="X479" s="368">
        <f>IFERROR(SUM(X472:X477),"0")</f>
        <v>0</v>
      </c>
      <c r="Y479" s="37"/>
      <c r="Z479" s="369"/>
      <c r="AA479" s="369"/>
    </row>
    <row r="480" spans="1:54" ht="14.25" hidden="1" customHeight="1" x14ac:dyDescent="0.25">
      <c r="A480" s="381" t="s">
        <v>75</v>
      </c>
      <c r="B480" s="379"/>
      <c r="C480" s="379"/>
      <c r="D480" s="379"/>
      <c r="E480" s="379"/>
      <c r="F480" s="379"/>
      <c r="G480" s="379"/>
      <c r="H480" s="379"/>
      <c r="I480" s="379"/>
      <c r="J480" s="379"/>
      <c r="K480" s="379"/>
      <c r="L480" s="379"/>
      <c r="M480" s="379"/>
      <c r="N480" s="379"/>
      <c r="O480" s="379"/>
      <c r="P480" s="379"/>
      <c r="Q480" s="379"/>
      <c r="R480" s="379"/>
      <c r="S480" s="379"/>
      <c r="T480" s="379"/>
      <c r="U480" s="379"/>
      <c r="V480" s="379"/>
      <c r="W480" s="379"/>
      <c r="X480" s="379"/>
      <c r="Y480" s="379"/>
      <c r="Z480" s="359"/>
      <c r="AA480" s="359"/>
    </row>
    <row r="481" spans="1:54" ht="16.5" hidden="1" customHeight="1" x14ac:dyDescent="0.25">
      <c r="A481" s="54" t="s">
        <v>629</v>
      </c>
      <c r="B481" s="54" t="s">
        <v>630</v>
      </c>
      <c r="C481" s="31">
        <v>4301051230</v>
      </c>
      <c r="D481" s="375">
        <v>4607091383409</v>
      </c>
      <c r="E481" s="374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4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hidden="1" customHeight="1" x14ac:dyDescent="0.25">
      <c r="A482" s="54" t="s">
        <v>631</v>
      </c>
      <c r="B482" s="54" t="s">
        <v>632</v>
      </c>
      <c r="C482" s="31">
        <v>4301051231</v>
      </c>
      <c r="D482" s="375">
        <v>4607091383416</v>
      </c>
      <c r="E482" s="374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3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4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hidden="1" customHeight="1" x14ac:dyDescent="0.25">
      <c r="A483" s="54" t="s">
        <v>633</v>
      </c>
      <c r="B483" s="54" t="s">
        <v>634</v>
      </c>
      <c r="C483" s="31">
        <v>4301051058</v>
      </c>
      <c r="D483" s="375">
        <v>4680115883536</v>
      </c>
      <c r="E483" s="374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2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4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hidden="1" x14ac:dyDescent="0.2">
      <c r="A484" s="378"/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80"/>
      <c r="O484" s="395" t="s">
        <v>73</v>
      </c>
      <c r="P484" s="396"/>
      <c r="Q484" s="396"/>
      <c r="R484" s="396"/>
      <c r="S484" s="396"/>
      <c r="T484" s="396"/>
      <c r="U484" s="397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hidden="1" x14ac:dyDescent="0.2">
      <c r="A485" s="379"/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80"/>
      <c r="O485" s="395" t="s">
        <v>73</v>
      </c>
      <c r="P485" s="396"/>
      <c r="Q485" s="396"/>
      <c r="R485" s="396"/>
      <c r="S485" s="396"/>
      <c r="T485" s="396"/>
      <c r="U485" s="397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hidden="1" customHeight="1" x14ac:dyDescent="0.25">
      <c r="A486" s="381" t="s">
        <v>206</v>
      </c>
      <c r="B486" s="379"/>
      <c r="C486" s="379"/>
      <c r="D486" s="379"/>
      <c r="E486" s="379"/>
      <c r="F486" s="379"/>
      <c r="G486" s="379"/>
      <c r="H486" s="379"/>
      <c r="I486" s="379"/>
      <c r="J486" s="379"/>
      <c r="K486" s="379"/>
      <c r="L486" s="379"/>
      <c r="M486" s="379"/>
      <c r="N486" s="379"/>
      <c r="O486" s="379"/>
      <c r="P486" s="379"/>
      <c r="Q486" s="379"/>
      <c r="R486" s="379"/>
      <c r="S486" s="379"/>
      <c r="T486" s="379"/>
      <c r="U486" s="379"/>
      <c r="V486" s="379"/>
      <c r="W486" s="379"/>
      <c r="X486" s="379"/>
      <c r="Y486" s="379"/>
      <c r="Z486" s="359"/>
      <c r="AA486" s="359"/>
    </row>
    <row r="487" spans="1:54" ht="16.5" hidden="1" customHeight="1" x14ac:dyDescent="0.25">
      <c r="A487" s="54" t="s">
        <v>635</v>
      </c>
      <c r="B487" s="54" t="s">
        <v>636</v>
      </c>
      <c r="C487" s="31">
        <v>4301060363</v>
      </c>
      <c r="D487" s="375">
        <v>4680115885035</v>
      </c>
      <c r="E487" s="374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6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4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hidden="1" x14ac:dyDescent="0.2">
      <c r="A488" s="378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0"/>
      <c r="O488" s="395" t="s">
        <v>73</v>
      </c>
      <c r="P488" s="396"/>
      <c r="Q488" s="396"/>
      <c r="R488" s="396"/>
      <c r="S488" s="396"/>
      <c r="T488" s="396"/>
      <c r="U488" s="397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hidden="1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0"/>
      <c r="O489" s="395" t="s">
        <v>73</v>
      </c>
      <c r="P489" s="396"/>
      <c r="Q489" s="396"/>
      <c r="R489" s="396"/>
      <c r="S489" s="396"/>
      <c r="T489" s="396"/>
      <c r="U489" s="397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hidden="1" customHeight="1" x14ac:dyDescent="0.2">
      <c r="A490" s="504" t="s">
        <v>637</v>
      </c>
      <c r="B490" s="505"/>
      <c r="C490" s="505"/>
      <c r="D490" s="505"/>
      <c r="E490" s="505"/>
      <c r="F490" s="505"/>
      <c r="G490" s="505"/>
      <c r="H490" s="505"/>
      <c r="I490" s="505"/>
      <c r="J490" s="505"/>
      <c r="K490" s="505"/>
      <c r="L490" s="505"/>
      <c r="M490" s="505"/>
      <c r="N490" s="505"/>
      <c r="O490" s="505"/>
      <c r="P490" s="505"/>
      <c r="Q490" s="505"/>
      <c r="R490" s="505"/>
      <c r="S490" s="505"/>
      <c r="T490" s="505"/>
      <c r="U490" s="505"/>
      <c r="V490" s="505"/>
      <c r="W490" s="505"/>
      <c r="X490" s="505"/>
      <c r="Y490" s="505"/>
      <c r="Z490" s="48"/>
      <c r="AA490" s="48"/>
    </row>
    <row r="491" spans="1:54" ht="16.5" hidden="1" customHeight="1" x14ac:dyDescent="0.25">
      <c r="A491" s="391" t="s">
        <v>638</v>
      </c>
      <c r="B491" s="379"/>
      <c r="C491" s="379"/>
      <c r="D491" s="379"/>
      <c r="E491" s="379"/>
      <c r="F491" s="379"/>
      <c r="G491" s="379"/>
      <c r="H491" s="379"/>
      <c r="I491" s="379"/>
      <c r="J491" s="379"/>
      <c r="K491" s="379"/>
      <c r="L491" s="379"/>
      <c r="M491" s="379"/>
      <c r="N491" s="379"/>
      <c r="O491" s="379"/>
      <c r="P491" s="379"/>
      <c r="Q491" s="379"/>
      <c r="R491" s="379"/>
      <c r="S491" s="379"/>
      <c r="T491" s="379"/>
      <c r="U491" s="379"/>
      <c r="V491" s="379"/>
      <c r="W491" s="379"/>
      <c r="X491" s="379"/>
      <c r="Y491" s="379"/>
      <c r="Z491" s="360"/>
      <c r="AA491" s="360"/>
    </row>
    <row r="492" spans="1:54" ht="14.25" hidden="1" customHeight="1" x14ac:dyDescent="0.25">
      <c r="A492" s="381" t="s">
        <v>111</v>
      </c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79"/>
      <c r="O492" s="379"/>
      <c r="P492" s="379"/>
      <c r="Q492" s="379"/>
      <c r="R492" s="379"/>
      <c r="S492" s="379"/>
      <c r="T492" s="379"/>
      <c r="U492" s="379"/>
      <c r="V492" s="379"/>
      <c r="W492" s="379"/>
      <c r="X492" s="379"/>
      <c r="Y492" s="379"/>
      <c r="Z492" s="359"/>
      <c r="AA492" s="359"/>
    </row>
    <row r="493" spans="1:54" ht="27" hidden="1" customHeight="1" x14ac:dyDescent="0.25">
      <c r="A493" s="54" t="s">
        <v>639</v>
      </c>
      <c r="B493" s="54" t="s">
        <v>640</v>
      </c>
      <c r="C493" s="31">
        <v>4301011763</v>
      </c>
      <c r="D493" s="375">
        <v>4640242181011</v>
      </c>
      <c r="E493" s="374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641" t="s">
        <v>641</v>
      </c>
      <c r="P493" s="373"/>
      <c r="Q493" s="373"/>
      <c r="R493" s="373"/>
      <c r="S493" s="374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hidden="1" customHeight="1" x14ac:dyDescent="0.25">
      <c r="A494" s="54" t="s">
        <v>642</v>
      </c>
      <c r="B494" s="54" t="s">
        <v>643</v>
      </c>
      <c r="C494" s="31">
        <v>4301011951</v>
      </c>
      <c r="D494" s="375">
        <v>4640242180045</v>
      </c>
      <c r="E494" s="374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60" t="s">
        <v>644</v>
      </c>
      <c r="P494" s="373"/>
      <c r="Q494" s="373"/>
      <c r="R494" s="373"/>
      <c r="S494" s="374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hidden="1" customHeight="1" x14ac:dyDescent="0.25">
      <c r="A495" s="54" t="s">
        <v>645</v>
      </c>
      <c r="B495" s="54" t="s">
        <v>646</v>
      </c>
      <c r="C495" s="31">
        <v>4301011585</v>
      </c>
      <c r="D495" s="375">
        <v>4640242180441</v>
      </c>
      <c r="E495" s="374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7" t="s">
        <v>647</v>
      </c>
      <c r="P495" s="373"/>
      <c r="Q495" s="373"/>
      <c r="R495" s="373"/>
      <c r="S495" s="374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hidden="1" customHeight="1" x14ac:dyDescent="0.25">
      <c r="A496" s="54" t="s">
        <v>648</v>
      </c>
      <c r="B496" s="54" t="s">
        <v>649</v>
      </c>
      <c r="C496" s="31">
        <v>4301011950</v>
      </c>
      <c r="D496" s="375">
        <v>4640242180601</v>
      </c>
      <c r="E496" s="374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586" t="s">
        <v>650</v>
      </c>
      <c r="P496" s="373"/>
      <c r="Q496" s="373"/>
      <c r="R496" s="373"/>
      <c r="S496" s="374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hidden="1" customHeight="1" x14ac:dyDescent="0.25">
      <c r="A497" s="54" t="s">
        <v>651</v>
      </c>
      <c r="B497" s="54" t="s">
        <v>652</v>
      </c>
      <c r="C497" s="31">
        <v>4301011584</v>
      </c>
      <c r="D497" s="375">
        <v>4640242180564</v>
      </c>
      <c r="E497" s="374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77" t="s">
        <v>653</v>
      </c>
      <c r="P497" s="373"/>
      <c r="Q497" s="373"/>
      <c r="R497" s="373"/>
      <c r="S497" s="374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654</v>
      </c>
      <c r="B498" s="54" t="s">
        <v>655</v>
      </c>
      <c r="C498" s="31">
        <v>4301011762</v>
      </c>
      <c r="D498" s="375">
        <v>4640242180922</v>
      </c>
      <c r="E498" s="374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17" t="s">
        <v>656</v>
      </c>
      <c r="P498" s="373"/>
      <c r="Q498" s="373"/>
      <c r="R498" s="373"/>
      <c r="S498" s="374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657</v>
      </c>
      <c r="B499" s="54" t="s">
        <v>658</v>
      </c>
      <c r="C499" s="31">
        <v>4301011551</v>
      </c>
      <c r="D499" s="375">
        <v>4640242180038</v>
      </c>
      <c r="E499" s="374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92" t="s">
        <v>659</v>
      </c>
      <c r="P499" s="373"/>
      <c r="Q499" s="373"/>
      <c r="R499" s="373"/>
      <c r="S499" s="374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hidden="1" x14ac:dyDescent="0.2">
      <c r="A500" s="378"/>
      <c r="B500" s="379"/>
      <c r="C500" s="379"/>
      <c r="D500" s="379"/>
      <c r="E500" s="379"/>
      <c r="F500" s="379"/>
      <c r="G500" s="379"/>
      <c r="H500" s="379"/>
      <c r="I500" s="379"/>
      <c r="J500" s="379"/>
      <c r="K500" s="379"/>
      <c r="L500" s="379"/>
      <c r="M500" s="379"/>
      <c r="N500" s="380"/>
      <c r="O500" s="395" t="s">
        <v>73</v>
      </c>
      <c r="P500" s="396"/>
      <c r="Q500" s="396"/>
      <c r="R500" s="396"/>
      <c r="S500" s="396"/>
      <c r="T500" s="396"/>
      <c r="U500" s="397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hidden="1" x14ac:dyDescent="0.2">
      <c r="A501" s="379"/>
      <c r="B501" s="379"/>
      <c r="C501" s="379"/>
      <c r="D501" s="379"/>
      <c r="E501" s="379"/>
      <c r="F501" s="379"/>
      <c r="G501" s="379"/>
      <c r="H501" s="379"/>
      <c r="I501" s="379"/>
      <c r="J501" s="379"/>
      <c r="K501" s="379"/>
      <c r="L501" s="379"/>
      <c r="M501" s="379"/>
      <c r="N501" s="380"/>
      <c r="O501" s="395" t="s">
        <v>73</v>
      </c>
      <c r="P501" s="396"/>
      <c r="Q501" s="396"/>
      <c r="R501" s="396"/>
      <c r="S501" s="396"/>
      <c r="T501" s="396"/>
      <c r="U501" s="397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hidden="1" customHeight="1" x14ac:dyDescent="0.25">
      <c r="A502" s="381" t="s">
        <v>103</v>
      </c>
      <c r="B502" s="379"/>
      <c r="C502" s="379"/>
      <c r="D502" s="379"/>
      <c r="E502" s="379"/>
      <c r="F502" s="379"/>
      <c r="G502" s="379"/>
      <c r="H502" s="379"/>
      <c r="I502" s="379"/>
      <c r="J502" s="379"/>
      <c r="K502" s="379"/>
      <c r="L502" s="379"/>
      <c r="M502" s="379"/>
      <c r="N502" s="379"/>
      <c r="O502" s="379"/>
      <c r="P502" s="379"/>
      <c r="Q502" s="379"/>
      <c r="R502" s="379"/>
      <c r="S502" s="379"/>
      <c r="T502" s="379"/>
      <c r="U502" s="379"/>
      <c r="V502" s="379"/>
      <c r="W502" s="379"/>
      <c r="X502" s="379"/>
      <c r="Y502" s="379"/>
      <c r="Z502" s="359"/>
      <c r="AA502" s="359"/>
    </row>
    <row r="503" spans="1:54" ht="27" hidden="1" customHeight="1" x14ac:dyDescent="0.25">
      <c r="A503" s="54" t="s">
        <v>660</v>
      </c>
      <c r="B503" s="54" t="s">
        <v>661</v>
      </c>
      <c r="C503" s="31">
        <v>4301020260</v>
      </c>
      <c r="D503" s="375">
        <v>4640242180526</v>
      </c>
      <c r="E503" s="374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83" t="s">
        <v>662</v>
      </c>
      <c r="P503" s="373"/>
      <c r="Q503" s="373"/>
      <c r="R503" s="373"/>
      <c r="S503" s="374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hidden="1" customHeight="1" x14ac:dyDescent="0.25">
      <c r="A504" s="54" t="s">
        <v>663</v>
      </c>
      <c r="B504" s="54" t="s">
        <v>664</v>
      </c>
      <c r="C504" s="31">
        <v>4301020269</v>
      </c>
      <c r="D504" s="375">
        <v>4640242180519</v>
      </c>
      <c r="E504" s="374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1" t="s">
        <v>665</v>
      </c>
      <c r="P504" s="373"/>
      <c r="Q504" s="373"/>
      <c r="R504" s="373"/>
      <c r="S504" s="374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hidden="1" customHeight="1" x14ac:dyDescent="0.25">
      <c r="A505" s="54" t="s">
        <v>666</v>
      </c>
      <c r="B505" s="54" t="s">
        <v>667</v>
      </c>
      <c r="C505" s="31">
        <v>4301020309</v>
      </c>
      <c r="D505" s="375">
        <v>4640242180090</v>
      </c>
      <c r="E505" s="374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93" t="s">
        <v>668</v>
      </c>
      <c r="P505" s="373"/>
      <c r="Q505" s="373"/>
      <c r="R505" s="373"/>
      <c r="S505" s="374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hidden="1" customHeight="1" x14ac:dyDescent="0.25">
      <c r="A506" s="54" t="s">
        <v>669</v>
      </c>
      <c r="B506" s="54" t="s">
        <v>670</v>
      </c>
      <c r="C506" s="31">
        <v>4301020314</v>
      </c>
      <c r="D506" s="375">
        <v>4640242180090</v>
      </c>
      <c r="E506" s="374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21" t="s">
        <v>671</v>
      </c>
      <c r="P506" s="373"/>
      <c r="Q506" s="373"/>
      <c r="R506" s="373"/>
      <c r="S506" s="374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hidden="1" x14ac:dyDescent="0.2">
      <c r="A507" s="378"/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80"/>
      <c r="O507" s="395" t="s">
        <v>73</v>
      </c>
      <c r="P507" s="396"/>
      <c r="Q507" s="396"/>
      <c r="R507" s="396"/>
      <c r="S507" s="396"/>
      <c r="T507" s="396"/>
      <c r="U507" s="397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hidden="1" x14ac:dyDescent="0.2">
      <c r="A508" s="379"/>
      <c r="B508" s="379"/>
      <c r="C508" s="379"/>
      <c r="D508" s="379"/>
      <c r="E508" s="379"/>
      <c r="F508" s="379"/>
      <c r="G508" s="379"/>
      <c r="H508" s="379"/>
      <c r="I508" s="379"/>
      <c r="J508" s="379"/>
      <c r="K508" s="379"/>
      <c r="L508" s="379"/>
      <c r="M508" s="379"/>
      <c r="N508" s="380"/>
      <c r="O508" s="395" t="s">
        <v>73</v>
      </c>
      <c r="P508" s="396"/>
      <c r="Q508" s="396"/>
      <c r="R508" s="396"/>
      <c r="S508" s="396"/>
      <c r="T508" s="396"/>
      <c r="U508" s="397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hidden="1" customHeight="1" x14ac:dyDescent="0.25">
      <c r="A509" s="381" t="s">
        <v>62</v>
      </c>
      <c r="B509" s="379"/>
      <c r="C509" s="379"/>
      <c r="D509" s="379"/>
      <c r="E509" s="379"/>
      <c r="F509" s="379"/>
      <c r="G509" s="379"/>
      <c r="H509" s="379"/>
      <c r="I509" s="379"/>
      <c r="J509" s="379"/>
      <c r="K509" s="379"/>
      <c r="L509" s="379"/>
      <c r="M509" s="379"/>
      <c r="N509" s="379"/>
      <c r="O509" s="379"/>
      <c r="P509" s="379"/>
      <c r="Q509" s="379"/>
      <c r="R509" s="379"/>
      <c r="S509" s="379"/>
      <c r="T509" s="379"/>
      <c r="U509" s="379"/>
      <c r="V509" s="379"/>
      <c r="W509" s="379"/>
      <c r="X509" s="379"/>
      <c r="Y509" s="379"/>
      <c r="Z509" s="359"/>
      <c r="AA509" s="359"/>
    </row>
    <row r="510" spans="1:54" ht="27" hidden="1" customHeight="1" x14ac:dyDescent="0.25">
      <c r="A510" s="54" t="s">
        <v>672</v>
      </c>
      <c r="B510" s="54" t="s">
        <v>673</v>
      </c>
      <c r="C510" s="31">
        <v>4301031280</v>
      </c>
      <c r="D510" s="375">
        <v>4640242180816</v>
      </c>
      <c r="E510" s="374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28" t="s">
        <v>674</v>
      </c>
      <c r="P510" s="373"/>
      <c r="Q510" s="373"/>
      <c r="R510" s="373"/>
      <c r="S510" s="374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hidden="1" customHeight="1" x14ac:dyDescent="0.25">
      <c r="A511" s="54" t="s">
        <v>675</v>
      </c>
      <c r="B511" s="54" t="s">
        <v>676</v>
      </c>
      <c r="C511" s="31">
        <v>4301031194</v>
      </c>
      <c r="D511" s="375">
        <v>4680115880856</v>
      </c>
      <c r="E511" s="374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3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4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hidden="1" customHeight="1" x14ac:dyDescent="0.25">
      <c r="A512" s="54" t="s">
        <v>677</v>
      </c>
      <c r="B512" s="54" t="s">
        <v>678</v>
      </c>
      <c r="C512" s="31">
        <v>4301031244</v>
      </c>
      <c r="D512" s="375">
        <v>4640242180595</v>
      </c>
      <c r="E512" s="374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0" t="s">
        <v>679</v>
      </c>
      <c r="P512" s="373"/>
      <c r="Q512" s="373"/>
      <c r="R512" s="373"/>
      <c r="S512" s="374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hidden="1" customHeight="1" x14ac:dyDescent="0.25">
      <c r="A513" s="54" t="s">
        <v>680</v>
      </c>
      <c r="B513" s="54" t="s">
        <v>681</v>
      </c>
      <c r="C513" s="31">
        <v>4301031321</v>
      </c>
      <c r="D513" s="375">
        <v>4640242180076</v>
      </c>
      <c r="E513" s="374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9" t="s">
        <v>682</v>
      </c>
      <c r="P513" s="373"/>
      <c r="Q513" s="373"/>
      <c r="R513" s="373"/>
      <c r="S513" s="374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hidden="1" customHeight="1" x14ac:dyDescent="0.25">
      <c r="A514" s="54" t="s">
        <v>683</v>
      </c>
      <c r="B514" s="54" t="s">
        <v>684</v>
      </c>
      <c r="C514" s="31">
        <v>4301031203</v>
      </c>
      <c r="D514" s="375">
        <v>4640242180908</v>
      </c>
      <c r="E514" s="374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644" t="s">
        <v>685</v>
      </c>
      <c r="P514" s="373"/>
      <c r="Q514" s="373"/>
      <c r="R514" s="373"/>
      <c r="S514" s="374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686</v>
      </c>
      <c r="B515" s="54" t="s">
        <v>687</v>
      </c>
      <c r="C515" s="31">
        <v>4301031200</v>
      </c>
      <c r="D515" s="375">
        <v>4640242180489</v>
      </c>
      <c r="E515" s="374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63" t="s">
        <v>688</v>
      </c>
      <c r="P515" s="373"/>
      <c r="Q515" s="373"/>
      <c r="R515" s="373"/>
      <c r="S515" s="374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hidden="1" x14ac:dyDescent="0.2">
      <c r="A516" s="378"/>
      <c r="B516" s="379"/>
      <c r="C516" s="379"/>
      <c r="D516" s="379"/>
      <c r="E516" s="379"/>
      <c r="F516" s="379"/>
      <c r="G516" s="379"/>
      <c r="H516" s="379"/>
      <c r="I516" s="379"/>
      <c r="J516" s="379"/>
      <c r="K516" s="379"/>
      <c r="L516" s="379"/>
      <c r="M516" s="379"/>
      <c r="N516" s="380"/>
      <c r="O516" s="395" t="s">
        <v>73</v>
      </c>
      <c r="P516" s="396"/>
      <c r="Q516" s="396"/>
      <c r="R516" s="396"/>
      <c r="S516" s="396"/>
      <c r="T516" s="396"/>
      <c r="U516" s="397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hidden="1" x14ac:dyDescent="0.2">
      <c r="A517" s="379"/>
      <c r="B517" s="379"/>
      <c r="C517" s="379"/>
      <c r="D517" s="379"/>
      <c r="E517" s="379"/>
      <c r="F517" s="379"/>
      <c r="G517" s="379"/>
      <c r="H517" s="379"/>
      <c r="I517" s="379"/>
      <c r="J517" s="379"/>
      <c r="K517" s="379"/>
      <c r="L517" s="379"/>
      <c r="M517" s="379"/>
      <c r="N517" s="380"/>
      <c r="O517" s="395" t="s">
        <v>73</v>
      </c>
      <c r="P517" s="396"/>
      <c r="Q517" s="396"/>
      <c r="R517" s="396"/>
      <c r="S517" s="396"/>
      <c r="T517" s="396"/>
      <c r="U517" s="397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hidden="1" customHeight="1" x14ac:dyDescent="0.25">
      <c r="A518" s="381" t="s">
        <v>75</v>
      </c>
      <c r="B518" s="379"/>
      <c r="C518" s="379"/>
      <c r="D518" s="379"/>
      <c r="E518" s="379"/>
      <c r="F518" s="379"/>
      <c r="G518" s="379"/>
      <c r="H518" s="379"/>
      <c r="I518" s="379"/>
      <c r="J518" s="379"/>
      <c r="K518" s="379"/>
      <c r="L518" s="379"/>
      <c r="M518" s="379"/>
      <c r="N518" s="379"/>
      <c r="O518" s="379"/>
      <c r="P518" s="379"/>
      <c r="Q518" s="379"/>
      <c r="R518" s="379"/>
      <c r="S518" s="379"/>
      <c r="T518" s="379"/>
      <c r="U518" s="379"/>
      <c r="V518" s="379"/>
      <c r="W518" s="379"/>
      <c r="X518" s="379"/>
      <c r="Y518" s="379"/>
      <c r="Z518" s="359"/>
      <c r="AA518" s="359"/>
    </row>
    <row r="519" spans="1:54" ht="27" hidden="1" customHeight="1" x14ac:dyDescent="0.25">
      <c r="A519" s="54" t="s">
        <v>689</v>
      </c>
      <c r="B519" s="54" t="s">
        <v>690</v>
      </c>
      <c r="C519" s="31">
        <v>4301051310</v>
      </c>
      <c r="D519" s="375">
        <v>4680115880870</v>
      </c>
      <c r="E519" s="374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3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4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hidden="1" customHeight="1" x14ac:dyDescent="0.25">
      <c r="A520" s="54" t="s">
        <v>691</v>
      </c>
      <c r="B520" s="54" t="s">
        <v>692</v>
      </c>
      <c r="C520" s="31">
        <v>4301051780</v>
      </c>
      <c r="D520" s="375">
        <v>4640242180106</v>
      </c>
      <c r="E520" s="374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65" t="s">
        <v>693</v>
      </c>
      <c r="P520" s="373"/>
      <c r="Q520" s="373"/>
      <c r="R520" s="373"/>
      <c r="S520" s="374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hidden="1" customHeight="1" x14ac:dyDescent="0.25">
      <c r="A521" s="54" t="s">
        <v>694</v>
      </c>
      <c r="B521" s="54" t="s">
        <v>695</v>
      </c>
      <c r="C521" s="31">
        <v>4301051510</v>
      </c>
      <c r="D521" s="375">
        <v>4640242180540</v>
      </c>
      <c r="E521" s="374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77" t="s">
        <v>696</v>
      </c>
      <c r="P521" s="373"/>
      <c r="Q521" s="373"/>
      <c r="R521" s="373"/>
      <c r="S521" s="374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hidden="1" customHeight="1" x14ac:dyDescent="0.25">
      <c r="A522" s="54" t="s">
        <v>697</v>
      </c>
      <c r="B522" s="54" t="s">
        <v>698</v>
      </c>
      <c r="C522" s="31">
        <v>4301051390</v>
      </c>
      <c r="D522" s="375">
        <v>4640242181233</v>
      </c>
      <c r="E522" s="374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14" t="s">
        <v>699</v>
      </c>
      <c r="P522" s="373"/>
      <c r="Q522" s="373"/>
      <c r="R522" s="373"/>
      <c r="S522" s="374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hidden="1" customHeight="1" x14ac:dyDescent="0.25">
      <c r="A523" s="54" t="s">
        <v>700</v>
      </c>
      <c r="B523" s="54" t="s">
        <v>701</v>
      </c>
      <c r="C523" s="31">
        <v>4301051448</v>
      </c>
      <c r="D523" s="375">
        <v>4640242181226</v>
      </c>
      <c r="E523" s="374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15" t="s">
        <v>702</v>
      </c>
      <c r="P523" s="373"/>
      <c r="Q523" s="373"/>
      <c r="R523" s="373"/>
      <c r="S523" s="374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hidden="1" x14ac:dyDescent="0.2">
      <c r="A524" s="378"/>
      <c r="B524" s="379"/>
      <c r="C524" s="379"/>
      <c r="D524" s="379"/>
      <c r="E524" s="379"/>
      <c r="F524" s="379"/>
      <c r="G524" s="379"/>
      <c r="H524" s="379"/>
      <c r="I524" s="379"/>
      <c r="J524" s="379"/>
      <c r="K524" s="379"/>
      <c r="L524" s="379"/>
      <c r="M524" s="379"/>
      <c r="N524" s="380"/>
      <c r="O524" s="395" t="s">
        <v>73</v>
      </c>
      <c r="P524" s="396"/>
      <c r="Q524" s="396"/>
      <c r="R524" s="396"/>
      <c r="S524" s="396"/>
      <c r="T524" s="396"/>
      <c r="U524" s="397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hidden="1" x14ac:dyDescent="0.2">
      <c r="A525" s="379"/>
      <c r="B525" s="379"/>
      <c r="C525" s="379"/>
      <c r="D525" s="379"/>
      <c r="E525" s="379"/>
      <c r="F525" s="379"/>
      <c r="G525" s="379"/>
      <c r="H525" s="379"/>
      <c r="I525" s="379"/>
      <c r="J525" s="379"/>
      <c r="K525" s="379"/>
      <c r="L525" s="379"/>
      <c r="M525" s="379"/>
      <c r="N525" s="380"/>
      <c r="O525" s="395" t="s">
        <v>73</v>
      </c>
      <c r="P525" s="396"/>
      <c r="Q525" s="396"/>
      <c r="R525" s="396"/>
      <c r="S525" s="396"/>
      <c r="T525" s="396"/>
      <c r="U525" s="397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hidden="1" customHeight="1" x14ac:dyDescent="0.25">
      <c r="A526" s="381" t="s">
        <v>206</v>
      </c>
      <c r="B526" s="379"/>
      <c r="C526" s="379"/>
      <c r="D526" s="379"/>
      <c r="E526" s="379"/>
      <c r="F526" s="379"/>
      <c r="G526" s="379"/>
      <c r="H526" s="379"/>
      <c r="I526" s="379"/>
      <c r="J526" s="379"/>
      <c r="K526" s="379"/>
      <c r="L526" s="379"/>
      <c r="M526" s="379"/>
      <c r="N526" s="379"/>
      <c r="O526" s="379"/>
      <c r="P526" s="379"/>
      <c r="Q526" s="379"/>
      <c r="R526" s="379"/>
      <c r="S526" s="379"/>
      <c r="T526" s="379"/>
      <c r="U526" s="379"/>
      <c r="V526" s="379"/>
      <c r="W526" s="379"/>
      <c r="X526" s="379"/>
      <c r="Y526" s="379"/>
      <c r="Z526" s="359"/>
      <c r="AA526" s="359"/>
    </row>
    <row r="527" spans="1:54" ht="27" hidden="1" customHeight="1" x14ac:dyDescent="0.25">
      <c r="A527" s="54" t="s">
        <v>703</v>
      </c>
      <c r="B527" s="54" t="s">
        <v>704</v>
      </c>
      <c r="C527" s="31">
        <v>4301060354</v>
      </c>
      <c r="D527" s="375">
        <v>4640242180120</v>
      </c>
      <c r="E527" s="374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37" t="s">
        <v>705</v>
      </c>
      <c r="P527" s="373"/>
      <c r="Q527" s="373"/>
      <c r="R527" s="373"/>
      <c r="S527" s="374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hidden="1" customHeight="1" x14ac:dyDescent="0.25">
      <c r="A528" s="54" t="s">
        <v>703</v>
      </c>
      <c r="B528" s="54" t="s">
        <v>706</v>
      </c>
      <c r="C528" s="31">
        <v>4301060408</v>
      </c>
      <c r="D528" s="375">
        <v>4640242180120</v>
      </c>
      <c r="E528" s="374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718" t="s">
        <v>707</v>
      </c>
      <c r="P528" s="373"/>
      <c r="Q528" s="373"/>
      <c r="R528" s="373"/>
      <c r="S528" s="374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hidden="1" customHeight="1" x14ac:dyDescent="0.25">
      <c r="A529" s="54" t="s">
        <v>708</v>
      </c>
      <c r="B529" s="54" t="s">
        <v>709</v>
      </c>
      <c r="C529" s="31">
        <v>4301060355</v>
      </c>
      <c r="D529" s="375">
        <v>4640242180137</v>
      </c>
      <c r="E529" s="374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483" t="s">
        <v>710</v>
      </c>
      <c r="P529" s="373"/>
      <c r="Q529" s="373"/>
      <c r="R529" s="373"/>
      <c r="S529" s="374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hidden="1" customHeight="1" x14ac:dyDescent="0.25">
      <c r="A530" s="54" t="s">
        <v>708</v>
      </c>
      <c r="B530" s="54" t="s">
        <v>711</v>
      </c>
      <c r="C530" s="31">
        <v>4301060407</v>
      </c>
      <c r="D530" s="375">
        <v>4640242180137</v>
      </c>
      <c r="E530" s="374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384" t="s">
        <v>712</v>
      </c>
      <c r="P530" s="373"/>
      <c r="Q530" s="373"/>
      <c r="R530" s="373"/>
      <c r="S530" s="374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hidden="1" x14ac:dyDescent="0.2">
      <c r="A531" s="378"/>
      <c r="B531" s="379"/>
      <c r="C531" s="379"/>
      <c r="D531" s="379"/>
      <c r="E531" s="379"/>
      <c r="F531" s="379"/>
      <c r="G531" s="379"/>
      <c r="H531" s="379"/>
      <c r="I531" s="379"/>
      <c r="J531" s="379"/>
      <c r="K531" s="379"/>
      <c r="L531" s="379"/>
      <c r="M531" s="379"/>
      <c r="N531" s="380"/>
      <c r="O531" s="395" t="s">
        <v>73</v>
      </c>
      <c r="P531" s="396"/>
      <c r="Q531" s="396"/>
      <c r="R531" s="396"/>
      <c r="S531" s="396"/>
      <c r="T531" s="396"/>
      <c r="U531" s="397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hidden="1" x14ac:dyDescent="0.2">
      <c r="A532" s="379"/>
      <c r="B532" s="379"/>
      <c r="C532" s="379"/>
      <c r="D532" s="379"/>
      <c r="E532" s="379"/>
      <c r="F532" s="379"/>
      <c r="G532" s="379"/>
      <c r="H532" s="379"/>
      <c r="I532" s="379"/>
      <c r="J532" s="379"/>
      <c r="K532" s="379"/>
      <c r="L532" s="379"/>
      <c r="M532" s="379"/>
      <c r="N532" s="380"/>
      <c r="O532" s="395" t="s">
        <v>73</v>
      </c>
      <c r="P532" s="396"/>
      <c r="Q532" s="396"/>
      <c r="R532" s="396"/>
      <c r="S532" s="396"/>
      <c r="T532" s="396"/>
      <c r="U532" s="397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2"/>
      <c r="B533" s="379"/>
      <c r="C533" s="379"/>
      <c r="D533" s="379"/>
      <c r="E533" s="379"/>
      <c r="F533" s="379"/>
      <c r="G533" s="379"/>
      <c r="H533" s="379"/>
      <c r="I533" s="379"/>
      <c r="J533" s="379"/>
      <c r="K533" s="379"/>
      <c r="L533" s="379"/>
      <c r="M533" s="379"/>
      <c r="N533" s="425"/>
      <c r="O533" s="478" t="s">
        <v>713</v>
      </c>
      <c r="P533" s="479"/>
      <c r="Q533" s="479"/>
      <c r="R533" s="479"/>
      <c r="S533" s="479"/>
      <c r="T533" s="479"/>
      <c r="U533" s="480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5700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5715</v>
      </c>
      <c r="Y533" s="37"/>
      <c r="Z533" s="369"/>
      <c r="AA533" s="369"/>
    </row>
    <row r="534" spans="1:54" x14ac:dyDescent="0.2">
      <c r="A534" s="379"/>
      <c r="B534" s="379"/>
      <c r="C534" s="379"/>
      <c r="D534" s="379"/>
      <c r="E534" s="379"/>
      <c r="F534" s="379"/>
      <c r="G534" s="379"/>
      <c r="H534" s="379"/>
      <c r="I534" s="379"/>
      <c r="J534" s="379"/>
      <c r="K534" s="379"/>
      <c r="L534" s="379"/>
      <c r="M534" s="379"/>
      <c r="N534" s="425"/>
      <c r="O534" s="478" t="s">
        <v>714</v>
      </c>
      <c r="P534" s="479"/>
      <c r="Q534" s="479"/>
      <c r="R534" s="479"/>
      <c r="S534" s="479"/>
      <c r="T534" s="479"/>
      <c r="U534" s="480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5882.4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5897.8799999999992</v>
      </c>
      <c r="Y534" s="37"/>
      <c r="Z534" s="369"/>
      <c r="AA534" s="369"/>
    </row>
    <row r="535" spans="1:54" x14ac:dyDescent="0.2">
      <c r="A535" s="379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425"/>
      <c r="O535" s="478" t="s">
        <v>715</v>
      </c>
      <c r="P535" s="479"/>
      <c r="Q535" s="479"/>
      <c r="R535" s="479"/>
      <c r="S535" s="479"/>
      <c r="T535" s="479"/>
      <c r="U535" s="480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8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8</v>
      </c>
      <c r="Y535" s="37"/>
      <c r="Z535" s="369"/>
      <c r="AA535" s="369"/>
    </row>
    <row r="536" spans="1:54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425"/>
      <c r="O536" s="478" t="s">
        <v>717</v>
      </c>
      <c r="P536" s="479"/>
      <c r="Q536" s="479"/>
      <c r="R536" s="479"/>
      <c r="S536" s="479"/>
      <c r="T536" s="479"/>
      <c r="U536" s="480"/>
      <c r="V536" s="37" t="s">
        <v>68</v>
      </c>
      <c r="W536" s="368">
        <f>GrossWeightTotal+PalletQtyTotal*25</f>
        <v>6082.4</v>
      </c>
      <c r="X536" s="368">
        <f>GrossWeightTotalR+PalletQtyTotalR*25</f>
        <v>6097.8799999999992</v>
      </c>
      <c r="Y536" s="37"/>
      <c r="Z536" s="369"/>
      <c r="AA536" s="369"/>
    </row>
    <row r="537" spans="1:54" x14ac:dyDescent="0.2">
      <c r="A537" s="379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25"/>
      <c r="O537" s="478" t="s">
        <v>718</v>
      </c>
      <c r="P537" s="479"/>
      <c r="Q537" s="479"/>
      <c r="R537" s="479"/>
      <c r="S537" s="479"/>
      <c r="T537" s="479"/>
      <c r="U537" s="480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380.00000000000006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381</v>
      </c>
      <c r="Y537" s="37"/>
      <c r="Z537" s="369"/>
      <c r="AA537" s="369"/>
    </row>
    <row r="538" spans="1:54" ht="14.25" hidden="1" customHeight="1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25"/>
      <c r="O538" s="478" t="s">
        <v>719</v>
      </c>
      <c r="P538" s="479"/>
      <c r="Q538" s="479"/>
      <c r="R538" s="479"/>
      <c r="S538" s="479"/>
      <c r="T538" s="479"/>
      <c r="U538" s="480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8.2867499999999996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370" t="s">
        <v>101</v>
      </c>
      <c r="D540" s="595"/>
      <c r="E540" s="595"/>
      <c r="F540" s="596"/>
      <c r="G540" s="370" t="s">
        <v>229</v>
      </c>
      <c r="H540" s="595"/>
      <c r="I540" s="595"/>
      <c r="J540" s="595"/>
      <c r="K540" s="595"/>
      <c r="L540" s="595"/>
      <c r="M540" s="595"/>
      <c r="N540" s="595"/>
      <c r="O540" s="595"/>
      <c r="P540" s="596"/>
      <c r="Q540" s="370" t="s">
        <v>452</v>
      </c>
      <c r="R540" s="596"/>
      <c r="S540" s="370" t="s">
        <v>504</v>
      </c>
      <c r="T540" s="595"/>
      <c r="U540" s="596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667" t="s">
        <v>722</v>
      </c>
      <c r="B541" s="370" t="s">
        <v>61</v>
      </c>
      <c r="C541" s="370" t="s">
        <v>102</v>
      </c>
      <c r="D541" s="370" t="s">
        <v>110</v>
      </c>
      <c r="E541" s="370" t="s">
        <v>101</v>
      </c>
      <c r="F541" s="370" t="s">
        <v>219</v>
      </c>
      <c r="G541" s="370" t="s">
        <v>230</v>
      </c>
      <c r="H541" s="370" t="s">
        <v>237</v>
      </c>
      <c r="I541" s="370" t="s">
        <v>256</v>
      </c>
      <c r="J541" s="370" t="s">
        <v>315</v>
      </c>
      <c r="K541" s="358"/>
      <c r="L541" s="370" t="s">
        <v>345</v>
      </c>
      <c r="M541" s="358"/>
      <c r="N541" s="370" t="s">
        <v>345</v>
      </c>
      <c r="O541" s="370" t="s">
        <v>422</v>
      </c>
      <c r="P541" s="370" t="s">
        <v>439</v>
      </c>
      <c r="Q541" s="370" t="s">
        <v>453</v>
      </c>
      <c r="R541" s="370" t="s">
        <v>479</v>
      </c>
      <c r="S541" s="370" t="s">
        <v>505</v>
      </c>
      <c r="T541" s="370" t="s">
        <v>552</v>
      </c>
      <c r="U541" s="370" t="s">
        <v>580</v>
      </c>
      <c r="V541" s="370" t="s">
        <v>590</v>
      </c>
      <c r="W541" s="370" t="s">
        <v>638</v>
      </c>
      <c r="AA541" s="52"/>
      <c r="AD541" s="358"/>
    </row>
    <row r="542" spans="1:54" ht="13.5" customHeight="1" thickBot="1" x14ac:dyDescent="0.25">
      <c r="A542" s="668"/>
      <c r="B542" s="371"/>
      <c r="C542" s="371"/>
      <c r="D542" s="371"/>
      <c r="E542" s="371"/>
      <c r="F542" s="371"/>
      <c r="G542" s="371"/>
      <c r="H542" s="371"/>
      <c r="I542" s="371"/>
      <c r="J542" s="371"/>
      <c r="K542" s="358"/>
      <c r="L542" s="371"/>
      <c r="M542" s="358"/>
      <c r="N542" s="371"/>
      <c r="O542" s="371"/>
      <c r="P542" s="371"/>
      <c r="Q542" s="371"/>
      <c r="R542" s="371"/>
      <c r="S542" s="371"/>
      <c r="T542" s="371"/>
      <c r="U542" s="371"/>
      <c r="V542" s="371"/>
      <c r="W542" s="371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0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3" s="46">
        <f>IFERROR(X131*1,"0")+IFERROR(X132*1,"0")+IFERROR(X133*1,"0")+IFERROR(X134*1,"0")+IFERROR(X135*1,"0")</f>
        <v>0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0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3" s="46">
        <f>IFERROR(X206*1,"0")+IFERROR(X207*1,"0")+IFERROR(X208*1,"0")+IFERROR(X209*1,"0")+IFERROR(X210*1,"0")+IFERROR(X211*1,"0")+IFERROR(X215*1,"0")+IFERROR(X216*1,"0")</f>
        <v>0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0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0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0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5715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0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0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0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0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3 000,00"/>
        <filter val="333,33"/>
        <filter val="380,00"/>
        <filter val="46,67"/>
        <filter val="5 000,00"/>
        <filter val="5 700,00"/>
        <filter val="5 882,40"/>
        <filter val="6 082,40"/>
        <filter val="700,00"/>
        <filter val="8"/>
      </filters>
    </filterColumn>
  </autoFilter>
  <mergeCells count="969"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D458:E458"/>
    <mergeCell ref="A428:N429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D173:E173"/>
    <mergeCell ref="A430:Y430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O199:S199"/>
    <mergeCell ref="D483:E483"/>
    <mergeCell ref="D271:E271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O528:S528"/>
    <mergeCell ref="O428:U428"/>
    <mergeCell ref="A478:N479"/>
    <mergeCell ref="A414:Y414"/>
    <mergeCell ref="D528:E528"/>
    <mergeCell ref="O475:S475"/>
    <mergeCell ref="O462:S462"/>
    <mergeCell ref="D244:E244"/>
    <mergeCell ref="O403:U403"/>
    <mergeCell ref="D252:E252"/>
    <mergeCell ref="O299:S299"/>
    <mergeCell ref="O178:S178"/>
    <mergeCell ref="A104:Y104"/>
    <mergeCell ref="O180:S180"/>
    <mergeCell ref="O388:S388"/>
    <mergeCell ref="A324:Y324"/>
    <mergeCell ref="O325:S325"/>
    <mergeCell ref="O328:S328"/>
    <mergeCell ref="O349:U349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O133:S133"/>
    <mergeCell ref="D191:E191"/>
    <mergeCell ref="O213:U213"/>
    <mergeCell ref="D262:E262"/>
    <mergeCell ref="A136:N137"/>
    <mergeCell ref="O333:U333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D29:E29"/>
    <mergeCell ref="O185:S185"/>
    <mergeCell ref="D23:E23"/>
    <mergeCell ref="O70:S70"/>
    <mergeCell ref="O241:S241"/>
    <mergeCell ref="P13:Q13"/>
    <mergeCell ref="A48:Y48"/>
    <mergeCell ref="O22:S22"/>
    <mergeCell ref="O193:S193"/>
    <mergeCell ref="D111:E111"/>
    <mergeCell ref="F5:G5"/>
    <mergeCell ref="O294:S294"/>
    <mergeCell ref="O125:S125"/>
    <mergeCell ref="D216:E216"/>
    <mergeCell ref="D265:E265"/>
    <mergeCell ref="O81:S81"/>
    <mergeCell ref="O60:S60"/>
    <mergeCell ref="A13:L13"/>
    <mergeCell ref="A15:L15"/>
    <mergeCell ref="P5:Q5"/>
    <mergeCell ref="J9:L9"/>
    <mergeCell ref="O42:U42"/>
    <mergeCell ref="O123:S123"/>
    <mergeCell ref="D17:E18"/>
    <mergeCell ref="D529:E529"/>
    <mergeCell ref="A541:A542"/>
    <mergeCell ref="O25:U25"/>
    <mergeCell ref="A214:Y214"/>
    <mergeCell ref="A341:Y341"/>
    <mergeCell ref="O487:S487"/>
    <mergeCell ref="O238:S238"/>
    <mergeCell ref="O407:U407"/>
    <mergeCell ref="O474:S474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A412:N413"/>
    <mergeCell ref="A398:Y398"/>
    <mergeCell ref="O399:S399"/>
    <mergeCell ref="O128:U128"/>
    <mergeCell ref="O321:U321"/>
    <mergeCell ref="A177:Y177"/>
    <mergeCell ref="A9:C9"/>
    <mergeCell ref="D58:E58"/>
    <mergeCell ref="A492:Y492"/>
    <mergeCell ref="O189:S189"/>
    <mergeCell ref="D294:E294"/>
    <mergeCell ref="D462:E462"/>
    <mergeCell ref="D241:E241"/>
    <mergeCell ref="O319:S319"/>
    <mergeCell ref="O417:S417"/>
    <mergeCell ref="D76:E76"/>
    <mergeCell ref="O92:U92"/>
    <mergeCell ref="D33:E33"/>
    <mergeCell ref="D226:E226"/>
    <mergeCell ref="O413:U413"/>
    <mergeCell ref="O243:S24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A488:N489"/>
    <mergeCell ref="O302:U302"/>
    <mergeCell ref="O111:S111"/>
    <mergeCell ref="O409:S409"/>
    <mergeCell ref="D389:E389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O390:S390"/>
    <mergeCell ref="O118:U118"/>
    <mergeCell ref="O51:S51"/>
    <mergeCell ref="O109:S109"/>
    <mergeCell ref="D114:E114"/>
    <mergeCell ref="O101:S101"/>
    <mergeCell ref="A251:Y251"/>
    <mergeCell ref="A466:Y466"/>
    <mergeCell ref="O467:S467"/>
    <mergeCell ref="A249:N250"/>
    <mergeCell ref="D150:E150"/>
    <mergeCell ref="O368:S368"/>
    <mergeCell ref="O162:S162"/>
    <mergeCell ref="D215:E215"/>
    <mergeCell ref="O233:S233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O342:S342"/>
    <mergeCell ref="A322:Y322"/>
    <mergeCell ref="D305:E305"/>
    <mergeCell ref="O190:S190"/>
    <mergeCell ref="D243:E243"/>
    <mergeCell ref="D99:E99"/>
    <mergeCell ref="D310:E310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D519:E519"/>
    <mergeCell ref="D193:E193"/>
    <mergeCell ref="D347:E347"/>
    <mergeCell ref="O332:S332"/>
    <mergeCell ref="D476:E476"/>
    <mergeCell ref="O477:S477"/>
    <mergeCell ref="O514:S514"/>
    <mergeCell ref="O441:U441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O445:S445"/>
    <mergeCell ref="O361:S361"/>
    <mergeCell ref="O217:U217"/>
    <mergeCell ref="A139:Y139"/>
    <mergeCell ref="A443:Y443"/>
    <mergeCell ref="O267:S267"/>
    <mergeCell ref="O62:U62"/>
    <mergeCell ref="D7:L7"/>
    <mergeCell ref="O216:S216"/>
    <mergeCell ref="O210:S210"/>
    <mergeCell ref="O343:S343"/>
    <mergeCell ref="A19:Y19"/>
    <mergeCell ref="O427:S427"/>
    <mergeCell ref="A380:N381"/>
    <mergeCell ref="A280:N281"/>
    <mergeCell ref="D254:E254"/>
    <mergeCell ref="U6:V9"/>
    <mergeCell ref="D231:E231"/>
    <mergeCell ref="O82:S82"/>
    <mergeCell ref="O253:S253"/>
    <mergeCell ref="O278:S278"/>
    <mergeCell ref="A375:Y375"/>
    <mergeCell ref="D151:E151"/>
    <mergeCell ref="D6:L6"/>
    <mergeCell ref="D338:E338"/>
    <mergeCell ref="D409:E409"/>
    <mergeCell ref="D183:E183"/>
    <mergeCell ref="O370:U370"/>
    <mergeCell ref="D248:E248"/>
    <mergeCell ref="O266:S266"/>
    <mergeCell ref="O393:S393"/>
    <mergeCell ref="H1:P1"/>
    <mergeCell ref="O202:U202"/>
    <mergeCell ref="S5:T5"/>
    <mergeCell ref="O76:S76"/>
    <mergeCell ref="O209:S209"/>
    <mergeCell ref="U5:V5"/>
    <mergeCell ref="D51:E51"/>
    <mergeCell ref="O373:U373"/>
    <mergeCell ref="D10:E10"/>
    <mergeCell ref="F10:G10"/>
    <mergeCell ref="A12:L12"/>
    <mergeCell ref="O83:S83"/>
    <mergeCell ref="O132:S132"/>
    <mergeCell ref="D101:E101"/>
    <mergeCell ref="M17:M18"/>
    <mergeCell ref="O248:S248"/>
    <mergeCell ref="O226:S226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A490:Y490"/>
    <mergeCell ref="D477:E477"/>
    <mergeCell ref="O136:U136"/>
    <mergeCell ref="D125:E125"/>
    <mergeCell ref="O434:U434"/>
    <mergeCell ref="O334:U334"/>
    <mergeCell ref="O124:S124"/>
    <mergeCell ref="O411:S411"/>
    <mergeCell ref="O196:U196"/>
    <mergeCell ref="O218:U218"/>
    <mergeCell ref="D378:E378"/>
    <mergeCell ref="O345:U345"/>
    <mergeCell ref="D473:E473"/>
    <mergeCell ref="O495:S495"/>
    <mergeCell ref="A38:N39"/>
    <mergeCell ref="O422:S422"/>
    <mergeCell ref="O360:S360"/>
    <mergeCell ref="O74:S74"/>
    <mergeCell ref="O201:S201"/>
    <mergeCell ref="D112:E112"/>
    <mergeCell ref="O134:S134"/>
    <mergeCell ref="D283:E283"/>
    <mergeCell ref="O489:U489"/>
    <mergeCell ref="D467:E467"/>
    <mergeCell ref="A406:N407"/>
    <mergeCell ref="D190:E190"/>
    <mergeCell ref="O433:U433"/>
    <mergeCell ref="A418:N419"/>
    <mergeCell ref="D233:E233"/>
    <mergeCell ref="O329:S329"/>
    <mergeCell ref="O37:S37"/>
    <mergeCell ref="A55:Y55"/>
    <mergeCell ref="D182:E182"/>
    <mergeCell ref="O369:U369"/>
    <mergeCell ref="D109:E109"/>
    <mergeCell ref="O418:U418"/>
    <mergeCell ref="O108:S108"/>
    <mergeCell ref="A44:Y44"/>
    <mergeCell ref="D41:E41"/>
    <mergeCell ref="O88:S88"/>
    <mergeCell ref="O77:S77"/>
    <mergeCell ref="O362:U362"/>
    <mergeCell ref="O85:U85"/>
    <mergeCell ref="A140:Y140"/>
    <mergeCell ref="A285:N286"/>
    <mergeCell ref="D267:E267"/>
    <mergeCell ref="A61:N62"/>
    <mergeCell ref="O232:S232"/>
    <mergeCell ref="O280:U280"/>
    <mergeCell ref="A258:Y258"/>
    <mergeCell ref="D185:E185"/>
    <mergeCell ref="O259:S259"/>
    <mergeCell ref="O330:S330"/>
    <mergeCell ref="D277:E277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D487:E487"/>
    <mergeCell ref="D343:E343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D523:E523"/>
    <mergeCell ref="A524:N525"/>
    <mergeCell ref="O440:S440"/>
    <mergeCell ref="A464:N465"/>
    <mergeCell ref="O455:S455"/>
    <mergeCell ref="O484:U484"/>
    <mergeCell ref="O423:S423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24:S224"/>
    <mergeCell ref="D60:E60"/>
    <mergeCell ref="A204:Y204"/>
    <mergeCell ref="D187:E187"/>
    <mergeCell ref="D79:E79"/>
    <mergeCell ref="O366:S366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  <mergeCell ref="O516:U516"/>
    <mergeCell ref="B541:B542"/>
    <mergeCell ref="O46:U46"/>
    <mergeCell ref="D541:D542"/>
    <mergeCell ref="D315:E31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2024-05-03T11:37:54Z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