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КИ филиалы\"/>
    </mc:Choice>
  </mc:AlternateContent>
  <xr:revisionPtr revIDLastSave="0" documentId="13_ncr:1_{3FC07419-B9B6-4FED-A561-6533B8B08B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AG14" i="1"/>
  <c r="AG15" i="1"/>
  <c r="AG16" i="1"/>
  <c r="AG17" i="1"/>
  <c r="AG18" i="1"/>
  <c r="AG20" i="1"/>
  <c r="AG22" i="1"/>
  <c r="AG23" i="1"/>
  <c r="AG24" i="1"/>
  <c r="AG25" i="1"/>
  <c r="AG26" i="1"/>
  <c r="AG29" i="1"/>
  <c r="AG31" i="1"/>
  <c r="AG33" i="1"/>
  <c r="AG41" i="1"/>
  <c r="AG42" i="1"/>
  <c r="AG44" i="1"/>
  <c r="AG46" i="1"/>
  <c r="AG48" i="1"/>
  <c r="AG49" i="1"/>
  <c r="AG50" i="1"/>
  <c r="AG53" i="1"/>
  <c r="AG54" i="1"/>
  <c r="AG56" i="1"/>
  <c r="AG66" i="1"/>
  <c r="AG67" i="1"/>
  <c r="AG68" i="1"/>
  <c r="AG70" i="1"/>
  <c r="AG73" i="1"/>
  <c r="AG74" i="1"/>
  <c r="AG75" i="1"/>
  <c r="AG76" i="1"/>
  <c r="AG78" i="1"/>
  <c r="AG79" i="1"/>
  <c r="AG81" i="1"/>
  <c r="AG82" i="1"/>
  <c r="AG87" i="1"/>
  <c r="AG88" i="1"/>
  <c r="AG89" i="1"/>
  <c r="AG90" i="1"/>
  <c r="AG91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1" i="1"/>
  <c r="AG114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6" i="1"/>
  <c r="U5" i="1"/>
  <c r="AH5" i="1" l="1"/>
  <c r="F111" i="1"/>
  <c r="E111" i="1"/>
  <c r="F97" i="1"/>
  <c r="E97" i="1"/>
  <c r="F87" i="1"/>
  <c r="E87" i="1"/>
  <c r="F81" i="1"/>
  <c r="E81" i="1"/>
  <c r="R7" i="1"/>
  <c r="S7" i="1" s="1"/>
  <c r="T7" i="1" s="1"/>
  <c r="AG7" i="1" s="1"/>
  <c r="R8" i="1"/>
  <c r="S8" i="1" s="1"/>
  <c r="T8" i="1" s="1"/>
  <c r="AG8" i="1" s="1"/>
  <c r="R9" i="1"/>
  <c r="S9" i="1" s="1"/>
  <c r="T9" i="1" s="1"/>
  <c r="AG9" i="1" s="1"/>
  <c r="R10" i="1"/>
  <c r="S10" i="1" s="1"/>
  <c r="T10" i="1" s="1"/>
  <c r="AG10" i="1" s="1"/>
  <c r="R11" i="1"/>
  <c r="X11" i="1" s="1"/>
  <c r="R12" i="1"/>
  <c r="S12" i="1" s="1"/>
  <c r="T12" i="1" s="1"/>
  <c r="AG12" i="1" s="1"/>
  <c r="R13" i="1"/>
  <c r="S13" i="1" s="1"/>
  <c r="T13" i="1" s="1"/>
  <c r="AG13" i="1" s="1"/>
  <c r="R14" i="1"/>
  <c r="R15" i="1"/>
  <c r="X15" i="1" s="1"/>
  <c r="R16" i="1"/>
  <c r="X16" i="1" s="1"/>
  <c r="R17" i="1"/>
  <c r="X17" i="1" s="1"/>
  <c r="R18" i="1"/>
  <c r="X18" i="1" s="1"/>
  <c r="R19" i="1"/>
  <c r="S19" i="1" s="1"/>
  <c r="T19" i="1" s="1"/>
  <c r="AG19" i="1" s="1"/>
  <c r="R20" i="1"/>
  <c r="X20" i="1" s="1"/>
  <c r="R21" i="1"/>
  <c r="S21" i="1" s="1"/>
  <c r="T21" i="1" s="1"/>
  <c r="AG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S27" i="1" s="1"/>
  <c r="T27" i="1" s="1"/>
  <c r="AG27" i="1" s="1"/>
  <c r="R28" i="1"/>
  <c r="S28" i="1" s="1"/>
  <c r="T28" i="1" s="1"/>
  <c r="AG28" i="1" s="1"/>
  <c r="R29" i="1"/>
  <c r="X29" i="1" s="1"/>
  <c r="R30" i="1"/>
  <c r="S30" i="1" s="1"/>
  <c r="T30" i="1" s="1"/>
  <c r="AG30" i="1" s="1"/>
  <c r="R31" i="1"/>
  <c r="X31" i="1" s="1"/>
  <c r="R32" i="1"/>
  <c r="S32" i="1" s="1"/>
  <c r="T32" i="1" s="1"/>
  <c r="AG32" i="1" s="1"/>
  <c r="R33" i="1"/>
  <c r="X33" i="1" s="1"/>
  <c r="R34" i="1"/>
  <c r="S34" i="1" s="1"/>
  <c r="T34" i="1" s="1"/>
  <c r="AG34" i="1" s="1"/>
  <c r="R35" i="1"/>
  <c r="S35" i="1" s="1"/>
  <c r="T35" i="1" s="1"/>
  <c r="AG35" i="1" s="1"/>
  <c r="R36" i="1"/>
  <c r="S36" i="1" s="1"/>
  <c r="T36" i="1" s="1"/>
  <c r="AG36" i="1" s="1"/>
  <c r="R37" i="1"/>
  <c r="S37" i="1" s="1"/>
  <c r="T37" i="1" s="1"/>
  <c r="AG37" i="1" s="1"/>
  <c r="R38" i="1"/>
  <c r="S38" i="1" s="1"/>
  <c r="T38" i="1" s="1"/>
  <c r="AG38" i="1" s="1"/>
  <c r="R39" i="1"/>
  <c r="S39" i="1" s="1"/>
  <c r="T39" i="1" s="1"/>
  <c r="AG39" i="1" s="1"/>
  <c r="R40" i="1"/>
  <c r="S40" i="1" s="1"/>
  <c r="T40" i="1" s="1"/>
  <c r="AG40" i="1" s="1"/>
  <c r="R41" i="1"/>
  <c r="X41" i="1" s="1"/>
  <c r="R42" i="1"/>
  <c r="X42" i="1" s="1"/>
  <c r="R43" i="1"/>
  <c r="S43" i="1" s="1"/>
  <c r="T43" i="1" s="1"/>
  <c r="AG43" i="1" s="1"/>
  <c r="R44" i="1"/>
  <c r="X44" i="1" s="1"/>
  <c r="R45" i="1"/>
  <c r="S45" i="1" s="1"/>
  <c r="T45" i="1" s="1"/>
  <c r="AG45" i="1" s="1"/>
  <c r="R46" i="1"/>
  <c r="X46" i="1" s="1"/>
  <c r="R47" i="1"/>
  <c r="S47" i="1" s="1"/>
  <c r="T47" i="1" s="1"/>
  <c r="AG47" i="1" s="1"/>
  <c r="R48" i="1"/>
  <c r="X48" i="1" s="1"/>
  <c r="R49" i="1"/>
  <c r="X49" i="1" s="1"/>
  <c r="R50" i="1"/>
  <c r="X50" i="1" s="1"/>
  <c r="R51" i="1"/>
  <c r="S51" i="1" s="1"/>
  <c r="T51" i="1" s="1"/>
  <c r="AG51" i="1" s="1"/>
  <c r="R52" i="1"/>
  <c r="S52" i="1" s="1"/>
  <c r="T52" i="1" s="1"/>
  <c r="AG52" i="1" s="1"/>
  <c r="R53" i="1"/>
  <c r="X53" i="1" s="1"/>
  <c r="R54" i="1"/>
  <c r="X54" i="1" s="1"/>
  <c r="R55" i="1"/>
  <c r="S55" i="1" s="1"/>
  <c r="T55" i="1" s="1"/>
  <c r="AG55" i="1" s="1"/>
  <c r="R56" i="1"/>
  <c r="X56" i="1" s="1"/>
  <c r="R57" i="1"/>
  <c r="S57" i="1" s="1"/>
  <c r="T57" i="1" s="1"/>
  <c r="AG57" i="1" s="1"/>
  <c r="R58" i="1"/>
  <c r="S58" i="1" s="1"/>
  <c r="T58" i="1" s="1"/>
  <c r="AG58" i="1" s="1"/>
  <c r="R59" i="1"/>
  <c r="S59" i="1" s="1"/>
  <c r="T59" i="1" s="1"/>
  <c r="AG59" i="1" s="1"/>
  <c r="R60" i="1"/>
  <c r="S60" i="1" s="1"/>
  <c r="T60" i="1" s="1"/>
  <c r="AG60" i="1" s="1"/>
  <c r="R61" i="1"/>
  <c r="S61" i="1" s="1"/>
  <c r="T61" i="1" s="1"/>
  <c r="AG61" i="1" s="1"/>
  <c r="R62" i="1"/>
  <c r="S62" i="1" s="1"/>
  <c r="T62" i="1" s="1"/>
  <c r="AG62" i="1" s="1"/>
  <c r="R63" i="1"/>
  <c r="S63" i="1" s="1"/>
  <c r="T63" i="1" s="1"/>
  <c r="AG63" i="1" s="1"/>
  <c r="R64" i="1"/>
  <c r="S64" i="1" s="1"/>
  <c r="T64" i="1" s="1"/>
  <c r="AG64" i="1" s="1"/>
  <c r="R65" i="1"/>
  <c r="S65" i="1" s="1"/>
  <c r="T65" i="1" s="1"/>
  <c r="AG65" i="1" s="1"/>
  <c r="R66" i="1"/>
  <c r="X66" i="1" s="1"/>
  <c r="R67" i="1"/>
  <c r="X67" i="1" s="1"/>
  <c r="R68" i="1"/>
  <c r="X68" i="1" s="1"/>
  <c r="R69" i="1"/>
  <c r="S69" i="1" s="1"/>
  <c r="T69" i="1" s="1"/>
  <c r="AG69" i="1" s="1"/>
  <c r="R70" i="1"/>
  <c r="X70" i="1" s="1"/>
  <c r="R71" i="1"/>
  <c r="S71" i="1" s="1"/>
  <c r="T71" i="1" s="1"/>
  <c r="AG71" i="1" s="1"/>
  <c r="R72" i="1"/>
  <c r="S72" i="1" s="1"/>
  <c r="T72" i="1" s="1"/>
  <c r="AG72" i="1" s="1"/>
  <c r="R73" i="1"/>
  <c r="X73" i="1" s="1"/>
  <c r="R74" i="1"/>
  <c r="X74" i="1" s="1"/>
  <c r="R75" i="1"/>
  <c r="X75" i="1" s="1"/>
  <c r="R76" i="1"/>
  <c r="X76" i="1" s="1"/>
  <c r="R77" i="1"/>
  <c r="S77" i="1" s="1"/>
  <c r="T77" i="1" s="1"/>
  <c r="AG77" i="1" s="1"/>
  <c r="R78" i="1"/>
  <c r="X78" i="1" s="1"/>
  <c r="R79" i="1"/>
  <c r="R80" i="1"/>
  <c r="S80" i="1" s="1"/>
  <c r="T80" i="1" s="1"/>
  <c r="AG80" i="1" s="1"/>
  <c r="R81" i="1"/>
  <c r="R82" i="1"/>
  <c r="X82" i="1" s="1"/>
  <c r="R83" i="1"/>
  <c r="S83" i="1" s="1"/>
  <c r="T83" i="1" s="1"/>
  <c r="AG83" i="1" s="1"/>
  <c r="R84" i="1"/>
  <c r="S84" i="1" s="1"/>
  <c r="T84" i="1" s="1"/>
  <c r="AG84" i="1" s="1"/>
  <c r="R85" i="1"/>
  <c r="S85" i="1" s="1"/>
  <c r="T85" i="1" s="1"/>
  <c r="AG85" i="1" s="1"/>
  <c r="R86" i="1"/>
  <c r="S86" i="1" s="1"/>
  <c r="T86" i="1" s="1"/>
  <c r="AG86" i="1" s="1"/>
  <c r="R87" i="1"/>
  <c r="R88" i="1"/>
  <c r="X88" i="1" s="1"/>
  <c r="R89" i="1"/>
  <c r="X89" i="1" s="1"/>
  <c r="R90" i="1"/>
  <c r="X90" i="1" s="1"/>
  <c r="R91" i="1"/>
  <c r="X91" i="1" s="1"/>
  <c r="R92" i="1"/>
  <c r="S92" i="1" s="1"/>
  <c r="T92" i="1" s="1"/>
  <c r="AG92" i="1" s="1"/>
  <c r="R93" i="1"/>
  <c r="S93" i="1" s="1"/>
  <c r="T93" i="1" s="1"/>
  <c r="AG93" i="1" s="1"/>
  <c r="R94" i="1"/>
  <c r="S94" i="1" s="1"/>
  <c r="T94" i="1" s="1"/>
  <c r="AG94" i="1" s="1"/>
  <c r="R95" i="1"/>
  <c r="Y95" i="1" s="1"/>
  <c r="R96" i="1"/>
  <c r="Y96" i="1" s="1"/>
  <c r="R97" i="1"/>
  <c r="R98" i="1"/>
  <c r="Y98" i="1" s="1"/>
  <c r="R99" i="1"/>
  <c r="R100" i="1"/>
  <c r="Y100" i="1" s="1"/>
  <c r="R101" i="1"/>
  <c r="Y101" i="1" s="1"/>
  <c r="R102" i="1"/>
  <c r="Y102" i="1" s="1"/>
  <c r="R103" i="1"/>
  <c r="Y103" i="1" s="1"/>
  <c r="R104" i="1"/>
  <c r="Y104" i="1" s="1"/>
  <c r="R105" i="1"/>
  <c r="Y105" i="1" s="1"/>
  <c r="R106" i="1"/>
  <c r="Y106" i="1" s="1"/>
  <c r="R107" i="1"/>
  <c r="Y107" i="1" s="1"/>
  <c r="R108" i="1"/>
  <c r="Y108" i="1" s="1"/>
  <c r="R109" i="1"/>
  <c r="S109" i="1" s="1"/>
  <c r="T109" i="1" s="1"/>
  <c r="AG109" i="1" s="1"/>
  <c r="R110" i="1"/>
  <c r="S110" i="1" s="1"/>
  <c r="T110" i="1" s="1"/>
  <c r="AG110" i="1" s="1"/>
  <c r="R111" i="1"/>
  <c r="R112" i="1"/>
  <c r="S112" i="1" s="1"/>
  <c r="T112" i="1" s="1"/>
  <c r="AG112" i="1" s="1"/>
  <c r="R113" i="1"/>
  <c r="S113" i="1" s="1"/>
  <c r="T113" i="1" s="1"/>
  <c r="AG113" i="1" s="1"/>
  <c r="R114" i="1"/>
  <c r="Y114" i="1" s="1"/>
  <c r="R6" i="1"/>
  <c r="S6" i="1" s="1"/>
  <c r="T6" i="1" s="1"/>
  <c r="AG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" i="1"/>
  <c r="T5" i="1" l="1"/>
  <c r="Y112" i="1"/>
  <c r="Y110" i="1"/>
  <c r="X110" i="1"/>
  <c r="Y94" i="1"/>
  <c r="X94" i="1"/>
  <c r="Y92" i="1"/>
  <c r="X92" i="1"/>
  <c r="Y113" i="1"/>
  <c r="X113" i="1"/>
  <c r="Y111" i="1"/>
  <c r="Y109" i="1"/>
  <c r="X109" i="1"/>
  <c r="Y99" i="1"/>
  <c r="Y97" i="1"/>
  <c r="X97" i="1"/>
  <c r="Y93" i="1"/>
  <c r="X93" i="1"/>
  <c r="X87" i="1"/>
  <c r="X85" i="1"/>
  <c r="X83" i="1"/>
  <c r="X81" i="1"/>
  <c r="X79" i="1"/>
  <c r="X77" i="1"/>
  <c r="X7" i="1"/>
  <c r="X21" i="1"/>
  <c r="X35" i="1"/>
  <c r="X39" i="1"/>
  <c r="X57" i="1"/>
  <c r="X59" i="1"/>
  <c r="X61" i="1"/>
  <c r="X63" i="1"/>
  <c r="X65" i="1"/>
  <c r="X71" i="1"/>
  <c r="X8" i="1"/>
  <c r="X10" i="1"/>
  <c r="X13" i="1"/>
  <c r="X19" i="1"/>
  <c r="X30" i="1"/>
  <c r="X34" i="1"/>
  <c r="X36" i="1"/>
  <c r="X38" i="1"/>
  <c r="X40" i="1"/>
  <c r="X45" i="1"/>
  <c r="X51" i="1"/>
  <c r="X58" i="1"/>
  <c r="X60" i="1"/>
  <c r="X62" i="1"/>
  <c r="X64" i="1"/>
  <c r="X69" i="1"/>
  <c r="X72" i="1"/>
  <c r="X84" i="1"/>
  <c r="X86" i="1"/>
  <c r="X80" i="1"/>
  <c r="X52" i="1"/>
  <c r="X32" i="1"/>
  <c r="X28" i="1"/>
  <c r="X14" i="1"/>
  <c r="X12" i="1"/>
  <c r="X6" i="1"/>
  <c r="X114" i="1"/>
  <c r="X106" i="1"/>
  <c r="X102" i="1"/>
  <c r="X98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X112" i="1"/>
  <c r="X108" i="1"/>
  <c r="X104" i="1"/>
  <c r="X100" i="1"/>
  <c r="X96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X111" i="1"/>
  <c r="X107" i="1"/>
  <c r="X105" i="1"/>
  <c r="X103" i="1"/>
  <c r="X101" i="1"/>
  <c r="X99" i="1"/>
  <c r="X95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X9" i="1" l="1"/>
  <c r="X47" i="1"/>
  <c r="X27" i="1"/>
  <c r="X37" i="1"/>
  <c r="X43" i="1"/>
  <c r="X5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V5" i="1"/>
  <c r="S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<sst xmlns="http://schemas.openxmlformats.org/spreadsheetml/2006/main" count="417" uniqueCount="165">
  <si>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</si>
  <si>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</si>
  <si>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</si>
  <si>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</si>
  <si>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</si>
  <si>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</si>
  <si>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</si>
  <si>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</si>
  <si>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</si>
  <si>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</si>
  <si>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</si>
  <si>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</si>
  <si>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</si>
  <si>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</si>
  <si>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</si>
  <si>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</si>
  <si>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</si>
  <si>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</si>
  <si>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</si>
  <si>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</si>
  <si>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</si>
  <si>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</si>
  <si>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</si>
  <si>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22,04,(1)</t>
  </si>
  <si>
    <t>22,04,(2)</t>
  </si>
  <si>
    <t>27,04,(1)</t>
  </si>
  <si>
    <t>27,04,(2)</t>
  </si>
  <si>
    <t>25,04,</t>
  </si>
  <si>
    <t>24,04,</t>
  </si>
  <si>
    <t>18,04,</t>
  </si>
  <si>
    <t>17,04,</t>
  </si>
  <si>
    <t>11,04,</t>
  </si>
  <si>
    <t>10,04,</t>
  </si>
  <si>
    <t>04,04,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</si>
  <si>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</si>
  <si>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</si>
  <si>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</si>
  <si>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</si>
  <si>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</si>
  <si>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</si>
  <si>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</si>
  <si>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</si>
  <si>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</si>
  <si>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</si>
  <si>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</si>
  <si>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</si>
  <si>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</si>
  <si>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</si>
  <si>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</si>
  <si>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</si>
  <si>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</si>
  <si>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</si>
  <si>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</si>
  <si>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</si>
  <si>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</si>
  <si>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</si>
  <si>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</si>
  <si>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</si>
  <si>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</si>
  <si>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</si>
  <si>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</si>
  <si>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</si>
  <si>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</si>
  <si>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</si>
  <si>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</si>
  <si>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</si>
  <si>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</si>
  <si>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</si>
  <si>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</si>
  <si>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</si>
  <si>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</si>
  <si>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</si>
  <si>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</si>
  <si>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</si>
  <si>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</si>
  <si>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</si>
  <si>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</si>
  <si>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</si>
  <si>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</si>
  <si>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</si>
  <si>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</si>
  <si>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</si>
  <si>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</si>
  <si>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</si>
  <si>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</si>
  <si>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</si>
  <si>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</si>
  <si>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</si>
  <si>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</si>
  <si>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</si>
  <si>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</si>
  <si>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</si>
  <si>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</si>
  <si>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</si>
  <si>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</si>
  <si>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</si>
  <si>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</si>
  <si>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</si>
  <si>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</si>
  <si>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</si>
  <si>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</si>
  <si>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</si>
  <si>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</si>
  <si>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</si>
  <si>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</si>
  <si>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</si>
  <si>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</si>
  <si>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</si>
  <si>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</si>
  <si>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</si>
  <si>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</si>
  <si>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</si>
  <si>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</si>
  <si>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</si>
  <si>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</si>
  <si>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</si>
  <si>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</si>
  <si>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</si>
  <si>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</si>
  <si>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</si>
  <si>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</si>
  <si>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</si>
  <si>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</si>
  <si>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</si>
  <si>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</si>
  <si>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</si>
  <si>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</si>
  <si>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</si>
  <si>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</si>
  <si>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необходимо увеличить продажи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</si>
  <si>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</si>
  <si>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</si>
  <si>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</si>
  <si>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</si>
  <si>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</si>
  <si>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</si>
  <si>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</si>
  <si>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</si>
  <si>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</si>
  <si>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</si>
  <si>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</si>
  <si>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</si>
  <si>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</si>
  <si>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</si>
  <si>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</si>
  <si>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</si>
  <si>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</si>
  <si>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</si>
  <si>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</si>
  <si>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</si>
  <si>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</si>
  <si>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</si>
  <si>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</si>
  <si>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</si>
  <si>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</si>
  <si>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</si>
  <si>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</si>
  <si>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</si>
  <si>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t xml:space="preserve">то же что и 431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</si>
  <si>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и 373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</si>
  <si>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то же что и 013</t>
  </si>
  <si>
    <t>то же что 442</t>
  </si>
  <si>
    <t>заказ</t>
  </si>
  <si>
    <t>29,04,</t>
  </si>
  <si>
    <t>30,04,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</si>
</sst>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6" sqref="W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42578125" style="8" customWidth="1"/>
    <col min="8" max="8" width="5.42578125" customWidth="1"/>
    <col min="9" max="9" width="11.85546875" customWidth="1"/>
    <col min="10" max="12" width="6.7109375" customWidth="1"/>
    <col min="13" max="14" width="5.7109375" customWidth="1"/>
    <col min="15" max="22" width="6.7109375" customWidth="1"/>
    <col min="23" max="23" width="16.42578125" customWidth="1"/>
    <col min="24" max="25" width="5" customWidth="1"/>
    <col min="26" max="31" width="5.85546875" customWidth="1"/>
    <col min="32" max="32" width="26.5703125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162</v>
      </c>
      <c r="U3" s="3" t="s">
        <v>162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163</v>
      </c>
      <c r="U4" s="1" t="s">
        <v>164</v>
      </c>
      <c r="V4" s="1"/>
      <c r="W4" s="1"/>
      <c r="X4" s="1"/>
      <c r="Y4" s="1"/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 t="s">
        <v>163</v>
      </c>
      <c r="AH4" s="1" t="s">
        <v>164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51108.511000000006</v>
      </c>
      <c r="F5" s="4">
        <f>SUM(F6:F500)</f>
        <v>37507.33</v>
      </c>
      <c r="G5" s="6"/>
      <c r="H5" s="1"/>
      <c r="I5" s="1"/>
      <c r="J5" s="4">
        <f t="shared" ref="J5:V5" si="0">SUM(J6:J500)</f>
        <v>49937.641000000011</v>
      </c>
      <c r="K5" s="4">
        <f t="shared" si="0"/>
        <v>1170.8699999999992</v>
      </c>
      <c r="L5" s="4">
        <f t="shared" si="0"/>
        <v>45660.916000000005</v>
      </c>
      <c r="M5" s="4">
        <f t="shared" si="0"/>
        <v>5447.5950000000003</v>
      </c>
      <c r="N5" s="4">
        <f t="shared" si="0"/>
        <v>1500</v>
      </c>
      <c r="O5" s="4">
        <f t="shared" si="0"/>
        <v>13425.725199999997</v>
      </c>
      <c r="P5" s="4">
        <f t="shared" si="0"/>
        <v>14551.591799999997</v>
      </c>
      <c r="Q5" s="4">
        <f t="shared" si="0"/>
        <v>2400</v>
      </c>
      <c r="R5" s="4">
        <f t="shared" si="0"/>
        <v>9987.5282000000007</v>
      </c>
      <c r="S5" s="4">
        <f t="shared" si="0"/>
        <v>38119.082200000004</v>
      </c>
      <c r="T5" s="4">
        <f t="shared" si="0"/>
        <v>19869.082199999993</v>
      </c>
      <c r="U5" s="4">
        <f t="shared" si="0"/>
        <v>18250</v>
      </c>
      <c r="V5" s="4">
        <f t="shared" si="0"/>
        <v>0</v>
      </c>
      <c r="W5" s="1"/>
      <c r="X5" s="1"/>
      <c r="Y5" s="1"/>
      <c r="Z5" s="4">
        <f t="shared" ref="Z5:AE5" si="1">SUM(Z6:Z500)</f>
        <v>7526.273000000001</v>
      </c>
      <c r="AA5" s="4">
        <f t="shared" si="1"/>
        <v>8336.3769999999986</v>
      </c>
      <c r="AB5" s="4">
        <f t="shared" si="1"/>
        <v>8641.0455999999976</v>
      </c>
      <c r="AC5" s="4">
        <f t="shared" si="1"/>
        <v>8316.2092000000011</v>
      </c>
      <c r="AD5" s="4">
        <f t="shared" si="1"/>
        <v>8494.6851999999944</v>
      </c>
      <c r="AE5" s="4">
        <f t="shared" si="1"/>
        <v>7502.574999999998</v>
      </c>
      <c r="AF5" s="1"/>
      <c r="AG5" s="4">
        <f>SUM(AG6:AG500)</f>
        <v>17046</v>
      </c>
      <c r="AH5" s="4">
        <f>SUM(AH6:AH500)</f>
        <v>17043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34</v>
      </c>
      <c r="B6" s="1" t="s">
        <v>35</v>
      </c>
      <c r="C6" s="1">
        <v>278.48399999999998</v>
      </c>
      <c r="D6" s="1">
        <v>127.693</v>
      </c>
      <c r="E6" s="1">
        <v>242.88499999999999</v>
      </c>
      <c r="F6" s="1">
        <v>99.483999999999995</v>
      </c>
      <c r="G6" s="6">
        <v>1</v>
      </c>
      <c r="H6" s="1">
        <v>50</v>
      </c>
      <c r="I6" s="1" t="s">
        <v>36</v>
      </c>
      <c r="J6" s="1">
        <v>228.536</v>
      </c>
      <c r="K6" s="1">
        <f t="shared" ref="K6:K37" si="2">E6-J6</f>
        <v>14.34899999999999</v>
      </c>
      <c r="L6" s="1">
        <f>E6-M6</f>
        <v>242.88499999999999</v>
      </c>
      <c r="M6" s="1"/>
      <c r="N6" s="1"/>
      <c r="O6" s="1">
        <v>0</v>
      </c>
      <c r="P6" s="1">
        <v>278.41980000000001</v>
      </c>
      <c r="Q6" s="1"/>
      <c r="R6" s="1">
        <f>J6/5</f>
        <v>45.7072</v>
      </c>
      <c r="S6" s="5">
        <f>12*R6-Q6-P6-O6-N6-F6</f>
        <v>170.58260000000001</v>
      </c>
      <c r="T6" s="5">
        <f>S6-U6</f>
        <v>170.58260000000001</v>
      </c>
      <c r="U6" s="5"/>
      <c r="V6" s="5"/>
      <c r="W6" s="1"/>
      <c r="X6" s="1">
        <f>(F6+N6+O6+P6+Q6+S6)/R6</f>
        <v>12</v>
      </c>
      <c r="Y6" s="1">
        <f>(F6+N6+O6+P6+Q6)/R6</f>
        <v>8.2679271537088255</v>
      </c>
      <c r="Z6" s="1">
        <v>42.568800000000003</v>
      </c>
      <c r="AA6" s="1">
        <v>44.278599999999997</v>
      </c>
      <c r="AB6" s="1">
        <v>46.187199999999997</v>
      </c>
      <c r="AC6" s="1">
        <v>44.581000000000003</v>
      </c>
      <c r="AD6" s="1">
        <v>44.306399999999996</v>
      </c>
      <c r="AE6" s="1">
        <v>38.739999999999988</v>
      </c>
      <c r="AF6" s="1"/>
      <c r="AG6" s="1">
        <f>ROUND(T6*G6,0)</f>
        <v>171</v>
      </c>
      <c r="AH6" s="1">
        <f>ROUND(U6*G6,0)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35</v>
      </c>
      <c r="C7" s="1">
        <v>113.53100000000001</v>
      </c>
      <c r="D7" s="1">
        <v>252.876</v>
      </c>
      <c r="E7" s="1">
        <v>167.43299999999999</v>
      </c>
      <c r="F7" s="1">
        <v>151.703</v>
      </c>
      <c r="G7" s="6">
        <v>1</v>
      </c>
      <c r="H7" s="1">
        <v>30</v>
      </c>
      <c r="I7" s="1" t="s">
        <v>38</v>
      </c>
      <c r="J7" s="1">
        <v>159.62299999999999</v>
      </c>
      <c r="K7" s="1">
        <f t="shared" si="2"/>
        <v>7.8100000000000023</v>
      </c>
      <c r="L7" s="1">
        <f t="shared" ref="L7:L70" si="3">E7-M7</f>
        <v>167.43299999999999</v>
      </c>
      <c r="M7" s="1"/>
      <c r="N7" s="1"/>
      <c r="O7" s="1">
        <v>0</v>
      </c>
      <c r="P7" s="1">
        <v>114.95399999999999</v>
      </c>
      <c r="Q7" s="1"/>
      <c r="R7" s="1">
        <f t="shared" ref="R7:R70" si="4">J7/5</f>
        <v>31.924599999999998</v>
      </c>
      <c r="S7" s="5">
        <f>10*R7-Q7-P7-O7-N7-F7</f>
        <v>52.58899999999997</v>
      </c>
      <c r="T7" s="5">
        <f t="shared" ref="T7:T10" si="5">S7-U7</f>
        <v>52.58899999999997</v>
      </c>
      <c r="U7" s="5"/>
      <c r="V7" s="5"/>
      <c r="W7" s="1"/>
      <c r="X7" s="1">
        <f t="shared" ref="X7:X70" si="6">(F7+N7+O7+P7+Q7+S7)/R7</f>
        <v>10</v>
      </c>
      <c r="Y7" s="1">
        <f t="shared" ref="Y7:Y70" si="7">(F7+N7+O7+P7+Q7)/R7</f>
        <v>8.3527123284238485</v>
      </c>
      <c r="Z7" s="1">
        <v>30.59</v>
      </c>
      <c r="AA7" s="1">
        <v>31.1646</v>
      </c>
      <c r="AB7" s="1">
        <v>35.546599999999998</v>
      </c>
      <c r="AC7" s="1">
        <v>28.286200000000001</v>
      </c>
      <c r="AD7" s="1">
        <v>24.966999999999999</v>
      </c>
      <c r="AE7" s="1">
        <v>24.291399999999999</v>
      </c>
      <c r="AF7" s="23" t="s">
        <v>160</v>
      </c>
      <c r="AG7" s="1">
        <f t="shared" ref="AG7:AG70" si="8">ROUND(T7*G7,0)</f>
        <v>53</v>
      </c>
      <c r="AH7" s="1">
        <f t="shared" ref="AH7:AH70" si="9">ROUND(U7*G7,0)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35</v>
      </c>
      <c r="C8" s="1">
        <v>220.88200000000001</v>
      </c>
      <c r="D8" s="1">
        <v>201.04400000000001</v>
      </c>
      <c r="E8" s="1">
        <v>216.827</v>
      </c>
      <c r="F8" s="1">
        <v>147.01300000000001</v>
      </c>
      <c r="G8" s="6">
        <v>1</v>
      </c>
      <c r="H8" s="1">
        <v>45</v>
      </c>
      <c r="I8" s="1" t="s">
        <v>36</v>
      </c>
      <c r="J8" s="1">
        <v>201.90199999999999</v>
      </c>
      <c r="K8" s="1">
        <f t="shared" si="2"/>
        <v>14.925000000000011</v>
      </c>
      <c r="L8" s="1">
        <f t="shared" si="3"/>
        <v>216.827</v>
      </c>
      <c r="M8" s="1"/>
      <c r="N8" s="1"/>
      <c r="O8" s="1">
        <v>120</v>
      </c>
      <c r="P8" s="1">
        <v>128.5692</v>
      </c>
      <c r="Q8" s="1"/>
      <c r="R8" s="1">
        <f t="shared" si="4"/>
        <v>40.380399999999995</v>
      </c>
      <c r="S8" s="5">
        <f t="shared" ref="S8:S10" si="10">12*R8-Q8-P8-O8-N8-F8</f>
        <v>88.982599999999962</v>
      </c>
      <c r="T8" s="5">
        <f t="shared" si="5"/>
        <v>88.982599999999962</v>
      </c>
      <c r="U8" s="5"/>
      <c r="V8" s="5"/>
      <c r="W8" s="1"/>
      <c r="X8" s="1">
        <f t="shared" si="6"/>
        <v>12.000000000000002</v>
      </c>
      <c r="Y8" s="1">
        <f t="shared" si="7"/>
        <v>9.7963913185604916</v>
      </c>
      <c r="Z8" s="1">
        <v>41.7682</v>
      </c>
      <c r="AA8" s="1">
        <v>41.366399999999999</v>
      </c>
      <c r="AB8" s="1">
        <v>38.376800000000003</v>
      </c>
      <c r="AC8" s="1">
        <v>31.452999999999999</v>
      </c>
      <c r="AD8" s="1">
        <v>34.463999999999999</v>
      </c>
      <c r="AE8" s="1">
        <v>31.302</v>
      </c>
      <c r="AF8" s="1"/>
      <c r="AG8" s="1">
        <f t="shared" si="8"/>
        <v>89</v>
      </c>
      <c r="AH8" s="1">
        <f t="shared" si="9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35</v>
      </c>
      <c r="C9" s="1">
        <v>366.084</v>
      </c>
      <c r="D9" s="1">
        <v>497.053</v>
      </c>
      <c r="E9" s="1">
        <v>527.17100000000005</v>
      </c>
      <c r="F9" s="1">
        <v>254.56800000000001</v>
      </c>
      <c r="G9" s="6">
        <v>1</v>
      </c>
      <c r="H9" s="1">
        <v>45</v>
      </c>
      <c r="I9" s="1" t="s">
        <v>36</v>
      </c>
      <c r="J9" s="1">
        <v>492.34399999999999</v>
      </c>
      <c r="K9" s="1">
        <f t="shared" si="2"/>
        <v>34.827000000000055</v>
      </c>
      <c r="L9" s="1">
        <f t="shared" si="3"/>
        <v>527.17100000000005</v>
      </c>
      <c r="M9" s="1"/>
      <c r="N9" s="1"/>
      <c r="O9" s="1">
        <v>300</v>
      </c>
      <c r="P9" s="1">
        <v>263.17880000000008</v>
      </c>
      <c r="Q9" s="1"/>
      <c r="R9" s="1">
        <f t="shared" si="4"/>
        <v>98.468800000000002</v>
      </c>
      <c r="S9" s="5">
        <f t="shared" si="10"/>
        <v>363.87879999999996</v>
      </c>
      <c r="T9" s="5">
        <f t="shared" si="5"/>
        <v>163.87879999999996</v>
      </c>
      <c r="U9" s="5">
        <v>200</v>
      </c>
      <c r="V9" s="5"/>
      <c r="W9" s="1"/>
      <c r="X9" s="1">
        <f t="shared" si="6"/>
        <v>12</v>
      </c>
      <c r="Y9" s="1">
        <f t="shared" si="7"/>
        <v>8.304628471150254</v>
      </c>
      <c r="Z9" s="1">
        <v>89.023800000000008</v>
      </c>
      <c r="AA9" s="1">
        <v>89.078400000000002</v>
      </c>
      <c r="AB9" s="1">
        <v>84.831600000000009</v>
      </c>
      <c r="AC9" s="1">
        <v>76.045000000000002</v>
      </c>
      <c r="AD9" s="1">
        <v>83.335999999999999</v>
      </c>
      <c r="AE9" s="1">
        <v>92.815599999999989</v>
      </c>
      <c r="AF9" s="1"/>
      <c r="AG9" s="1">
        <f t="shared" si="8"/>
        <v>164</v>
      </c>
      <c r="AH9" s="1">
        <f t="shared" si="9"/>
        <v>200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35</v>
      </c>
      <c r="C10" s="1">
        <v>73.444999999999993</v>
      </c>
      <c r="D10" s="1">
        <v>0.21199999999999999</v>
      </c>
      <c r="E10" s="1">
        <v>49.573999999999998</v>
      </c>
      <c r="F10" s="1">
        <v>11.54</v>
      </c>
      <c r="G10" s="6">
        <v>1</v>
      </c>
      <c r="H10" s="1" t="e">
        <v>#N/A</v>
      </c>
      <c r="I10" s="1" t="s">
        <v>36</v>
      </c>
      <c r="J10" s="1">
        <v>48.290999999999997</v>
      </c>
      <c r="K10" s="1">
        <f t="shared" si="2"/>
        <v>1.2830000000000013</v>
      </c>
      <c r="L10" s="1">
        <f t="shared" si="3"/>
        <v>49.573999999999998</v>
      </c>
      <c r="M10" s="1"/>
      <c r="N10" s="1"/>
      <c r="O10" s="1">
        <v>0</v>
      </c>
      <c r="P10" s="1">
        <v>61.475800000000007</v>
      </c>
      <c r="Q10" s="1"/>
      <c r="R10" s="1">
        <f t="shared" si="4"/>
        <v>9.658199999999999</v>
      </c>
      <c r="S10" s="5">
        <f t="shared" si="10"/>
        <v>42.882599999999975</v>
      </c>
      <c r="T10" s="5">
        <f t="shared" si="5"/>
        <v>42.882599999999975</v>
      </c>
      <c r="U10" s="5"/>
      <c r="V10" s="5"/>
      <c r="W10" s="1"/>
      <c r="X10" s="1">
        <f t="shared" si="6"/>
        <v>12</v>
      </c>
      <c r="Y10" s="1">
        <f t="shared" si="7"/>
        <v>7.559980120519354</v>
      </c>
      <c r="Z10" s="1">
        <v>8.4458000000000002</v>
      </c>
      <c r="AA10" s="1">
        <v>8.0721999999999987</v>
      </c>
      <c r="AB10" s="1">
        <v>7.5989999999999993</v>
      </c>
      <c r="AC10" s="1">
        <v>8.583400000000001</v>
      </c>
      <c r="AD10" s="1">
        <v>8.0839999999999996</v>
      </c>
      <c r="AE10" s="1">
        <v>6.5828000000000007</v>
      </c>
      <c r="AF10" s="1"/>
      <c r="AG10" s="1">
        <f t="shared" si="8"/>
        <v>43</v>
      </c>
      <c r="AH10" s="1">
        <f t="shared" si="9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1" t="s">
        <v>42</v>
      </c>
      <c r="B11" s="11" t="s">
        <v>43</v>
      </c>
      <c r="C11" s="11"/>
      <c r="D11" s="11">
        <v>408</v>
      </c>
      <c r="E11" s="11">
        <v>408</v>
      </c>
      <c r="F11" s="11"/>
      <c r="G11" s="12">
        <v>0</v>
      </c>
      <c r="H11" s="11" t="e">
        <v>#N/A</v>
      </c>
      <c r="I11" s="11" t="s">
        <v>44</v>
      </c>
      <c r="J11" s="11">
        <v>408</v>
      </c>
      <c r="K11" s="11">
        <f t="shared" si="2"/>
        <v>0</v>
      </c>
      <c r="L11" s="11">
        <f t="shared" si="3"/>
        <v>0</v>
      </c>
      <c r="M11" s="11">
        <v>408</v>
      </c>
      <c r="N11" s="11"/>
      <c r="O11" s="11"/>
      <c r="P11" s="11"/>
      <c r="Q11" s="11"/>
      <c r="R11" s="11">
        <f t="shared" si="4"/>
        <v>81.599999999999994</v>
      </c>
      <c r="S11" s="13"/>
      <c r="T11" s="13"/>
      <c r="U11" s="13"/>
      <c r="V11" s="13"/>
      <c r="W11" s="11"/>
      <c r="X11" s="11">
        <f t="shared" si="6"/>
        <v>0</v>
      </c>
      <c r="Y11" s="11">
        <f t="shared" si="7"/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/>
      <c r="AG11" s="11">
        <f t="shared" si="8"/>
        <v>0</v>
      </c>
      <c r="AH11" s="11">
        <f t="shared" si="9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43</v>
      </c>
      <c r="C12" s="1">
        <v>503</v>
      </c>
      <c r="D12" s="1">
        <v>354</v>
      </c>
      <c r="E12" s="1">
        <v>476</v>
      </c>
      <c r="F12" s="1">
        <v>216</v>
      </c>
      <c r="G12" s="6">
        <v>0.45</v>
      </c>
      <c r="H12" s="1">
        <v>45</v>
      </c>
      <c r="I12" s="1" t="s">
        <v>36</v>
      </c>
      <c r="J12" s="1">
        <v>479</v>
      </c>
      <c r="K12" s="1">
        <f t="shared" si="2"/>
        <v>-3</v>
      </c>
      <c r="L12" s="1">
        <f t="shared" si="3"/>
        <v>476</v>
      </c>
      <c r="M12" s="1"/>
      <c r="N12" s="1"/>
      <c r="O12" s="1">
        <v>0</v>
      </c>
      <c r="P12" s="1">
        <v>630.79999999999995</v>
      </c>
      <c r="Q12" s="1"/>
      <c r="R12" s="1">
        <f t="shared" si="4"/>
        <v>95.8</v>
      </c>
      <c r="S12" s="5">
        <f t="shared" ref="S12:S13" si="11">12*R12-Q12-P12-O12-N12-F12</f>
        <v>302.79999999999995</v>
      </c>
      <c r="T12" s="5">
        <f t="shared" ref="T12:T13" si="12">S12-U12</f>
        <v>152.79999999999995</v>
      </c>
      <c r="U12" s="5">
        <v>150</v>
      </c>
      <c r="V12" s="5"/>
      <c r="W12" s="1"/>
      <c r="X12" s="1">
        <f t="shared" si="6"/>
        <v>12</v>
      </c>
      <c r="Y12" s="1">
        <f t="shared" si="7"/>
        <v>8.8392484342379962</v>
      </c>
      <c r="Z12" s="1">
        <v>89.8</v>
      </c>
      <c r="AA12" s="1">
        <v>100.6</v>
      </c>
      <c r="AB12" s="1">
        <v>95.8</v>
      </c>
      <c r="AC12" s="1">
        <v>114.6</v>
      </c>
      <c r="AD12" s="1">
        <v>119.2</v>
      </c>
      <c r="AE12" s="1">
        <v>78.8</v>
      </c>
      <c r="AF12" s="23" t="s">
        <v>161</v>
      </c>
      <c r="AG12" s="1">
        <f t="shared" si="8"/>
        <v>69</v>
      </c>
      <c r="AH12" s="1">
        <f t="shared" si="9"/>
        <v>68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43</v>
      </c>
      <c r="C13" s="1">
        <v>685</v>
      </c>
      <c r="D13" s="1">
        <v>810</v>
      </c>
      <c r="E13" s="1">
        <v>780</v>
      </c>
      <c r="F13" s="1">
        <v>420</v>
      </c>
      <c r="G13" s="6">
        <v>0.45</v>
      </c>
      <c r="H13" s="1">
        <v>45</v>
      </c>
      <c r="I13" s="1" t="s">
        <v>36</v>
      </c>
      <c r="J13" s="1">
        <v>786</v>
      </c>
      <c r="K13" s="1">
        <f t="shared" si="2"/>
        <v>-6</v>
      </c>
      <c r="L13" s="1">
        <f t="shared" si="3"/>
        <v>780</v>
      </c>
      <c r="M13" s="1"/>
      <c r="N13" s="1"/>
      <c r="O13" s="1">
        <v>0</v>
      </c>
      <c r="P13" s="1">
        <v>914.59999999999991</v>
      </c>
      <c r="Q13" s="1"/>
      <c r="R13" s="1">
        <f t="shared" si="4"/>
        <v>157.19999999999999</v>
      </c>
      <c r="S13" s="5">
        <f t="shared" si="11"/>
        <v>551.79999999999995</v>
      </c>
      <c r="T13" s="5">
        <f t="shared" si="12"/>
        <v>251.79999999999995</v>
      </c>
      <c r="U13" s="5">
        <v>300</v>
      </c>
      <c r="V13" s="5"/>
      <c r="W13" s="1"/>
      <c r="X13" s="1">
        <f t="shared" si="6"/>
        <v>12</v>
      </c>
      <c r="Y13" s="1">
        <f t="shared" si="7"/>
        <v>8.4898218829516541</v>
      </c>
      <c r="Z13" s="1">
        <v>142.6</v>
      </c>
      <c r="AA13" s="1">
        <v>147.4</v>
      </c>
      <c r="AB13" s="1">
        <v>145.80000000000001</v>
      </c>
      <c r="AC13" s="1">
        <v>158.6</v>
      </c>
      <c r="AD13" s="1">
        <v>152.4</v>
      </c>
      <c r="AE13" s="1">
        <v>126.4</v>
      </c>
      <c r="AF13" s="1"/>
      <c r="AG13" s="1">
        <f t="shared" si="8"/>
        <v>113</v>
      </c>
      <c r="AH13" s="1">
        <f t="shared" si="9"/>
        <v>135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43</v>
      </c>
      <c r="C14" s="1">
        <v>23</v>
      </c>
      <c r="D14" s="1">
        <v>60</v>
      </c>
      <c r="E14" s="1">
        <v>21</v>
      </c>
      <c r="F14" s="1">
        <v>51</v>
      </c>
      <c r="G14" s="6">
        <v>0.17</v>
      </c>
      <c r="H14" s="1">
        <v>180</v>
      </c>
      <c r="I14" s="1" t="s">
        <v>36</v>
      </c>
      <c r="J14" s="1">
        <v>31</v>
      </c>
      <c r="K14" s="1">
        <f t="shared" si="2"/>
        <v>-10</v>
      </c>
      <c r="L14" s="1">
        <f t="shared" si="3"/>
        <v>21</v>
      </c>
      <c r="M14" s="1"/>
      <c r="N14" s="1"/>
      <c r="O14" s="1">
        <v>26.199999999999989</v>
      </c>
      <c r="P14" s="1"/>
      <c r="Q14" s="1"/>
      <c r="R14" s="1">
        <f t="shared" si="4"/>
        <v>6.2</v>
      </c>
      <c r="S14" s="5"/>
      <c r="T14" s="5"/>
      <c r="U14" s="5"/>
      <c r="V14" s="5"/>
      <c r="W14" s="1"/>
      <c r="X14" s="1">
        <f t="shared" si="6"/>
        <v>12.451612903225804</v>
      </c>
      <c r="Y14" s="1">
        <f t="shared" si="7"/>
        <v>12.451612903225804</v>
      </c>
      <c r="Z14" s="1">
        <v>3.6</v>
      </c>
      <c r="AA14" s="1">
        <v>8.6</v>
      </c>
      <c r="AB14" s="1">
        <v>10</v>
      </c>
      <c r="AC14" s="1">
        <v>5.8</v>
      </c>
      <c r="AD14" s="1">
        <v>5.4</v>
      </c>
      <c r="AE14" s="1">
        <v>7.4</v>
      </c>
      <c r="AF14" s="1"/>
      <c r="AG14" s="1">
        <f t="shared" si="8"/>
        <v>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1" t="s">
        <v>48</v>
      </c>
      <c r="B15" s="11" t="s">
        <v>43</v>
      </c>
      <c r="C15" s="11"/>
      <c r="D15" s="11">
        <v>174</v>
      </c>
      <c r="E15" s="11">
        <v>174</v>
      </c>
      <c r="F15" s="11"/>
      <c r="G15" s="12">
        <v>0</v>
      </c>
      <c r="H15" s="11" t="e">
        <v>#N/A</v>
      </c>
      <c r="I15" s="11" t="s">
        <v>44</v>
      </c>
      <c r="J15" s="11">
        <v>174</v>
      </c>
      <c r="K15" s="11">
        <f t="shared" si="2"/>
        <v>0</v>
      </c>
      <c r="L15" s="11">
        <f t="shared" si="3"/>
        <v>0</v>
      </c>
      <c r="M15" s="11">
        <v>174</v>
      </c>
      <c r="N15" s="11"/>
      <c r="O15" s="11"/>
      <c r="P15" s="11"/>
      <c r="Q15" s="11"/>
      <c r="R15" s="11">
        <f t="shared" si="4"/>
        <v>34.799999999999997</v>
      </c>
      <c r="S15" s="13"/>
      <c r="T15" s="13"/>
      <c r="U15" s="13"/>
      <c r="V15" s="13"/>
      <c r="W15" s="11"/>
      <c r="X15" s="11">
        <f t="shared" si="6"/>
        <v>0</v>
      </c>
      <c r="Y15" s="11">
        <f t="shared" si="7"/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/>
      <c r="AG15" s="11">
        <f t="shared" si="8"/>
        <v>0</v>
      </c>
      <c r="AH15" s="1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7" t="s">
        <v>49</v>
      </c>
      <c r="B16" s="17" t="s">
        <v>43</v>
      </c>
      <c r="C16" s="17"/>
      <c r="D16" s="17">
        <v>186</v>
      </c>
      <c r="E16" s="17">
        <v>186</v>
      </c>
      <c r="F16" s="17"/>
      <c r="G16" s="18">
        <v>0</v>
      </c>
      <c r="H16" s="17" t="e">
        <v>#N/A</v>
      </c>
      <c r="I16" s="17" t="s">
        <v>36</v>
      </c>
      <c r="J16" s="17">
        <v>186</v>
      </c>
      <c r="K16" s="17">
        <f t="shared" si="2"/>
        <v>0</v>
      </c>
      <c r="L16" s="17">
        <f t="shared" si="3"/>
        <v>0</v>
      </c>
      <c r="M16" s="17">
        <v>186</v>
      </c>
      <c r="N16" s="17"/>
      <c r="O16" s="17"/>
      <c r="P16" s="17"/>
      <c r="Q16" s="17"/>
      <c r="R16" s="17">
        <f t="shared" si="4"/>
        <v>37.200000000000003</v>
      </c>
      <c r="S16" s="19"/>
      <c r="T16" s="19"/>
      <c r="U16" s="19"/>
      <c r="V16" s="19"/>
      <c r="W16" s="17"/>
      <c r="X16" s="17">
        <f t="shared" si="6"/>
        <v>0</v>
      </c>
      <c r="Y16" s="17">
        <f t="shared" si="7"/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 t="s">
        <v>50</v>
      </c>
      <c r="AG16" s="17">
        <f t="shared" si="8"/>
        <v>0</v>
      </c>
      <c r="AH16" s="17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1" t="s">
        <v>51</v>
      </c>
      <c r="B17" s="11" t="s">
        <v>43</v>
      </c>
      <c r="C17" s="11"/>
      <c r="D17" s="11">
        <v>150</v>
      </c>
      <c r="E17" s="11">
        <v>150</v>
      </c>
      <c r="F17" s="11"/>
      <c r="G17" s="12">
        <v>0</v>
      </c>
      <c r="H17" s="11" t="e">
        <v>#N/A</v>
      </c>
      <c r="I17" s="11" t="s">
        <v>44</v>
      </c>
      <c r="J17" s="11">
        <v>150</v>
      </c>
      <c r="K17" s="11">
        <f t="shared" si="2"/>
        <v>0</v>
      </c>
      <c r="L17" s="11">
        <f t="shared" si="3"/>
        <v>0</v>
      </c>
      <c r="M17" s="11">
        <v>150</v>
      </c>
      <c r="N17" s="11"/>
      <c r="O17" s="11"/>
      <c r="P17" s="11"/>
      <c r="Q17" s="11"/>
      <c r="R17" s="11">
        <f t="shared" si="4"/>
        <v>30</v>
      </c>
      <c r="S17" s="13"/>
      <c r="T17" s="13"/>
      <c r="U17" s="13"/>
      <c r="V17" s="13"/>
      <c r="W17" s="11"/>
      <c r="X17" s="11">
        <f t="shared" si="6"/>
        <v>0</v>
      </c>
      <c r="Y17" s="11">
        <f t="shared" si="7"/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/>
      <c r="AG17" s="11">
        <f t="shared" si="8"/>
        <v>0</v>
      </c>
      <c r="AH17" s="11">
        <f t="shared" si="9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1" t="s">
        <v>52</v>
      </c>
      <c r="B18" s="11" t="s">
        <v>43</v>
      </c>
      <c r="C18" s="11"/>
      <c r="D18" s="11">
        <v>180</v>
      </c>
      <c r="E18" s="11">
        <v>180</v>
      </c>
      <c r="F18" s="11"/>
      <c r="G18" s="12">
        <v>0</v>
      </c>
      <c r="H18" s="11" t="e">
        <v>#N/A</v>
      </c>
      <c r="I18" s="11" t="s">
        <v>44</v>
      </c>
      <c r="J18" s="11">
        <v>180</v>
      </c>
      <c r="K18" s="11">
        <f t="shared" si="2"/>
        <v>0</v>
      </c>
      <c r="L18" s="11">
        <f t="shared" si="3"/>
        <v>0</v>
      </c>
      <c r="M18" s="11">
        <v>180</v>
      </c>
      <c r="N18" s="11"/>
      <c r="O18" s="11"/>
      <c r="P18" s="11"/>
      <c r="Q18" s="11"/>
      <c r="R18" s="11">
        <f t="shared" si="4"/>
        <v>36</v>
      </c>
      <c r="S18" s="13"/>
      <c r="T18" s="13"/>
      <c r="U18" s="13"/>
      <c r="V18" s="13"/>
      <c r="W18" s="11"/>
      <c r="X18" s="11">
        <f t="shared" si="6"/>
        <v>0</v>
      </c>
      <c r="Y18" s="11">
        <f t="shared" si="7"/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/>
      <c r="AG18" s="11">
        <f t="shared" si="8"/>
        <v>0</v>
      </c>
      <c r="AH18" s="1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43</v>
      </c>
      <c r="C19" s="1">
        <v>44</v>
      </c>
      <c r="D19" s="1">
        <v>42</v>
      </c>
      <c r="E19" s="1">
        <v>46</v>
      </c>
      <c r="F19" s="1">
        <v>25</v>
      </c>
      <c r="G19" s="6">
        <v>0.3</v>
      </c>
      <c r="H19" s="1">
        <v>40</v>
      </c>
      <c r="I19" s="1" t="s">
        <v>36</v>
      </c>
      <c r="J19" s="1">
        <v>47</v>
      </c>
      <c r="K19" s="1">
        <f t="shared" si="2"/>
        <v>-1</v>
      </c>
      <c r="L19" s="1">
        <f t="shared" si="3"/>
        <v>46</v>
      </c>
      <c r="M19" s="1"/>
      <c r="N19" s="1"/>
      <c r="O19" s="1">
        <v>0</v>
      </c>
      <c r="P19" s="1">
        <v>31.400000000000009</v>
      </c>
      <c r="Q19" s="1"/>
      <c r="R19" s="1">
        <f t="shared" si="4"/>
        <v>9.4</v>
      </c>
      <c r="S19" s="5">
        <f>11*R19-Q19-P19-O19-N19-F19</f>
        <v>47</v>
      </c>
      <c r="T19" s="5">
        <f>S19-U19</f>
        <v>47</v>
      </c>
      <c r="U19" s="5"/>
      <c r="V19" s="5"/>
      <c r="W19" s="1"/>
      <c r="X19" s="1">
        <f t="shared" si="6"/>
        <v>11</v>
      </c>
      <c r="Y19" s="1">
        <f t="shared" si="7"/>
        <v>6</v>
      </c>
      <c r="Z19" s="1">
        <v>6.4</v>
      </c>
      <c r="AA19" s="1">
        <v>1</v>
      </c>
      <c r="AB19" s="1">
        <v>3.6</v>
      </c>
      <c r="AC19" s="1">
        <v>10.4</v>
      </c>
      <c r="AD19" s="1">
        <v>9</v>
      </c>
      <c r="AE19" s="1">
        <v>4.4000000000000004</v>
      </c>
      <c r="AF19" s="1"/>
      <c r="AG19" s="1">
        <f t="shared" si="8"/>
        <v>14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7" t="s">
        <v>54</v>
      </c>
      <c r="B20" s="17" t="s">
        <v>43</v>
      </c>
      <c r="C20" s="17"/>
      <c r="D20" s="17">
        <v>216</v>
      </c>
      <c r="E20" s="17">
        <v>216</v>
      </c>
      <c r="F20" s="17"/>
      <c r="G20" s="18">
        <v>0</v>
      </c>
      <c r="H20" s="17" t="e">
        <v>#N/A</v>
      </c>
      <c r="I20" s="17" t="s">
        <v>36</v>
      </c>
      <c r="J20" s="17">
        <v>216</v>
      </c>
      <c r="K20" s="17">
        <f t="shared" si="2"/>
        <v>0</v>
      </c>
      <c r="L20" s="17">
        <f t="shared" si="3"/>
        <v>0</v>
      </c>
      <c r="M20" s="17">
        <v>216</v>
      </c>
      <c r="N20" s="17"/>
      <c r="O20" s="17"/>
      <c r="P20" s="17"/>
      <c r="Q20" s="17"/>
      <c r="R20" s="17">
        <f t="shared" si="4"/>
        <v>43.2</v>
      </c>
      <c r="S20" s="19"/>
      <c r="T20" s="19"/>
      <c r="U20" s="19"/>
      <c r="V20" s="19"/>
      <c r="W20" s="17"/>
      <c r="X20" s="17">
        <f t="shared" si="6"/>
        <v>0</v>
      </c>
      <c r="Y20" s="17">
        <f t="shared" si="7"/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 t="s">
        <v>50</v>
      </c>
      <c r="AG20" s="17">
        <f t="shared" si="8"/>
        <v>0</v>
      </c>
      <c r="AH20" s="17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55</v>
      </c>
      <c r="B21" s="1" t="s">
        <v>43</v>
      </c>
      <c r="C21" s="1">
        <v>82</v>
      </c>
      <c r="D21" s="1">
        <v>196</v>
      </c>
      <c r="E21" s="1">
        <v>131</v>
      </c>
      <c r="F21" s="1">
        <v>134</v>
      </c>
      <c r="G21" s="6">
        <v>0.17</v>
      </c>
      <c r="H21" s="1">
        <v>180</v>
      </c>
      <c r="I21" s="1" t="s">
        <v>36</v>
      </c>
      <c r="J21" s="1">
        <v>129</v>
      </c>
      <c r="K21" s="1">
        <f t="shared" si="2"/>
        <v>2</v>
      </c>
      <c r="L21" s="1">
        <f t="shared" si="3"/>
        <v>131</v>
      </c>
      <c r="M21" s="1"/>
      <c r="N21" s="1"/>
      <c r="O21" s="1">
        <v>0</v>
      </c>
      <c r="P21" s="1">
        <v>90</v>
      </c>
      <c r="Q21" s="1"/>
      <c r="R21" s="1">
        <f t="shared" si="4"/>
        <v>25.8</v>
      </c>
      <c r="S21" s="5">
        <f>12*R21-Q21-P21-O21-N21-F21</f>
        <v>85.600000000000023</v>
      </c>
      <c r="T21" s="5">
        <f>S21-U21</f>
        <v>85.600000000000023</v>
      </c>
      <c r="U21" s="5"/>
      <c r="V21" s="5"/>
      <c r="W21" s="1"/>
      <c r="X21" s="1">
        <f t="shared" si="6"/>
        <v>12</v>
      </c>
      <c r="Y21" s="1">
        <f t="shared" si="7"/>
        <v>8.6821705426356584</v>
      </c>
      <c r="Z21" s="1">
        <v>23</v>
      </c>
      <c r="AA21" s="1">
        <v>21.8</v>
      </c>
      <c r="AB21" s="1">
        <v>24.8</v>
      </c>
      <c r="AC21" s="1">
        <v>22.2</v>
      </c>
      <c r="AD21" s="1">
        <v>21</v>
      </c>
      <c r="AE21" s="1">
        <v>19.600000000000001</v>
      </c>
      <c r="AF21" s="1"/>
      <c r="AG21" s="1">
        <f t="shared" si="8"/>
        <v>15</v>
      </c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1" t="s">
        <v>56</v>
      </c>
      <c r="B22" s="11" t="s">
        <v>43</v>
      </c>
      <c r="C22" s="11"/>
      <c r="D22" s="11">
        <v>186</v>
      </c>
      <c r="E22" s="11">
        <v>186</v>
      </c>
      <c r="F22" s="11"/>
      <c r="G22" s="12">
        <v>0</v>
      </c>
      <c r="H22" s="11" t="e">
        <v>#N/A</v>
      </c>
      <c r="I22" s="11" t="s">
        <v>44</v>
      </c>
      <c r="J22" s="11">
        <v>186</v>
      </c>
      <c r="K22" s="11">
        <f t="shared" si="2"/>
        <v>0</v>
      </c>
      <c r="L22" s="11">
        <f t="shared" si="3"/>
        <v>0</v>
      </c>
      <c r="M22" s="11">
        <v>186</v>
      </c>
      <c r="N22" s="11"/>
      <c r="O22" s="11"/>
      <c r="P22" s="11"/>
      <c r="Q22" s="11"/>
      <c r="R22" s="11">
        <f t="shared" si="4"/>
        <v>37.200000000000003</v>
      </c>
      <c r="S22" s="13"/>
      <c r="T22" s="13"/>
      <c r="U22" s="13"/>
      <c r="V22" s="13"/>
      <c r="W22" s="11"/>
      <c r="X22" s="11">
        <f t="shared" si="6"/>
        <v>0</v>
      </c>
      <c r="Y22" s="11">
        <f t="shared" si="7"/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>
        <f t="shared" si="8"/>
        <v>0</v>
      </c>
      <c r="AH22" s="1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1" t="s">
        <v>57</v>
      </c>
      <c r="B23" s="11" t="s">
        <v>43</v>
      </c>
      <c r="C23" s="11"/>
      <c r="D23" s="11">
        <v>104</v>
      </c>
      <c r="E23" s="11">
        <v>104</v>
      </c>
      <c r="F23" s="11"/>
      <c r="G23" s="12">
        <v>0</v>
      </c>
      <c r="H23" s="11" t="e">
        <v>#N/A</v>
      </c>
      <c r="I23" s="11" t="s">
        <v>44</v>
      </c>
      <c r="J23" s="11">
        <v>104</v>
      </c>
      <c r="K23" s="11">
        <f t="shared" si="2"/>
        <v>0</v>
      </c>
      <c r="L23" s="11">
        <f t="shared" si="3"/>
        <v>0</v>
      </c>
      <c r="M23" s="11">
        <v>104</v>
      </c>
      <c r="N23" s="11"/>
      <c r="O23" s="11"/>
      <c r="P23" s="11"/>
      <c r="Q23" s="11"/>
      <c r="R23" s="11">
        <f t="shared" si="4"/>
        <v>20.8</v>
      </c>
      <c r="S23" s="13"/>
      <c r="T23" s="13"/>
      <c r="U23" s="13"/>
      <c r="V23" s="13"/>
      <c r="W23" s="11"/>
      <c r="X23" s="11">
        <f t="shared" si="6"/>
        <v>0</v>
      </c>
      <c r="Y23" s="11">
        <f t="shared" si="7"/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/>
      <c r="AG23" s="11">
        <f t="shared" si="8"/>
        <v>0</v>
      </c>
      <c r="AH23" s="1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1" t="s">
        <v>58</v>
      </c>
      <c r="B24" s="11" t="s">
        <v>43</v>
      </c>
      <c r="C24" s="11"/>
      <c r="D24" s="11">
        <v>138</v>
      </c>
      <c r="E24" s="11">
        <v>138</v>
      </c>
      <c r="F24" s="11"/>
      <c r="G24" s="12">
        <v>0</v>
      </c>
      <c r="H24" s="11" t="e">
        <v>#N/A</v>
      </c>
      <c r="I24" s="11" t="s">
        <v>44</v>
      </c>
      <c r="J24" s="11">
        <v>138</v>
      </c>
      <c r="K24" s="11">
        <f t="shared" si="2"/>
        <v>0</v>
      </c>
      <c r="L24" s="11">
        <f t="shared" si="3"/>
        <v>0</v>
      </c>
      <c r="M24" s="11">
        <v>138</v>
      </c>
      <c r="N24" s="11"/>
      <c r="O24" s="11"/>
      <c r="P24" s="11"/>
      <c r="Q24" s="11"/>
      <c r="R24" s="11">
        <f t="shared" si="4"/>
        <v>27.6</v>
      </c>
      <c r="S24" s="13"/>
      <c r="T24" s="13"/>
      <c r="U24" s="13"/>
      <c r="V24" s="13"/>
      <c r="W24" s="11"/>
      <c r="X24" s="11">
        <f t="shared" si="6"/>
        <v>0</v>
      </c>
      <c r="Y24" s="11">
        <f t="shared" si="7"/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/>
      <c r="AG24" s="11">
        <f t="shared" si="8"/>
        <v>0</v>
      </c>
      <c r="AH24" s="1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7" t="s">
        <v>59</v>
      </c>
      <c r="B25" s="17" t="s">
        <v>43</v>
      </c>
      <c r="C25" s="17"/>
      <c r="D25" s="17"/>
      <c r="E25" s="17"/>
      <c r="F25" s="17"/>
      <c r="G25" s="18">
        <v>0</v>
      </c>
      <c r="H25" s="17" t="e">
        <v>#N/A</v>
      </c>
      <c r="I25" s="17" t="s">
        <v>36</v>
      </c>
      <c r="J25" s="17"/>
      <c r="K25" s="17">
        <f t="shared" si="2"/>
        <v>0</v>
      </c>
      <c r="L25" s="17">
        <f t="shared" si="3"/>
        <v>0</v>
      </c>
      <c r="M25" s="17"/>
      <c r="N25" s="17"/>
      <c r="O25" s="17"/>
      <c r="P25" s="17"/>
      <c r="Q25" s="17"/>
      <c r="R25" s="17">
        <f t="shared" si="4"/>
        <v>0</v>
      </c>
      <c r="S25" s="19"/>
      <c r="T25" s="19"/>
      <c r="U25" s="19"/>
      <c r="V25" s="19"/>
      <c r="W25" s="17"/>
      <c r="X25" s="17" t="e">
        <f t="shared" si="6"/>
        <v>#DIV/0!</v>
      </c>
      <c r="Y25" s="17" t="e">
        <f t="shared" si="7"/>
        <v>#DIV/0!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50</v>
      </c>
      <c r="AG25" s="17">
        <f t="shared" si="8"/>
        <v>0</v>
      </c>
      <c r="AH25" s="17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7" t="s">
        <v>60</v>
      </c>
      <c r="B26" s="17" t="s">
        <v>43</v>
      </c>
      <c r="C26" s="17"/>
      <c r="D26" s="17">
        <v>204</v>
      </c>
      <c r="E26" s="17">
        <v>204</v>
      </c>
      <c r="F26" s="17"/>
      <c r="G26" s="18">
        <v>0</v>
      </c>
      <c r="H26" s="17" t="e">
        <v>#N/A</v>
      </c>
      <c r="I26" s="17" t="s">
        <v>36</v>
      </c>
      <c r="J26" s="17">
        <v>204</v>
      </c>
      <c r="K26" s="17">
        <f t="shared" si="2"/>
        <v>0</v>
      </c>
      <c r="L26" s="17">
        <f t="shared" si="3"/>
        <v>0</v>
      </c>
      <c r="M26" s="17">
        <v>204</v>
      </c>
      <c r="N26" s="17"/>
      <c r="O26" s="17"/>
      <c r="P26" s="17"/>
      <c r="Q26" s="17"/>
      <c r="R26" s="17">
        <f t="shared" si="4"/>
        <v>40.799999999999997</v>
      </c>
      <c r="S26" s="19"/>
      <c r="T26" s="19"/>
      <c r="U26" s="19"/>
      <c r="V26" s="19"/>
      <c r="W26" s="17"/>
      <c r="X26" s="17">
        <f t="shared" si="6"/>
        <v>0</v>
      </c>
      <c r="Y26" s="17">
        <f t="shared" si="7"/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 t="s">
        <v>50</v>
      </c>
      <c r="AG26" s="17">
        <f t="shared" si="8"/>
        <v>0</v>
      </c>
      <c r="AH26" s="17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61</v>
      </c>
      <c r="B27" s="1" t="s">
        <v>35</v>
      </c>
      <c r="C27" s="1">
        <v>2768</v>
      </c>
      <c r="D27" s="1">
        <v>1538.905</v>
      </c>
      <c r="E27" s="1">
        <v>2423.1289999999999</v>
      </c>
      <c r="F27" s="1">
        <v>1511.5329999999999</v>
      </c>
      <c r="G27" s="6">
        <v>1</v>
      </c>
      <c r="H27" s="1">
        <v>55</v>
      </c>
      <c r="I27" s="1" t="s">
        <v>36</v>
      </c>
      <c r="J27" s="1">
        <v>2265.9720000000002</v>
      </c>
      <c r="K27" s="1">
        <f t="shared" si="2"/>
        <v>157.1569999999997</v>
      </c>
      <c r="L27" s="1">
        <f t="shared" si="3"/>
        <v>2423.1289999999999</v>
      </c>
      <c r="M27" s="1"/>
      <c r="N27" s="1"/>
      <c r="O27" s="1">
        <v>550</v>
      </c>
      <c r="P27" s="1">
        <v>1400</v>
      </c>
      <c r="Q27" s="1">
        <v>400</v>
      </c>
      <c r="R27" s="1">
        <f t="shared" si="4"/>
        <v>453.19440000000003</v>
      </c>
      <c r="S27" s="5">
        <f>12*R27-Q27-P27-O27-N27-F27</f>
        <v>1576.7998000000002</v>
      </c>
      <c r="T27" s="5">
        <f t="shared" ref="T27:T28" si="13">S27-U27</f>
        <v>676.79980000000023</v>
      </c>
      <c r="U27" s="5">
        <v>900</v>
      </c>
      <c r="V27" s="5"/>
      <c r="W27" s="1"/>
      <c r="X27" s="1">
        <f t="shared" si="6"/>
        <v>12</v>
      </c>
      <c r="Y27" s="1">
        <f t="shared" si="7"/>
        <v>8.5206988435867697</v>
      </c>
      <c r="Z27" s="1">
        <v>416.05579999999998</v>
      </c>
      <c r="AA27" s="1">
        <v>435.09980000000002</v>
      </c>
      <c r="AB27" s="1">
        <v>452.08960000000002</v>
      </c>
      <c r="AC27" s="1">
        <v>470.03519999999997</v>
      </c>
      <c r="AD27" s="1">
        <v>459.94760000000002</v>
      </c>
      <c r="AE27" s="1">
        <v>388.9966</v>
      </c>
      <c r="AF27" s="1"/>
      <c r="AG27" s="1">
        <f t="shared" si="8"/>
        <v>677</v>
      </c>
      <c r="AH27" s="1">
        <f t="shared" si="9"/>
        <v>900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62</v>
      </c>
      <c r="B28" s="1" t="s">
        <v>35</v>
      </c>
      <c r="C28" s="1">
        <v>3378.2020000000002</v>
      </c>
      <c r="D28" s="1">
        <v>5551.5619999999999</v>
      </c>
      <c r="E28" s="1">
        <v>4759.3289999999997</v>
      </c>
      <c r="F28" s="1">
        <v>3831.1790000000001</v>
      </c>
      <c r="G28" s="6">
        <v>1</v>
      </c>
      <c r="H28" s="1">
        <v>50</v>
      </c>
      <c r="I28" s="1" t="s">
        <v>36</v>
      </c>
      <c r="J28" s="1">
        <v>4742.7160000000003</v>
      </c>
      <c r="K28" s="1">
        <f t="shared" si="2"/>
        <v>16.612999999999374</v>
      </c>
      <c r="L28" s="1">
        <f t="shared" si="3"/>
        <v>4759.3289999999997</v>
      </c>
      <c r="M28" s="1"/>
      <c r="N28" s="1"/>
      <c r="O28" s="1">
        <v>750</v>
      </c>
      <c r="P28" s="1">
        <v>1400</v>
      </c>
      <c r="Q28" s="1">
        <v>400</v>
      </c>
      <c r="R28" s="1">
        <f t="shared" si="4"/>
        <v>948.54320000000007</v>
      </c>
      <c r="S28" s="5">
        <f>12*R28-Q28-P28-O28-N28-F28</f>
        <v>5001.3394000000008</v>
      </c>
      <c r="T28" s="5">
        <f t="shared" si="13"/>
        <v>2001.3394000000008</v>
      </c>
      <c r="U28" s="5">
        <v>3000</v>
      </c>
      <c r="V28" s="5"/>
      <c r="W28" s="1"/>
      <c r="X28" s="1">
        <f t="shared" si="6"/>
        <v>12</v>
      </c>
      <c r="Y28" s="1">
        <f t="shared" si="7"/>
        <v>6.7273467354992365</v>
      </c>
      <c r="Z28" s="1">
        <v>717.48379999999997</v>
      </c>
      <c r="AA28" s="1">
        <v>796.04</v>
      </c>
      <c r="AB28" s="1">
        <v>810.02139999999997</v>
      </c>
      <c r="AC28" s="1">
        <v>581.2808</v>
      </c>
      <c r="AD28" s="1">
        <v>665.14679999999998</v>
      </c>
      <c r="AE28" s="1">
        <v>732.24579999999992</v>
      </c>
      <c r="AF28" s="1"/>
      <c r="AG28" s="1">
        <f t="shared" si="8"/>
        <v>2001</v>
      </c>
      <c r="AH28" s="1">
        <f t="shared" si="9"/>
        <v>3000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1" t="s">
        <v>63</v>
      </c>
      <c r="B29" s="11" t="s">
        <v>35</v>
      </c>
      <c r="C29" s="11"/>
      <c r="D29" s="11">
        <v>1.7749999999999999</v>
      </c>
      <c r="E29" s="11"/>
      <c r="F29" s="11">
        <v>1.7749999999999999</v>
      </c>
      <c r="G29" s="12">
        <v>0</v>
      </c>
      <c r="H29" s="11" t="e">
        <v>#N/A</v>
      </c>
      <c r="I29" s="11" t="s">
        <v>44</v>
      </c>
      <c r="J29" s="11"/>
      <c r="K29" s="11">
        <f t="shared" si="2"/>
        <v>0</v>
      </c>
      <c r="L29" s="11">
        <f t="shared" si="3"/>
        <v>0</v>
      </c>
      <c r="M29" s="11"/>
      <c r="N29" s="11"/>
      <c r="O29" s="11"/>
      <c r="P29" s="11"/>
      <c r="Q29" s="11"/>
      <c r="R29" s="11">
        <f t="shared" si="4"/>
        <v>0</v>
      </c>
      <c r="S29" s="13"/>
      <c r="T29" s="13"/>
      <c r="U29" s="13"/>
      <c r="V29" s="13"/>
      <c r="W29" s="11"/>
      <c r="X29" s="11" t="e">
        <f t="shared" si="6"/>
        <v>#DIV/0!</v>
      </c>
      <c r="Y29" s="11" t="e">
        <f t="shared" si="7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/>
      <c r="AG29" s="11">
        <f t="shared" si="8"/>
        <v>0</v>
      </c>
      <c r="AH29" s="11">
        <f t="shared" si="9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64</v>
      </c>
      <c r="B30" s="1" t="s">
        <v>35</v>
      </c>
      <c r="C30" s="1">
        <v>3875.87</v>
      </c>
      <c r="D30" s="1">
        <v>3604.79</v>
      </c>
      <c r="E30" s="1">
        <v>3256.2280000000001</v>
      </c>
      <c r="F30" s="1">
        <v>3713.2109999999998</v>
      </c>
      <c r="G30" s="6">
        <v>1</v>
      </c>
      <c r="H30" s="1">
        <v>55</v>
      </c>
      <c r="I30" s="1" t="s">
        <v>36</v>
      </c>
      <c r="J30" s="1">
        <v>3051.6480000000001</v>
      </c>
      <c r="K30" s="1">
        <f t="shared" si="2"/>
        <v>204.57999999999993</v>
      </c>
      <c r="L30" s="1">
        <f t="shared" si="3"/>
        <v>3256.2280000000001</v>
      </c>
      <c r="M30" s="1"/>
      <c r="N30" s="1"/>
      <c r="O30" s="1">
        <v>800</v>
      </c>
      <c r="P30" s="1">
        <v>684.52780000000075</v>
      </c>
      <c r="Q30" s="1"/>
      <c r="R30" s="1">
        <f t="shared" si="4"/>
        <v>610.32960000000003</v>
      </c>
      <c r="S30" s="5">
        <f>12*R30-Q30-P30-O30-N30-F30</f>
        <v>2126.2163999999998</v>
      </c>
      <c r="T30" s="5">
        <f>S30-U30</f>
        <v>926.21639999999979</v>
      </c>
      <c r="U30" s="5">
        <v>1200</v>
      </c>
      <c r="V30" s="5"/>
      <c r="W30" s="1"/>
      <c r="X30" s="1">
        <f t="shared" si="6"/>
        <v>12</v>
      </c>
      <c r="Y30" s="1">
        <f t="shared" si="7"/>
        <v>8.5162816943500683</v>
      </c>
      <c r="Z30" s="1">
        <v>560.26580000000001</v>
      </c>
      <c r="AA30" s="1">
        <v>644.80840000000001</v>
      </c>
      <c r="AB30" s="1">
        <v>673.65179999999998</v>
      </c>
      <c r="AC30" s="1">
        <v>669.45339999999999</v>
      </c>
      <c r="AD30" s="1">
        <v>657.53</v>
      </c>
      <c r="AE30" s="1">
        <v>602.14959999999996</v>
      </c>
      <c r="AF30" s="1"/>
      <c r="AG30" s="1">
        <f t="shared" si="8"/>
        <v>926</v>
      </c>
      <c r="AH30" s="1">
        <f t="shared" si="9"/>
        <v>1200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7" t="s">
        <v>65</v>
      </c>
      <c r="B31" s="17" t="s">
        <v>35</v>
      </c>
      <c r="C31" s="17"/>
      <c r="D31" s="17"/>
      <c r="E31" s="17"/>
      <c r="F31" s="17"/>
      <c r="G31" s="18">
        <v>0</v>
      </c>
      <c r="H31" s="17">
        <v>60</v>
      </c>
      <c r="I31" s="17" t="s">
        <v>36</v>
      </c>
      <c r="J31" s="17"/>
      <c r="K31" s="17">
        <f t="shared" si="2"/>
        <v>0</v>
      </c>
      <c r="L31" s="17">
        <f t="shared" si="3"/>
        <v>0</v>
      </c>
      <c r="M31" s="17"/>
      <c r="N31" s="17"/>
      <c r="O31" s="17"/>
      <c r="P31" s="17"/>
      <c r="Q31" s="17"/>
      <c r="R31" s="17">
        <f t="shared" si="4"/>
        <v>0</v>
      </c>
      <c r="S31" s="19"/>
      <c r="T31" s="19"/>
      <c r="U31" s="19"/>
      <c r="V31" s="19"/>
      <c r="W31" s="17"/>
      <c r="X31" s="17" t="e">
        <f t="shared" si="6"/>
        <v>#DIV/0!</v>
      </c>
      <c r="Y31" s="17" t="e">
        <f t="shared" si="7"/>
        <v>#DIV/0!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 t="s">
        <v>66</v>
      </c>
      <c r="AG31" s="17">
        <f t="shared" si="8"/>
        <v>0</v>
      </c>
      <c r="AH31" s="17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35</v>
      </c>
      <c r="C32" s="1">
        <v>8349.7129999999997</v>
      </c>
      <c r="D32" s="1">
        <v>2544.41</v>
      </c>
      <c r="E32" s="1">
        <v>6614.7060000000001</v>
      </c>
      <c r="F32" s="1">
        <v>3700.241</v>
      </c>
      <c r="G32" s="6">
        <v>1</v>
      </c>
      <c r="H32" s="1">
        <v>60</v>
      </c>
      <c r="I32" s="1" t="s">
        <v>36</v>
      </c>
      <c r="J32" s="1">
        <v>6505.6270000000004</v>
      </c>
      <c r="K32" s="1">
        <f t="shared" si="2"/>
        <v>109.07899999999972</v>
      </c>
      <c r="L32" s="1">
        <f t="shared" si="3"/>
        <v>6614.7060000000001</v>
      </c>
      <c r="M32" s="1"/>
      <c r="N32" s="1">
        <v>500</v>
      </c>
      <c r="O32" s="1">
        <v>2100</v>
      </c>
      <c r="P32" s="1">
        <v>1850</v>
      </c>
      <c r="Q32" s="1">
        <v>1000</v>
      </c>
      <c r="R32" s="1">
        <f t="shared" si="4"/>
        <v>1301.1254000000001</v>
      </c>
      <c r="S32" s="5">
        <f>12*R32-Q32-P32-O32-N32-F32</f>
        <v>6463.2638000000024</v>
      </c>
      <c r="T32" s="5">
        <f>S32-U32</f>
        <v>2563.2638000000024</v>
      </c>
      <c r="U32" s="5">
        <v>3900</v>
      </c>
      <c r="V32" s="5"/>
      <c r="W32" s="1"/>
      <c r="X32" s="1">
        <f t="shared" si="6"/>
        <v>12</v>
      </c>
      <c r="Y32" s="1">
        <f t="shared" si="7"/>
        <v>7.0325588909416412</v>
      </c>
      <c r="Z32" s="1">
        <v>1021.2364</v>
      </c>
      <c r="AA32" s="1">
        <v>1099.04</v>
      </c>
      <c r="AB32" s="1">
        <v>1099.8822</v>
      </c>
      <c r="AC32" s="1">
        <v>1071.6271999999999</v>
      </c>
      <c r="AD32" s="1">
        <v>1254.8406</v>
      </c>
      <c r="AE32" s="1">
        <v>979.84500000000003</v>
      </c>
      <c r="AF32" s="1"/>
      <c r="AG32" s="1">
        <f t="shared" si="8"/>
        <v>2563</v>
      </c>
      <c r="AH32" s="1">
        <f t="shared" si="9"/>
        <v>3900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7" t="s">
        <v>68</v>
      </c>
      <c r="B33" s="17" t="s">
        <v>35</v>
      </c>
      <c r="C33" s="17"/>
      <c r="D33" s="17"/>
      <c r="E33" s="17">
        <v>-1.4750000000000001</v>
      </c>
      <c r="F33" s="17"/>
      <c r="G33" s="18">
        <v>0</v>
      </c>
      <c r="H33" s="17">
        <v>50</v>
      </c>
      <c r="I33" s="17" t="s">
        <v>36</v>
      </c>
      <c r="J33" s="17">
        <v>2.1</v>
      </c>
      <c r="K33" s="17">
        <f t="shared" si="2"/>
        <v>-3.5750000000000002</v>
      </c>
      <c r="L33" s="17">
        <f t="shared" si="3"/>
        <v>-1.4750000000000001</v>
      </c>
      <c r="M33" s="17"/>
      <c r="N33" s="17"/>
      <c r="O33" s="17"/>
      <c r="P33" s="17"/>
      <c r="Q33" s="17"/>
      <c r="R33" s="17">
        <f t="shared" si="4"/>
        <v>0.42000000000000004</v>
      </c>
      <c r="S33" s="19"/>
      <c r="T33" s="19"/>
      <c r="U33" s="19"/>
      <c r="V33" s="19"/>
      <c r="W33" s="17"/>
      <c r="X33" s="17">
        <f t="shared" si="6"/>
        <v>0</v>
      </c>
      <c r="Y33" s="17">
        <f t="shared" si="7"/>
        <v>0</v>
      </c>
      <c r="Z33" s="17">
        <v>-0.433</v>
      </c>
      <c r="AA33" s="17">
        <v>-0.13800000000000001</v>
      </c>
      <c r="AB33" s="17">
        <v>0</v>
      </c>
      <c r="AC33" s="17">
        <v>-0.17799999999999999</v>
      </c>
      <c r="AD33" s="17">
        <v>-0.17799999999999999</v>
      </c>
      <c r="AE33" s="17">
        <v>-0.17799999999999999</v>
      </c>
      <c r="AF33" s="17" t="s">
        <v>50</v>
      </c>
      <c r="AG33" s="17">
        <f t="shared" si="8"/>
        <v>0</v>
      </c>
      <c r="AH33" s="17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35</v>
      </c>
      <c r="C34" s="1">
        <v>3651.462</v>
      </c>
      <c r="D34" s="1">
        <v>1710.21</v>
      </c>
      <c r="E34" s="1">
        <v>2926.134</v>
      </c>
      <c r="F34" s="1">
        <v>1934.18</v>
      </c>
      <c r="G34" s="6">
        <v>1</v>
      </c>
      <c r="H34" s="1">
        <v>55</v>
      </c>
      <c r="I34" s="1" t="s">
        <v>36</v>
      </c>
      <c r="J34" s="1">
        <v>2747.279</v>
      </c>
      <c r="K34" s="1">
        <f t="shared" si="2"/>
        <v>178.85500000000002</v>
      </c>
      <c r="L34" s="1">
        <f t="shared" si="3"/>
        <v>2926.134</v>
      </c>
      <c r="M34" s="1"/>
      <c r="N34" s="1">
        <v>500</v>
      </c>
      <c r="O34" s="1">
        <v>1000</v>
      </c>
      <c r="P34" s="1">
        <v>959.54379999999946</v>
      </c>
      <c r="Q34" s="1"/>
      <c r="R34" s="1">
        <f t="shared" si="4"/>
        <v>549.45579999999995</v>
      </c>
      <c r="S34" s="5">
        <f>12*R34-Q34-P34-O34-N34-F34</f>
        <v>2199.7457999999997</v>
      </c>
      <c r="T34" s="5">
        <f t="shared" ref="T34:T40" si="14">S34-U34</f>
        <v>999.74579999999969</v>
      </c>
      <c r="U34" s="5">
        <v>1200</v>
      </c>
      <c r="V34" s="5"/>
      <c r="W34" s="1"/>
      <c r="X34" s="1">
        <f t="shared" si="6"/>
        <v>12</v>
      </c>
      <c r="Y34" s="1">
        <f t="shared" si="7"/>
        <v>7.9965009014373862</v>
      </c>
      <c r="Z34" s="1">
        <v>487.3888</v>
      </c>
      <c r="AA34" s="1">
        <v>547.11879999999996</v>
      </c>
      <c r="AB34" s="1">
        <v>570.98559999999998</v>
      </c>
      <c r="AC34" s="1">
        <v>577.91059999999993</v>
      </c>
      <c r="AD34" s="1">
        <v>588.30700000000002</v>
      </c>
      <c r="AE34" s="1">
        <v>521.98699999999997</v>
      </c>
      <c r="AF34" s="1"/>
      <c r="AG34" s="1">
        <f t="shared" si="8"/>
        <v>1000</v>
      </c>
      <c r="AH34" s="1">
        <f t="shared" si="9"/>
        <v>1200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35</v>
      </c>
      <c r="C35" s="1">
        <v>3550.7359999999999</v>
      </c>
      <c r="D35" s="1">
        <v>6188.2049999999999</v>
      </c>
      <c r="E35" s="1">
        <v>4529.4089999999997</v>
      </c>
      <c r="F35" s="1">
        <v>4640.5079999999998</v>
      </c>
      <c r="G35" s="6">
        <v>1</v>
      </c>
      <c r="H35" s="1">
        <v>60</v>
      </c>
      <c r="I35" s="1" t="s">
        <v>36</v>
      </c>
      <c r="J35" s="1">
        <v>4442.7139999999999</v>
      </c>
      <c r="K35" s="1">
        <f t="shared" si="2"/>
        <v>86.694999999999709</v>
      </c>
      <c r="L35" s="1">
        <f t="shared" si="3"/>
        <v>4529.4089999999997</v>
      </c>
      <c r="M35" s="1"/>
      <c r="N35" s="1"/>
      <c r="O35" s="1">
        <v>0</v>
      </c>
      <c r="P35" s="1">
        <v>552.35920000000078</v>
      </c>
      <c r="Q35" s="1"/>
      <c r="R35" s="1">
        <f t="shared" si="4"/>
        <v>888.54279999999994</v>
      </c>
      <c r="S35" s="5">
        <f t="shared" ref="S35:S38" si="15">12*R35-Q35-P35-O35-N35-F35</f>
        <v>5469.6463999999978</v>
      </c>
      <c r="T35" s="5">
        <f t="shared" si="14"/>
        <v>2469.6463999999978</v>
      </c>
      <c r="U35" s="5">
        <v>3000</v>
      </c>
      <c r="V35" s="5"/>
      <c r="W35" s="1"/>
      <c r="X35" s="1">
        <f t="shared" si="6"/>
        <v>11.999999999999998</v>
      </c>
      <c r="Y35" s="1">
        <f t="shared" si="7"/>
        <v>5.8442510591498813</v>
      </c>
      <c r="Z35" s="1">
        <v>641.07320000000004</v>
      </c>
      <c r="AA35" s="1">
        <v>750.89480000000003</v>
      </c>
      <c r="AB35" s="1">
        <v>881.17819999999995</v>
      </c>
      <c r="AC35" s="1">
        <v>742.57299999999998</v>
      </c>
      <c r="AD35" s="1">
        <v>723.80559999999991</v>
      </c>
      <c r="AE35" s="1">
        <v>681.68119999999999</v>
      </c>
      <c r="AF35" s="1"/>
      <c r="AG35" s="1">
        <f t="shared" si="8"/>
        <v>2470</v>
      </c>
      <c r="AH35" s="1">
        <f t="shared" si="9"/>
        <v>3000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35</v>
      </c>
      <c r="C36" s="1">
        <v>2539.886</v>
      </c>
      <c r="D36" s="1">
        <v>618.47</v>
      </c>
      <c r="E36" s="1">
        <v>2100.2600000000002</v>
      </c>
      <c r="F36" s="1">
        <v>533.83500000000004</v>
      </c>
      <c r="G36" s="6">
        <v>1</v>
      </c>
      <c r="H36" s="1">
        <v>60</v>
      </c>
      <c r="I36" s="1" t="s">
        <v>36</v>
      </c>
      <c r="J36" s="1">
        <v>2040.74</v>
      </c>
      <c r="K36" s="1">
        <f t="shared" si="2"/>
        <v>59.520000000000209</v>
      </c>
      <c r="L36" s="1">
        <f t="shared" si="3"/>
        <v>2100.2600000000002</v>
      </c>
      <c r="M36" s="1"/>
      <c r="N36" s="1"/>
      <c r="O36" s="1">
        <v>1300</v>
      </c>
      <c r="P36" s="1">
        <v>1050</v>
      </c>
      <c r="Q36" s="1">
        <v>600</v>
      </c>
      <c r="R36" s="1">
        <f t="shared" si="4"/>
        <v>408.14800000000002</v>
      </c>
      <c r="S36" s="5">
        <f t="shared" si="15"/>
        <v>1413.9409999999998</v>
      </c>
      <c r="T36" s="5">
        <f t="shared" si="14"/>
        <v>713.9409999999998</v>
      </c>
      <c r="U36" s="5">
        <v>700</v>
      </c>
      <c r="V36" s="5"/>
      <c r="W36" s="1"/>
      <c r="X36" s="1">
        <f t="shared" si="6"/>
        <v>11.999999999999998</v>
      </c>
      <c r="Y36" s="1">
        <f t="shared" si="7"/>
        <v>8.5357149857404657</v>
      </c>
      <c r="Z36" s="1">
        <v>381.08240000000001</v>
      </c>
      <c r="AA36" s="1">
        <v>339.85860000000002</v>
      </c>
      <c r="AB36" s="1">
        <v>285.60500000000002</v>
      </c>
      <c r="AC36" s="1">
        <v>330.95400000000001</v>
      </c>
      <c r="AD36" s="1">
        <v>356.83460000000002</v>
      </c>
      <c r="AE36" s="1">
        <v>291.7294</v>
      </c>
      <c r="AF36" s="1"/>
      <c r="AG36" s="1">
        <f t="shared" si="8"/>
        <v>714</v>
      </c>
      <c r="AH36" s="1">
        <f t="shared" si="9"/>
        <v>700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35</v>
      </c>
      <c r="C37" s="1">
        <v>619.50699999999995</v>
      </c>
      <c r="D37" s="1">
        <v>252.09299999999999</v>
      </c>
      <c r="E37" s="1">
        <v>477.59800000000001</v>
      </c>
      <c r="F37" s="1">
        <v>288.39299999999997</v>
      </c>
      <c r="G37" s="6">
        <v>1</v>
      </c>
      <c r="H37" s="1">
        <v>60</v>
      </c>
      <c r="I37" s="1" t="s">
        <v>36</v>
      </c>
      <c r="J37" s="1">
        <v>442.91300000000001</v>
      </c>
      <c r="K37" s="1">
        <f t="shared" si="2"/>
        <v>34.685000000000002</v>
      </c>
      <c r="L37" s="1">
        <f t="shared" si="3"/>
        <v>477.59800000000001</v>
      </c>
      <c r="M37" s="1"/>
      <c r="N37" s="1"/>
      <c r="O37" s="1">
        <v>419.30439999999999</v>
      </c>
      <c r="P37" s="1">
        <v>113.5164000000001</v>
      </c>
      <c r="Q37" s="1"/>
      <c r="R37" s="1">
        <f t="shared" si="4"/>
        <v>88.582599999999999</v>
      </c>
      <c r="S37" s="5">
        <f>12*R37-Q37-P37-O37-N37-F37</f>
        <v>241.77739999999989</v>
      </c>
      <c r="T37" s="5">
        <f t="shared" si="14"/>
        <v>241.77739999999989</v>
      </c>
      <c r="U37" s="5"/>
      <c r="V37" s="5"/>
      <c r="W37" s="1"/>
      <c r="X37" s="1">
        <f t="shared" si="6"/>
        <v>12</v>
      </c>
      <c r="Y37" s="1">
        <f t="shared" si="7"/>
        <v>9.2705994179443838</v>
      </c>
      <c r="Z37" s="1">
        <v>87.653800000000004</v>
      </c>
      <c r="AA37" s="1">
        <v>94.517200000000003</v>
      </c>
      <c r="AB37" s="1">
        <v>96.782200000000003</v>
      </c>
      <c r="AC37" s="1">
        <v>100.1314</v>
      </c>
      <c r="AD37" s="1">
        <v>96.766199999999998</v>
      </c>
      <c r="AE37" s="1">
        <v>75.698599999999999</v>
      </c>
      <c r="AF37" s="1"/>
      <c r="AG37" s="1">
        <f t="shared" si="8"/>
        <v>242</v>
      </c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35</v>
      </c>
      <c r="C38" s="1">
        <v>1447.5820000000001</v>
      </c>
      <c r="D38" s="1">
        <v>1163.143</v>
      </c>
      <c r="E38" s="1">
        <v>1123.9839999999999</v>
      </c>
      <c r="F38" s="1">
        <v>1224.1959999999999</v>
      </c>
      <c r="G38" s="6">
        <v>1</v>
      </c>
      <c r="H38" s="1">
        <v>60</v>
      </c>
      <c r="I38" s="1" t="s">
        <v>36</v>
      </c>
      <c r="J38" s="1">
        <v>1055.595</v>
      </c>
      <c r="K38" s="1">
        <f t="shared" ref="K38:K69" si="16">E38-J38</f>
        <v>68.388999999999896</v>
      </c>
      <c r="L38" s="1">
        <f t="shared" si="3"/>
        <v>1123.9839999999999</v>
      </c>
      <c r="M38" s="1"/>
      <c r="N38" s="1"/>
      <c r="O38" s="1">
        <v>298.34440000000001</v>
      </c>
      <c r="P38" s="1">
        <v>52.245599999999968</v>
      </c>
      <c r="Q38" s="1"/>
      <c r="R38" s="1">
        <f t="shared" si="4"/>
        <v>211.119</v>
      </c>
      <c r="S38" s="5">
        <f t="shared" si="15"/>
        <v>958.64199999999983</v>
      </c>
      <c r="T38" s="5">
        <f t="shared" si="14"/>
        <v>458.64199999999983</v>
      </c>
      <c r="U38" s="5">
        <v>500</v>
      </c>
      <c r="V38" s="5"/>
      <c r="W38" s="1"/>
      <c r="X38" s="1">
        <f t="shared" si="6"/>
        <v>12</v>
      </c>
      <c r="Y38" s="1">
        <f t="shared" si="7"/>
        <v>7.4592338917861483</v>
      </c>
      <c r="Z38" s="1">
        <v>181.01400000000001</v>
      </c>
      <c r="AA38" s="1">
        <v>224.00120000000001</v>
      </c>
      <c r="AB38" s="1">
        <v>228.97319999999999</v>
      </c>
      <c r="AC38" s="1">
        <v>239.92080000000001</v>
      </c>
      <c r="AD38" s="1">
        <v>234.48920000000001</v>
      </c>
      <c r="AE38" s="1">
        <v>206.1498</v>
      </c>
      <c r="AF38" s="1"/>
      <c r="AG38" s="1">
        <f t="shared" si="8"/>
        <v>459</v>
      </c>
      <c r="AH38" s="1">
        <f t="shared" si="9"/>
        <v>500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35</v>
      </c>
      <c r="C39" s="1">
        <v>2538.2109999999998</v>
      </c>
      <c r="D39" s="1">
        <v>1510.0029999999999</v>
      </c>
      <c r="E39" s="1">
        <v>1895.0889999999999</v>
      </c>
      <c r="F39" s="1">
        <v>1799.9480000000001</v>
      </c>
      <c r="G39" s="6">
        <v>1</v>
      </c>
      <c r="H39" s="1">
        <v>60</v>
      </c>
      <c r="I39" s="1" t="s">
        <v>36</v>
      </c>
      <c r="J39" s="1">
        <v>1772.203</v>
      </c>
      <c r="K39" s="1">
        <f t="shared" si="16"/>
        <v>122.88599999999997</v>
      </c>
      <c r="L39" s="1">
        <f t="shared" si="3"/>
        <v>1895.0889999999999</v>
      </c>
      <c r="M39" s="1"/>
      <c r="N39" s="1"/>
      <c r="O39" s="1">
        <v>950</v>
      </c>
      <c r="P39" s="1">
        <v>334.86380000000008</v>
      </c>
      <c r="Q39" s="1"/>
      <c r="R39" s="1">
        <f t="shared" si="4"/>
        <v>354.44060000000002</v>
      </c>
      <c r="S39" s="5">
        <f>12*R39-Q39-P39-O39-N39-F39</f>
        <v>1168.4754000000005</v>
      </c>
      <c r="T39" s="5">
        <f t="shared" si="14"/>
        <v>568.47540000000049</v>
      </c>
      <c r="U39" s="5">
        <v>600</v>
      </c>
      <c r="V39" s="5"/>
      <c r="W39" s="1"/>
      <c r="X39" s="1">
        <f t="shared" si="6"/>
        <v>12.000000000000002</v>
      </c>
      <c r="Y39" s="1">
        <f t="shared" si="7"/>
        <v>8.7033251834016756</v>
      </c>
      <c r="Z39" s="1">
        <v>332.29480000000001</v>
      </c>
      <c r="AA39" s="1">
        <v>387.2946</v>
      </c>
      <c r="AB39" s="1">
        <v>389.56619999999998</v>
      </c>
      <c r="AC39" s="1">
        <v>411.4366</v>
      </c>
      <c r="AD39" s="1">
        <v>405.91899999999998</v>
      </c>
      <c r="AE39" s="1">
        <v>330.2482</v>
      </c>
      <c r="AF39" s="1"/>
      <c r="AG39" s="1">
        <f t="shared" si="8"/>
        <v>568</v>
      </c>
      <c r="AH39" s="1">
        <f t="shared" si="9"/>
        <v>600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35</v>
      </c>
      <c r="C40" s="1">
        <v>43.82</v>
      </c>
      <c r="D40" s="1">
        <v>118.235</v>
      </c>
      <c r="E40" s="1">
        <v>69.486999999999995</v>
      </c>
      <c r="F40" s="1">
        <v>81.769000000000005</v>
      </c>
      <c r="G40" s="6">
        <v>1</v>
      </c>
      <c r="H40" s="1">
        <v>35</v>
      </c>
      <c r="I40" s="1" t="s">
        <v>36</v>
      </c>
      <c r="J40" s="1">
        <v>72.200999999999993</v>
      </c>
      <c r="K40" s="1">
        <f t="shared" si="16"/>
        <v>-2.7139999999999986</v>
      </c>
      <c r="L40" s="1">
        <f t="shared" si="3"/>
        <v>69.486999999999995</v>
      </c>
      <c r="M40" s="1"/>
      <c r="N40" s="1"/>
      <c r="O40" s="1">
        <v>0</v>
      </c>
      <c r="P40" s="1"/>
      <c r="Q40" s="1"/>
      <c r="R40" s="1">
        <f t="shared" si="4"/>
        <v>14.440199999999999</v>
      </c>
      <c r="S40" s="5">
        <f>10*R40-Q40-P40-O40-N40-F40</f>
        <v>62.632999999999981</v>
      </c>
      <c r="T40" s="5">
        <f t="shared" si="14"/>
        <v>62.632999999999981</v>
      </c>
      <c r="U40" s="5"/>
      <c r="V40" s="5"/>
      <c r="W40" s="1"/>
      <c r="X40" s="1">
        <f t="shared" si="6"/>
        <v>10</v>
      </c>
      <c r="Y40" s="1">
        <f t="shared" si="7"/>
        <v>5.6625947009044202</v>
      </c>
      <c r="Z40" s="1">
        <v>9.821200000000001</v>
      </c>
      <c r="AA40" s="1">
        <v>12.878</v>
      </c>
      <c r="AB40" s="1">
        <v>14.286199999999999</v>
      </c>
      <c r="AC40" s="1">
        <v>14.175800000000001</v>
      </c>
      <c r="AD40" s="1">
        <v>15.728199999999999</v>
      </c>
      <c r="AE40" s="1">
        <v>11.016999999999999</v>
      </c>
      <c r="AF40" s="1"/>
      <c r="AG40" s="1">
        <f t="shared" si="8"/>
        <v>63</v>
      </c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7" t="s">
        <v>76</v>
      </c>
      <c r="B41" s="17" t="s">
        <v>35</v>
      </c>
      <c r="C41" s="17"/>
      <c r="D41" s="17"/>
      <c r="E41" s="17"/>
      <c r="F41" s="17"/>
      <c r="G41" s="18">
        <v>0</v>
      </c>
      <c r="H41" s="17" t="e">
        <v>#N/A</v>
      </c>
      <c r="I41" s="17" t="s">
        <v>36</v>
      </c>
      <c r="J41" s="17"/>
      <c r="K41" s="17">
        <f t="shared" si="16"/>
        <v>0</v>
      </c>
      <c r="L41" s="17">
        <f t="shared" si="3"/>
        <v>0</v>
      </c>
      <c r="M41" s="17"/>
      <c r="N41" s="17"/>
      <c r="O41" s="17"/>
      <c r="P41" s="17"/>
      <c r="Q41" s="17"/>
      <c r="R41" s="17">
        <f t="shared" si="4"/>
        <v>0</v>
      </c>
      <c r="S41" s="19"/>
      <c r="T41" s="19"/>
      <c r="U41" s="19"/>
      <c r="V41" s="19"/>
      <c r="W41" s="17"/>
      <c r="X41" s="17" t="e">
        <f t="shared" si="6"/>
        <v>#DIV/0!</v>
      </c>
      <c r="Y41" s="17" t="e">
        <f t="shared" si="7"/>
        <v>#DIV/0!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 t="s">
        <v>50</v>
      </c>
      <c r="AG41" s="17">
        <f t="shared" si="8"/>
        <v>0</v>
      </c>
      <c r="AH41" s="17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7" t="s">
        <v>77</v>
      </c>
      <c r="B42" s="17" t="s">
        <v>35</v>
      </c>
      <c r="C42" s="17"/>
      <c r="D42" s="17">
        <v>425.59500000000003</v>
      </c>
      <c r="E42" s="17">
        <v>425.59500000000003</v>
      </c>
      <c r="F42" s="17"/>
      <c r="G42" s="18">
        <v>0</v>
      </c>
      <c r="H42" s="17">
        <v>30</v>
      </c>
      <c r="I42" s="17" t="s">
        <v>36</v>
      </c>
      <c r="J42" s="17">
        <v>425.59500000000003</v>
      </c>
      <c r="K42" s="17">
        <f t="shared" si="16"/>
        <v>0</v>
      </c>
      <c r="L42" s="17">
        <f t="shared" si="3"/>
        <v>0</v>
      </c>
      <c r="M42" s="17">
        <v>425.59500000000003</v>
      </c>
      <c r="N42" s="17"/>
      <c r="O42" s="17"/>
      <c r="P42" s="17"/>
      <c r="Q42" s="17"/>
      <c r="R42" s="17">
        <f t="shared" si="4"/>
        <v>85.119</v>
      </c>
      <c r="S42" s="19"/>
      <c r="T42" s="19"/>
      <c r="U42" s="19"/>
      <c r="V42" s="19"/>
      <c r="W42" s="17"/>
      <c r="X42" s="17">
        <f t="shared" si="6"/>
        <v>0</v>
      </c>
      <c r="Y42" s="17">
        <f t="shared" si="7"/>
        <v>0</v>
      </c>
      <c r="Z42" s="17">
        <v>0</v>
      </c>
      <c r="AA42" s="17">
        <v>0</v>
      </c>
      <c r="AB42" s="17">
        <v>0</v>
      </c>
      <c r="AC42" s="17">
        <v>-0.14599999999999999</v>
      </c>
      <c r="AD42" s="17">
        <v>-0.40600000000000003</v>
      </c>
      <c r="AE42" s="17">
        <v>-0.6550000000000068</v>
      </c>
      <c r="AF42" s="17" t="s">
        <v>50</v>
      </c>
      <c r="AG42" s="17">
        <f t="shared" si="8"/>
        <v>0</v>
      </c>
      <c r="AH42" s="17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78</v>
      </c>
      <c r="B43" s="1" t="s">
        <v>35</v>
      </c>
      <c r="C43" s="1">
        <v>525.25199999999995</v>
      </c>
      <c r="D43" s="1">
        <v>457.53199999999998</v>
      </c>
      <c r="E43" s="1">
        <v>567.43700000000001</v>
      </c>
      <c r="F43" s="1">
        <v>303.93599999999998</v>
      </c>
      <c r="G43" s="6">
        <v>1</v>
      </c>
      <c r="H43" s="1">
        <v>30</v>
      </c>
      <c r="I43" s="1" t="s">
        <v>36</v>
      </c>
      <c r="J43" s="1">
        <v>562.57000000000005</v>
      </c>
      <c r="K43" s="1">
        <f t="shared" si="16"/>
        <v>4.8669999999999618</v>
      </c>
      <c r="L43" s="1">
        <f t="shared" si="3"/>
        <v>567.43700000000001</v>
      </c>
      <c r="M43" s="1"/>
      <c r="N43" s="1"/>
      <c r="O43" s="1">
        <v>0</v>
      </c>
      <c r="P43" s="1">
        <v>543.62700000000007</v>
      </c>
      <c r="Q43" s="1"/>
      <c r="R43" s="1">
        <f t="shared" si="4"/>
        <v>112.51400000000001</v>
      </c>
      <c r="S43" s="5">
        <f>10*R43-Q43-P43-O43-N43-F43</f>
        <v>277.57700000000006</v>
      </c>
      <c r="T43" s="5">
        <f>S43-U43</f>
        <v>277.57700000000006</v>
      </c>
      <c r="U43" s="5"/>
      <c r="V43" s="5"/>
      <c r="W43" s="1"/>
      <c r="X43" s="1">
        <f t="shared" si="6"/>
        <v>10</v>
      </c>
      <c r="Y43" s="1">
        <f t="shared" si="7"/>
        <v>7.5329558988214806</v>
      </c>
      <c r="Z43" s="1">
        <v>100.65219999999999</v>
      </c>
      <c r="AA43" s="1">
        <v>106.3828</v>
      </c>
      <c r="AB43" s="1">
        <v>109.7718</v>
      </c>
      <c r="AC43" s="1">
        <v>102.6426</v>
      </c>
      <c r="AD43" s="1">
        <v>107.6194</v>
      </c>
      <c r="AE43" s="1">
        <v>91.47999999999999</v>
      </c>
      <c r="AF43" s="1"/>
      <c r="AG43" s="1">
        <f t="shared" si="8"/>
        <v>278</v>
      </c>
      <c r="AH43" s="1">
        <f t="shared" si="9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7" t="s">
        <v>79</v>
      </c>
      <c r="B44" s="17" t="s">
        <v>35</v>
      </c>
      <c r="C44" s="17"/>
      <c r="D44" s="17"/>
      <c r="E44" s="17"/>
      <c r="F44" s="17"/>
      <c r="G44" s="18">
        <v>0</v>
      </c>
      <c r="H44" s="17" t="e">
        <v>#N/A</v>
      </c>
      <c r="I44" s="17" t="s">
        <v>36</v>
      </c>
      <c r="J44" s="17"/>
      <c r="K44" s="17">
        <f t="shared" si="16"/>
        <v>0</v>
      </c>
      <c r="L44" s="17">
        <f t="shared" si="3"/>
        <v>0</v>
      </c>
      <c r="M44" s="17"/>
      <c r="N44" s="17"/>
      <c r="O44" s="17"/>
      <c r="P44" s="17"/>
      <c r="Q44" s="17"/>
      <c r="R44" s="17">
        <f t="shared" si="4"/>
        <v>0</v>
      </c>
      <c r="S44" s="19"/>
      <c r="T44" s="19"/>
      <c r="U44" s="19"/>
      <c r="V44" s="19"/>
      <c r="W44" s="17"/>
      <c r="X44" s="17" t="e">
        <f t="shared" si="6"/>
        <v>#DIV/0!</v>
      </c>
      <c r="Y44" s="17" t="e">
        <f t="shared" si="7"/>
        <v>#DIV/0!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 t="s">
        <v>50</v>
      </c>
      <c r="AG44" s="17">
        <f t="shared" si="8"/>
        <v>0</v>
      </c>
      <c r="AH44" s="17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80</v>
      </c>
      <c r="B45" s="1" t="s">
        <v>35</v>
      </c>
      <c r="C45" s="1">
        <v>6035.5839999999998</v>
      </c>
      <c r="D45" s="1">
        <v>5423.3580000000002</v>
      </c>
      <c r="E45" s="1">
        <v>4541.6570000000002</v>
      </c>
      <c r="F45" s="1">
        <v>6134.6260000000002</v>
      </c>
      <c r="G45" s="6">
        <v>1</v>
      </c>
      <c r="H45" s="1">
        <v>40</v>
      </c>
      <c r="I45" s="1" t="s">
        <v>36</v>
      </c>
      <c r="J45" s="1">
        <v>4433.6779999999999</v>
      </c>
      <c r="K45" s="1">
        <f t="shared" si="16"/>
        <v>107.97900000000027</v>
      </c>
      <c r="L45" s="1">
        <f t="shared" si="3"/>
        <v>4541.6570000000002</v>
      </c>
      <c r="M45" s="1"/>
      <c r="N45" s="1">
        <v>500</v>
      </c>
      <c r="O45" s="1">
        <v>1000</v>
      </c>
      <c r="P45" s="1"/>
      <c r="Q45" s="1"/>
      <c r="R45" s="1">
        <f t="shared" si="4"/>
        <v>886.73559999999998</v>
      </c>
      <c r="S45" s="5">
        <f>11*R45-Q45-P45-O45-N45-F45</f>
        <v>2119.4655999999995</v>
      </c>
      <c r="T45" s="5">
        <f>S45-U45</f>
        <v>1119.4655999999995</v>
      </c>
      <c r="U45" s="5">
        <v>1000</v>
      </c>
      <c r="V45" s="5"/>
      <c r="W45" s="1"/>
      <c r="X45" s="1">
        <f t="shared" si="6"/>
        <v>11</v>
      </c>
      <c r="Y45" s="1">
        <f t="shared" si="7"/>
        <v>8.6098110868673832</v>
      </c>
      <c r="Z45" s="1">
        <v>787.66520000000003</v>
      </c>
      <c r="AA45" s="1">
        <v>957.36560000000009</v>
      </c>
      <c r="AB45" s="1">
        <v>1040.1418000000001</v>
      </c>
      <c r="AC45" s="1">
        <v>1070.18</v>
      </c>
      <c r="AD45" s="1">
        <v>1053.0183999999999</v>
      </c>
      <c r="AE45" s="1">
        <v>934.93420000000003</v>
      </c>
      <c r="AF45" s="1"/>
      <c r="AG45" s="1">
        <f t="shared" si="8"/>
        <v>1119</v>
      </c>
      <c r="AH45" s="1">
        <f t="shared" si="9"/>
        <v>1000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7" t="s">
        <v>81</v>
      </c>
      <c r="B46" s="17" t="s">
        <v>35</v>
      </c>
      <c r="C46" s="17"/>
      <c r="D46" s="17"/>
      <c r="E46" s="17"/>
      <c r="F46" s="17"/>
      <c r="G46" s="18">
        <v>0</v>
      </c>
      <c r="H46" s="17">
        <v>35</v>
      </c>
      <c r="I46" s="17" t="s">
        <v>36</v>
      </c>
      <c r="J46" s="17"/>
      <c r="K46" s="17">
        <f t="shared" si="16"/>
        <v>0</v>
      </c>
      <c r="L46" s="17">
        <f t="shared" si="3"/>
        <v>0</v>
      </c>
      <c r="M46" s="17"/>
      <c r="N46" s="17"/>
      <c r="O46" s="17"/>
      <c r="P46" s="17"/>
      <c r="Q46" s="17"/>
      <c r="R46" s="17">
        <f t="shared" si="4"/>
        <v>0</v>
      </c>
      <c r="S46" s="19"/>
      <c r="T46" s="19"/>
      <c r="U46" s="19"/>
      <c r="V46" s="19"/>
      <c r="W46" s="17"/>
      <c r="X46" s="17" t="e">
        <f t="shared" si="6"/>
        <v>#DIV/0!</v>
      </c>
      <c r="Y46" s="17" t="e">
        <f t="shared" si="7"/>
        <v>#DIV/0!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 t="s">
        <v>50</v>
      </c>
      <c r="AG46" s="17">
        <f t="shared" si="8"/>
        <v>0</v>
      </c>
      <c r="AH46" s="17">
        <f t="shared" si="9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35</v>
      </c>
      <c r="C47" s="1">
        <v>31.044</v>
      </c>
      <c r="D47" s="1"/>
      <c r="E47" s="1">
        <v>9.9990000000000006</v>
      </c>
      <c r="F47" s="1">
        <v>10.518000000000001</v>
      </c>
      <c r="G47" s="6">
        <v>1</v>
      </c>
      <c r="H47" s="1" t="e">
        <v>#N/A</v>
      </c>
      <c r="I47" s="1" t="s">
        <v>36</v>
      </c>
      <c r="J47" s="1">
        <v>22.8</v>
      </c>
      <c r="K47" s="1">
        <f t="shared" si="16"/>
        <v>-12.801</v>
      </c>
      <c r="L47" s="1">
        <f t="shared" si="3"/>
        <v>9.9990000000000006</v>
      </c>
      <c r="M47" s="1"/>
      <c r="N47" s="1"/>
      <c r="O47" s="1">
        <v>0</v>
      </c>
      <c r="P47" s="1">
        <v>22.324000000000002</v>
      </c>
      <c r="Q47" s="1"/>
      <c r="R47" s="1">
        <f t="shared" si="4"/>
        <v>4.5600000000000005</v>
      </c>
      <c r="S47" s="5">
        <f>12*R47-Q47-P47-O47-N47-F47</f>
        <v>21.878</v>
      </c>
      <c r="T47" s="5">
        <f>S47-U47</f>
        <v>21.878</v>
      </c>
      <c r="U47" s="5"/>
      <c r="V47" s="5"/>
      <c r="W47" s="1"/>
      <c r="X47" s="1">
        <f t="shared" si="6"/>
        <v>11.999999999999998</v>
      </c>
      <c r="Y47" s="1">
        <f t="shared" si="7"/>
        <v>7.2021929824561397</v>
      </c>
      <c r="Z47" s="1">
        <v>3.2841999999999998</v>
      </c>
      <c r="AA47" s="1">
        <v>2.6086</v>
      </c>
      <c r="AB47" s="1">
        <v>2.3513999999999999</v>
      </c>
      <c r="AC47" s="1">
        <v>4.6562000000000001</v>
      </c>
      <c r="AD47" s="1">
        <v>3.8794</v>
      </c>
      <c r="AE47" s="1">
        <v>4.8512000000000004</v>
      </c>
      <c r="AF47" s="1"/>
      <c r="AG47" s="1">
        <f t="shared" si="8"/>
        <v>22</v>
      </c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7" t="s">
        <v>83</v>
      </c>
      <c r="B48" s="17" t="s">
        <v>35</v>
      </c>
      <c r="C48" s="17"/>
      <c r="D48" s="17"/>
      <c r="E48" s="17"/>
      <c r="F48" s="17"/>
      <c r="G48" s="18">
        <v>0</v>
      </c>
      <c r="H48" s="17" t="e">
        <v>#N/A</v>
      </c>
      <c r="I48" s="17" t="s">
        <v>36</v>
      </c>
      <c r="J48" s="17"/>
      <c r="K48" s="17">
        <f t="shared" si="16"/>
        <v>0</v>
      </c>
      <c r="L48" s="17">
        <f t="shared" si="3"/>
        <v>0</v>
      </c>
      <c r="M48" s="17"/>
      <c r="N48" s="17"/>
      <c r="O48" s="17"/>
      <c r="P48" s="17"/>
      <c r="Q48" s="17"/>
      <c r="R48" s="17">
        <f t="shared" si="4"/>
        <v>0</v>
      </c>
      <c r="S48" s="19"/>
      <c r="T48" s="19"/>
      <c r="U48" s="19"/>
      <c r="V48" s="19"/>
      <c r="W48" s="17"/>
      <c r="X48" s="17" t="e">
        <f t="shared" si="6"/>
        <v>#DIV/0!</v>
      </c>
      <c r="Y48" s="17" t="e">
        <f t="shared" si="7"/>
        <v>#DIV/0!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 t="s">
        <v>50</v>
      </c>
      <c r="AG48" s="17">
        <f t="shared" si="8"/>
        <v>0</v>
      </c>
      <c r="AH48" s="17">
        <f t="shared" si="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1" t="s">
        <v>84</v>
      </c>
      <c r="B49" s="11" t="s">
        <v>35</v>
      </c>
      <c r="C49" s="11"/>
      <c r="D49" s="11">
        <v>347.89</v>
      </c>
      <c r="E49" s="21">
        <v>57.768999999999998</v>
      </c>
      <c r="F49" s="21">
        <v>289.93099999999998</v>
      </c>
      <c r="G49" s="12">
        <v>0</v>
      </c>
      <c r="H49" s="11" t="e">
        <v>#N/A</v>
      </c>
      <c r="I49" s="11" t="s">
        <v>44</v>
      </c>
      <c r="J49" s="11">
        <v>52.55</v>
      </c>
      <c r="K49" s="11">
        <f t="shared" si="16"/>
        <v>5.2190000000000012</v>
      </c>
      <c r="L49" s="11">
        <f t="shared" si="3"/>
        <v>57.768999999999998</v>
      </c>
      <c r="M49" s="11"/>
      <c r="N49" s="11"/>
      <c r="O49" s="11"/>
      <c r="P49" s="11"/>
      <c r="Q49" s="11"/>
      <c r="R49" s="11">
        <f t="shared" si="4"/>
        <v>10.51</v>
      </c>
      <c r="S49" s="13"/>
      <c r="T49" s="13"/>
      <c r="U49" s="13"/>
      <c r="V49" s="13"/>
      <c r="W49" s="11"/>
      <c r="X49" s="11">
        <f t="shared" si="6"/>
        <v>27.586203615604184</v>
      </c>
      <c r="Y49" s="11">
        <f t="shared" si="7"/>
        <v>27.586203615604184</v>
      </c>
      <c r="Z49" s="11">
        <v>5.2118000000000002</v>
      </c>
      <c r="AA49" s="11">
        <v>1.4490000000000001</v>
      </c>
      <c r="AB49" s="11">
        <v>1.4490000000000001</v>
      </c>
      <c r="AC49" s="11">
        <v>12.045199999999999</v>
      </c>
      <c r="AD49" s="11">
        <v>15.2598</v>
      </c>
      <c r="AE49" s="11">
        <v>5.2157999999999998</v>
      </c>
      <c r="AF49" s="16" t="s">
        <v>85</v>
      </c>
      <c r="AG49" s="11">
        <f t="shared" si="8"/>
        <v>0</v>
      </c>
      <c r="AH49" s="11">
        <f t="shared" si="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7" t="s">
        <v>86</v>
      </c>
      <c r="B50" s="17" t="s">
        <v>35</v>
      </c>
      <c r="C50" s="17"/>
      <c r="D50" s="17"/>
      <c r="E50" s="17">
        <v>-0.8</v>
      </c>
      <c r="F50" s="17"/>
      <c r="G50" s="18">
        <v>0</v>
      </c>
      <c r="H50" s="17">
        <v>45</v>
      </c>
      <c r="I50" s="17" t="s">
        <v>36</v>
      </c>
      <c r="J50" s="17"/>
      <c r="K50" s="17">
        <f t="shared" si="16"/>
        <v>-0.8</v>
      </c>
      <c r="L50" s="17">
        <f t="shared" si="3"/>
        <v>-0.8</v>
      </c>
      <c r="M50" s="17"/>
      <c r="N50" s="17"/>
      <c r="O50" s="17"/>
      <c r="P50" s="17"/>
      <c r="Q50" s="17"/>
      <c r="R50" s="17">
        <f t="shared" si="4"/>
        <v>0</v>
      </c>
      <c r="S50" s="19"/>
      <c r="T50" s="19"/>
      <c r="U50" s="19"/>
      <c r="V50" s="19"/>
      <c r="W50" s="17"/>
      <c r="X50" s="17" t="e">
        <f t="shared" si="6"/>
        <v>#DIV/0!</v>
      </c>
      <c r="Y50" s="17" t="e">
        <f t="shared" si="7"/>
        <v>#DIV/0!</v>
      </c>
      <c r="Z50" s="17">
        <v>0</v>
      </c>
      <c r="AA50" s="17">
        <v>0</v>
      </c>
      <c r="AB50" s="17">
        <v>0</v>
      </c>
      <c r="AC50" s="17">
        <v>0.71260000000000001</v>
      </c>
      <c r="AD50" s="17">
        <v>1.5908</v>
      </c>
      <c r="AE50" s="17">
        <v>3.4184000000000001</v>
      </c>
      <c r="AF50" s="17" t="s">
        <v>50</v>
      </c>
      <c r="AG50" s="17">
        <f t="shared" si="8"/>
        <v>0</v>
      </c>
      <c r="AH50" s="17">
        <f t="shared" si="9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87</v>
      </c>
      <c r="B51" s="1" t="s">
        <v>35</v>
      </c>
      <c r="C51" s="1">
        <v>58.171999999999997</v>
      </c>
      <c r="D51" s="1">
        <v>65.155000000000001</v>
      </c>
      <c r="E51" s="1">
        <v>107.21899999999999</v>
      </c>
      <c r="F51" s="1">
        <v>2.1349999999999998</v>
      </c>
      <c r="G51" s="6">
        <v>1</v>
      </c>
      <c r="H51" s="1">
        <v>45</v>
      </c>
      <c r="I51" s="1" t="s">
        <v>36</v>
      </c>
      <c r="J51" s="1">
        <v>129.5</v>
      </c>
      <c r="K51" s="1">
        <f t="shared" si="16"/>
        <v>-22.281000000000006</v>
      </c>
      <c r="L51" s="1">
        <f t="shared" si="3"/>
        <v>107.21899999999999</v>
      </c>
      <c r="M51" s="1"/>
      <c r="N51" s="1"/>
      <c r="O51" s="1">
        <v>60.935599999999987</v>
      </c>
      <c r="P51" s="1">
        <v>54.157200000000003</v>
      </c>
      <c r="Q51" s="1"/>
      <c r="R51" s="1">
        <f t="shared" si="4"/>
        <v>25.9</v>
      </c>
      <c r="S51" s="5">
        <f t="shared" ref="S51:S52" si="17">12*R51-Q51-P51-O51-N51-F51</f>
        <v>193.57219999999998</v>
      </c>
      <c r="T51" s="5">
        <f t="shared" ref="T51:T52" si="18">S51-U51</f>
        <v>193.57219999999998</v>
      </c>
      <c r="U51" s="5"/>
      <c r="V51" s="5"/>
      <c r="W51" s="1"/>
      <c r="X51" s="1">
        <f t="shared" si="6"/>
        <v>11.999999999999998</v>
      </c>
      <c r="Y51" s="1">
        <f t="shared" si="7"/>
        <v>4.5261698841698843</v>
      </c>
      <c r="Z51" s="1">
        <v>14.8118</v>
      </c>
      <c r="AA51" s="1">
        <v>14.027799999999999</v>
      </c>
      <c r="AB51" s="1">
        <v>14.1676</v>
      </c>
      <c r="AC51" s="1">
        <v>12.205</v>
      </c>
      <c r="AD51" s="1">
        <v>12.200799999999999</v>
      </c>
      <c r="AE51" s="1">
        <v>10.036799999999999</v>
      </c>
      <c r="AF51" s="1"/>
      <c r="AG51" s="1">
        <f t="shared" si="8"/>
        <v>194</v>
      </c>
      <c r="AH51" s="1">
        <f t="shared" si="9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88</v>
      </c>
      <c r="B52" s="1" t="s">
        <v>35</v>
      </c>
      <c r="C52" s="1">
        <v>37.790999999999997</v>
      </c>
      <c r="D52" s="1">
        <v>64.789000000000001</v>
      </c>
      <c r="E52" s="1">
        <v>49.512999999999998</v>
      </c>
      <c r="F52" s="1">
        <v>43.762999999999998</v>
      </c>
      <c r="G52" s="6">
        <v>1</v>
      </c>
      <c r="H52" s="1">
        <v>45</v>
      </c>
      <c r="I52" s="1" t="s">
        <v>36</v>
      </c>
      <c r="J52" s="1">
        <v>63.6</v>
      </c>
      <c r="K52" s="1">
        <f t="shared" si="16"/>
        <v>-14.087000000000003</v>
      </c>
      <c r="L52" s="1">
        <f t="shared" si="3"/>
        <v>49.512999999999998</v>
      </c>
      <c r="M52" s="1"/>
      <c r="N52" s="1"/>
      <c r="O52" s="1">
        <v>49.018600000000021</v>
      </c>
      <c r="P52" s="1"/>
      <c r="Q52" s="1"/>
      <c r="R52" s="1">
        <f t="shared" si="4"/>
        <v>12.72</v>
      </c>
      <c r="S52" s="5">
        <f t="shared" si="17"/>
        <v>59.858399999999996</v>
      </c>
      <c r="T52" s="5">
        <f t="shared" si="18"/>
        <v>59.858399999999996</v>
      </c>
      <c r="U52" s="5"/>
      <c r="V52" s="5"/>
      <c r="W52" s="1"/>
      <c r="X52" s="1">
        <f t="shared" si="6"/>
        <v>12</v>
      </c>
      <c r="Y52" s="1">
        <f t="shared" si="7"/>
        <v>7.2941509433962279</v>
      </c>
      <c r="Z52" s="1">
        <v>7.8864000000000001</v>
      </c>
      <c r="AA52" s="1">
        <v>11.4588</v>
      </c>
      <c r="AB52" s="1">
        <v>10.4556</v>
      </c>
      <c r="AC52" s="1">
        <v>8.1617999999999995</v>
      </c>
      <c r="AD52" s="1">
        <v>9.0084</v>
      </c>
      <c r="AE52" s="1">
        <v>6.7093999999999996</v>
      </c>
      <c r="AF52" s="1"/>
      <c r="AG52" s="1">
        <f t="shared" si="8"/>
        <v>60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7" t="s">
        <v>89</v>
      </c>
      <c r="B53" s="17" t="s">
        <v>35</v>
      </c>
      <c r="C53" s="17"/>
      <c r="D53" s="17"/>
      <c r="E53" s="17"/>
      <c r="F53" s="17"/>
      <c r="G53" s="18">
        <v>0</v>
      </c>
      <c r="H53" s="17" t="e">
        <v>#N/A</v>
      </c>
      <c r="I53" s="17" t="s">
        <v>36</v>
      </c>
      <c r="J53" s="17"/>
      <c r="K53" s="17">
        <f t="shared" si="16"/>
        <v>0</v>
      </c>
      <c r="L53" s="17">
        <f t="shared" si="3"/>
        <v>0</v>
      </c>
      <c r="M53" s="17"/>
      <c r="N53" s="17"/>
      <c r="O53" s="17"/>
      <c r="P53" s="17"/>
      <c r="Q53" s="17"/>
      <c r="R53" s="17">
        <f t="shared" si="4"/>
        <v>0</v>
      </c>
      <c r="S53" s="19"/>
      <c r="T53" s="19"/>
      <c r="U53" s="19"/>
      <c r="V53" s="19"/>
      <c r="W53" s="17"/>
      <c r="X53" s="17" t="e">
        <f t="shared" si="6"/>
        <v>#DIV/0!</v>
      </c>
      <c r="Y53" s="17" t="e">
        <f t="shared" si="7"/>
        <v>#DIV/0!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 t="s">
        <v>50</v>
      </c>
      <c r="AG53" s="17">
        <f t="shared" si="8"/>
        <v>0</v>
      </c>
      <c r="AH53" s="17">
        <f t="shared" si="9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1" t="s">
        <v>90</v>
      </c>
      <c r="B54" s="11" t="s">
        <v>43</v>
      </c>
      <c r="C54" s="11">
        <v>1</v>
      </c>
      <c r="D54" s="11"/>
      <c r="E54" s="11"/>
      <c r="F54" s="11"/>
      <c r="G54" s="12">
        <v>0</v>
      </c>
      <c r="H54" s="11" t="e">
        <v>#N/A</v>
      </c>
      <c r="I54" s="11" t="s">
        <v>44</v>
      </c>
      <c r="J54" s="11"/>
      <c r="K54" s="11">
        <f t="shared" si="16"/>
        <v>0</v>
      </c>
      <c r="L54" s="11">
        <f t="shared" si="3"/>
        <v>0</v>
      </c>
      <c r="M54" s="11"/>
      <c r="N54" s="11"/>
      <c r="O54" s="11"/>
      <c r="P54" s="11"/>
      <c r="Q54" s="11"/>
      <c r="R54" s="11">
        <f t="shared" si="4"/>
        <v>0</v>
      </c>
      <c r="S54" s="13"/>
      <c r="T54" s="13"/>
      <c r="U54" s="13"/>
      <c r="V54" s="13"/>
      <c r="W54" s="11"/>
      <c r="X54" s="11" t="e">
        <f t="shared" si="6"/>
        <v>#DIV/0!</v>
      </c>
      <c r="Y54" s="11" t="e">
        <f t="shared" si="7"/>
        <v>#DIV/0!</v>
      </c>
      <c r="Z54" s="11">
        <v>0</v>
      </c>
      <c r="AA54" s="11">
        <v>-0.2</v>
      </c>
      <c r="AB54" s="11">
        <v>-0.2</v>
      </c>
      <c r="AC54" s="11">
        <v>0.4</v>
      </c>
      <c r="AD54" s="11">
        <v>0.4</v>
      </c>
      <c r="AE54" s="11">
        <v>0</v>
      </c>
      <c r="AF54" s="11"/>
      <c r="AG54" s="11">
        <f t="shared" si="8"/>
        <v>0</v>
      </c>
      <c r="AH54" s="11">
        <f t="shared" si="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91</v>
      </c>
      <c r="B55" s="1" t="s">
        <v>43</v>
      </c>
      <c r="C55" s="1">
        <v>797</v>
      </c>
      <c r="D55" s="1">
        <v>1062</v>
      </c>
      <c r="E55" s="1">
        <v>850</v>
      </c>
      <c r="F55" s="1">
        <v>863</v>
      </c>
      <c r="G55" s="6">
        <v>0.4</v>
      </c>
      <c r="H55" s="1">
        <v>45</v>
      </c>
      <c r="I55" s="1" t="s">
        <v>36</v>
      </c>
      <c r="J55" s="1">
        <v>843</v>
      </c>
      <c r="K55" s="1">
        <f t="shared" si="16"/>
        <v>7</v>
      </c>
      <c r="L55" s="1">
        <f t="shared" si="3"/>
        <v>850</v>
      </c>
      <c r="M55" s="1"/>
      <c r="N55" s="1"/>
      <c r="O55" s="1">
        <v>0</v>
      </c>
      <c r="P55" s="1">
        <v>389.40000000000009</v>
      </c>
      <c r="Q55" s="1"/>
      <c r="R55" s="1">
        <f t="shared" si="4"/>
        <v>168.6</v>
      </c>
      <c r="S55" s="5">
        <f>12*R55-Q55-P55-O55-N55-F55</f>
        <v>770.79999999999973</v>
      </c>
      <c r="T55" s="5">
        <f>S55-U55</f>
        <v>370.79999999999973</v>
      </c>
      <c r="U55" s="5">
        <v>400</v>
      </c>
      <c r="V55" s="5"/>
      <c r="W55" s="1"/>
      <c r="X55" s="1">
        <f t="shared" si="6"/>
        <v>12</v>
      </c>
      <c r="Y55" s="1">
        <f t="shared" si="7"/>
        <v>7.4282325029656002</v>
      </c>
      <c r="Z55" s="1">
        <v>140.4</v>
      </c>
      <c r="AA55" s="1">
        <v>165.4</v>
      </c>
      <c r="AB55" s="1">
        <v>168.4</v>
      </c>
      <c r="AC55" s="1">
        <v>160.4</v>
      </c>
      <c r="AD55" s="1">
        <v>155.6</v>
      </c>
      <c r="AE55" s="1">
        <v>131</v>
      </c>
      <c r="AF55" s="1"/>
      <c r="AG55" s="1">
        <f t="shared" si="8"/>
        <v>148</v>
      </c>
      <c r="AH55" s="1">
        <f t="shared" si="9"/>
        <v>160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7" t="s">
        <v>92</v>
      </c>
      <c r="B56" s="17" t="s">
        <v>43</v>
      </c>
      <c r="C56" s="17"/>
      <c r="D56" s="17"/>
      <c r="E56" s="17"/>
      <c r="F56" s="17"/>
      <c r="G56" s="18">
        <v>0</v>
      </c>
      <c r="H56" s="17">
        <v>50</v>
      </c>
      <c r="I56" s="17" t="s">
        <v>36</v>
      </c>
      <c r="J56" s="17"/>
      <c r="K56" s="17">
        <f t="shared" si="16"/>
        <v>0</v>
      </c>
      <c r="L56" s="17">
        <f t="shared" si="3"/>
        <v>0</v>
      </c>
      <c r="M56" s="17"/>
      <c r="N56" s="17"/>
      <c r="O56" s="17"/>
      <c r="P56" s="17"/>
      <c r="Q56" s="17"/>
      <c r="R56" s="17">
        <f t="shared" si="4"/>
        <v>0</v>
      </c>
      <c r="S56" s="19"/>
      <c r="T56" s="19"/>
      <c r="U56" s="19"/>
      <c r="V56" s="19"/>
      <c r="W56" s="17"/>
      <c r="X56" s="17" t="e">
        <f t="shared" si="6"/>
        <v>#DIV/0!</v>
      </c>
      <c r="Y56" s="17" t="e">
        <f t="shared" si="7"/>
        <v>#DIV/0!</v>
      </c>
      <c r="Z56" s="17">
        <v>0</v>
      </c>
      <c r="AA56" s="17">
        <v>0</v>
      </c>
      <c r="AB56" s="17">
        <v>0</v>
      </c>
      <c r="AC56" s="17">
        <v>-0.2</v>
      </c>
      <c r="AD56" s="17">
        <v>-0.4</v>
      </c>
      <c r="AE56" s="17">
        <v>-0.4</v>
      </c>
      <c r="AF56" s="17" t="s">
        <v>50</v>
      </c>
      <c r="AG56" s="17">
        <f t="shared" si="8"/>
        <v>0</v>
      </c>
      <c r="AH56" s="17">
        <f t="shared" si="9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93</v>
      </c>
      <c r="B57" s="1" t="s">
        <v>35</v>
      </c>
      <c r="C57" s="1">
        <v>227.06100000000001</v>
      </c>
      <c r="D57" s="1">
        <v>252.84800000000001</v>
      </c>
      <c r="E57" s="1">
        <v>260.38600000000002</v>
      </c>
      <c r="F57" s="1">
        <v>177.51499999999999</v>
      </c>
      <c r="G57" s="6">
        <v>1</v>
      </c>
      <c r="H57" s="1">
        <v>45</v>
      </c>
      <c r="I57" s="1" t="s">
        <v>36</v>
      </c>
      <c r="J57" s="1">
        <v>277.39999999999998</v>
      </c>
      <c r="K57" s="1">
        <f t="shared" si="16"/>
        <v>-17.013999999999953</v>
      </c>
      <c r="L57" s="1">
        <f t="shared" si="3"/>
        <v>260.38600000000002</v>
      </c>
      <c r="M57" s="1"/>
      <c r="N57" s="1"/>
      <c r="O57" s="1">
        <v>332.9095999999999</v>
      </c>
      <c r="P57" s="1"/>
      <c r="Q57" s="1"/>
      <c r="R57" s="1">
        <f t="shared" si="4"/>
        <v>55.48</v>
      </c>
      <c r="S57" s="5">
        <f>12*R57-Q57-P57-O57-N57-F57</f>
        <v>155.33540000000011</v>
      </c>
      <c r="T57" s="5">
        <f t="shared" ref="T57:T65" si="19">S57-U57</f>
        <v>155.33540000000011</v>
      </c>
      <c r="U57" s="5"/>
      <c r="V57" s="5"/>
      <c r="W57" s="1"/>
      <c r="X57" s="1">
        <f t="shared" si="6"/>
        <v>12</v>
      </c>
      <c r="Y57" s="1">
        <f t="shared" si="7"/>
        <v>9.2001550108147061</v>
      </c>
      <c r="Z57" s="1">
        <v>45.815399999999997</v>
      </c>
      <c r="AA57" s="1">
        <v>64.205799999999996</v>
      </c>
      <c r="AB57" s="1">
        <v>63.899000000000001</v>
      </c>
      <c r="AC57" s="1">
        <v>48.486199999999997</v>
      </c>
      <c r="AD57" s="1">
        <v>47.536000000000001</v>
      </c>
      <c r="AE57" s="1">
        <v>61.3264</v>
      </c>
      <c r="AF57" s="1"/>
      <c r="AG57" s="1">
        <f t="shared" si="8"/>
        <v>155</v>
      </c>
      <c r="AH57" s="1">
        <f t="shared" si="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94</v>
      </c>
      <c r="B58" s="1" t="s">
        <v>43</v>
      </c>
      <c r="C58" s="1">
        <v>264</v>
      </c>
      <c r="D58" s="1">
        <v>114</v>
      </c>
      <c r="E58" s="1">
        <v>233</v>
      </c>
      <c r="F58" s="1">
        <v>104</v>
      </c>
      <c r="G58" s="6">
        <v>0.35</v>
      </c>
      <c r="H58" s="1">
        <v>40</v>
      </c>
      <c r="I58" s="1" t="s">
        <v>36</v>
      </c>
      <c r="J58" s="1">
        <v>254</v>
      </c>
      <c r="K58" s="1">
        <f t="shared" si="16"/>
        <v>-21</v>
      </c>
      <c r="L58" s="1">
        <f t="shared" si="3"/>
        <v>233</v>
      </c>
      <c r="M58" s="1"/>
      <c r="N58" s="1"/>
      <c r="O58" s="1">
        <v>0</v>
      </c>
      <c r="P58" s="1">
        <v>260.8</v>
      </c>
      <c r="Q58" s="1"/>
      <c r="R58" s="1">
        <f t="shared" si="4"/>
        <v>50.8</v>
      </c>
      <c r="S58" s="5">
        <f t="shared" ref="S58" si="20">11*R58-Q58-P58-O58-N58-F58</f>
        <v>193.99999999999994</v>
      </c>
      <c r="T58" s="5">
        <f t="shared" si="19"/>
        <v>193.99999999999994</v>
      </c>
      <c r="U58" s="5"/>
      <c r="V58" s="5"/>
      <c r="W58" s="1"/>
      <c r="X58" s="1">
        <f t="shared" si="6"/>
        <v>11</v>
      </c>
      <c r="Y58" s="1">
        <f t="shared" si="7"/>
        <v>7.181102362204725</v>
      </c>
      <c r="Z58" s="1">
        <v>38.799999999999997</v>
      </c>
      <c r="AA58" s="1">
        <v>30.6</v>
      </c>
      <c r="AB58" s="1">
        <v>35</v>
      </c>
      <c r="AC58" s="1">
        <v>45.2</v>
      </c>
      <c r="AD58" s="1">
        <v>42.4</v>
      </c>
      <c r="AE58" s="1">
        <v>32.799999999999997</v>
      </c>
      <c r="AF58" s="1"/>
      <c r="AG58" s="1">
        <f t="shared" si="8"/>
        <v>68</v>
      </c>
      <c r="AH58" s="1">
        <f t="shared" si="9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95</v>
      </c>
      <c r="B59" s="1" t="s">
        <v>35</v>
      </c>
      <c r="C59" s="1"/>
      <c r="D59" s="1">
        <v>8.6050000000000004</v>
      </c>
      <c r="E59" s="1">
        <v>8.6050000000000004</v>
      </c>
      <c r="F59" s="1"/>
      <c r="G59" s="6">
        <v>1</v>
      </c>
      <c r="H59" s="1" t="e">
        <v>#N/A</v>
      </c>
      <c r="I59" s="1" t="s">
        <v>36</v>
      </c>
      <c r="J59" s="1">
        <v>14.96</v>
      </c>
      <c r="K59" s="1">
        <f t="shared" si="16"/>
        <v>-6.3550000000000004</v>
      </c>
      <c r="L59" s="1">
        <f t="shared" si="3"/>
        <v>8.6050000000000004</v>
      </c>
      <c r="M59" s="1"/>
      <c r="N59" s="1"/>
      <c r="O59" s="1">
        <v>0</v>
      </c>
      <c r="P59" s="1">
        <v>12.047000000000001</v>
      </c>
      <c r="Q59" s="1"/>
      <c r="R59" s="1">
        <f t="shared" si="4"/>
        <v>2.992</v>
      </c>
      <c r="S59" s="5">
        <f>12*R59-Q59-P59-O59-N59-F59</f>
        <v>23.856999999999996</v>
      </c>
      <c r="T59" s="5">
        <f t="shared" si="19"/>
        <v>23.856999999999996</v>
      </c>
      <c r="U59" s="5"/>
      <c r="V59" s="5"/>
      <c r="W59" s="1"/>
      <c r="X59" s="1">
        <f t="shared" si="6"/>
        <v>11.999999999999998</v>
      </c>
      <c r="Y59" s="1">
        <f t="shared" si="7"/>
        <v>4.026403743315508</v>
      </c>
      <c r="Z59" s="1">
        <v>1.7210000000000001</v>
      </c>
      <c r="AA59" s="1">
        <v>0</v>
      </c>
      <c r="AB59" s="1">
        <v>0</v>
      </c>
      <c r="AC59" s="1">
        <v>2.3003999999999998</v>
      </c>
      <c r="AD59" s="1">
        <v>2.7351999999999999</v>
      </c>
      <c r="AE59" s="1">
        <v>1.6446000000000001</v>
      </c>
      <c r="AF59" s="1"/>
      <c r="AG59" s="1">
        <f t="shared" si="8"/>
        <v>24</v>
      </c>
      <c r="AH59" s="1">
        <f t="shared" si="9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96</v>
      </c>
      <c r="B60" s="1" t="s">
        <v>43</v>
      </c>
      <c r="C60" s="1">
        <v>392</v>
      </c>
      <c r="D60" s="1">
        <v>552</v>
      </c>
      <c r="E60" s="1">
        <v>557</v>
      </c>
      <c r="F60" s="1">
        <v>261</v>
      </c>
      <c r="G60" s="6">
        <v>0.4</v>
      </c>
      <c r="H60" s="1">
        <v>40</v>
      </c>
      <c r="I60" s="1" t="s">
        <v>36</v>
      </c>
      <c r="J60" s="1">
        <v>603</v>
      </c>
      <c r="K60" s="1">
        <f t="shared" si="16"/>
        <v>-46</v>
      </c>
      <c r="L60" s="1">
        <f t="shared" si="3"/>
        <v>359</v>
      </c>
      <c r="M60" s="1">
        <v>198</v>
      </c>
      <c r="N60" s="1"/>
      <c r="O60" s="1">
        <v>682.40000000000009</v>
      </c>
      <c r="P60" s="1"/>
      <c r="Q60" s="1"/>
      <c r="R60" s="1">
        <f t="shared" si="4"/>
        <v>120.6</v>
      </c>
      <c r="S60" s="5">
        <f t="shared" ref="S60:S62" si="21">11*R60-Q60-P60-O60-N60-F60</f>
        <v>383.19999999999982</v>
      </c>
      <c r="T60" s="5">
        <f t="shared" si="19"/>
        <v>383.19999999999982</v>
      </c>
      <c r="U60" s="5"/>
      <c r="V60" s="5"/>
      <c r="W60" s="1"/>
      <c r="X60" s="1">
        <f t="shared" si="6"/>
        <v>11</v>
      </c>
      <c r="Y60" s="1">
        <f t="shared" si="7"/>
        <v>7.8225538971807635</v>
      </c>
      <c r="Z60" s="1">
        <v>78.2</v>
      </c>
      <c r="AA60" s="1">
        <v>109.2</v>
      </c>
      <c r="AB60" s="1">
        <v>106.4</v>
      </c>
      <c r="AC60" s="1">
        <v>90.2</v>
      </c>
      <c r="AD60" s="1">
        <v>87.2</v>
      </c>
      <c r="AE60" s="1">
        <v>92.4</v>
      </c>
      <c r="AF60" s="1"/>
      <c r="AG60" s="1">
        <f t="shared" si="8"/>
        <v>153</v>
      </c>
      <c r="AH60" s="1">
        <f t="shared" si="9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97</v>
      </c>
      <c r="B61" s="1" t="s">
        <v>43</v>
      </c>
      <c r="C61" s="1">
        <v>768</v>
      </c>
      <c r="D61" s="1">
        <v>864</v>
      </c>
      <c r="E61" s="1">
        <v>1186</v>
      </c>
      <c r="F61" s="1">
        <v>290</v>
      </c>
      <c r="G61" s="6">
        <v>0.4</v>
      </c>
      <c r="H61" s="1">
        <v>45</v>
      </c>
      <c r="I61" s="1" t="s">
        <v>36</v>
      </c>
      <c r="J61" s="1">
        <v>1183</v>
      </c>
      <c r="K61" s="1">
        <f t="shared" si="16"/>
        <v>3</v>
      </c>
      <c r="L61" s="1">
        <f t="shared" si="3"/>
        <v>826</v>
      </c>
      <c r="M61" s="1">
        <v>360</v>
      </c>
      <c r="N61" s="1"/>
      <c r="O61" s="1">
        <v>830.19999999999982</v>
      </c>
      <c r="P61" s="1">
        <v>242.60000000000039</v>
      </c>
      <c r="Q61" s="1"/>
      <c r="R61" s="1">
        <f t="shared" si="4"/>
        <v>236.6</v>
      </c>
      <c r="S61" s="5">
        <f>12*R61-Q61-P61-O61-N61-F61</f>
        <v>1476.3999999999996</v>
      </c>
      <c r="T61" s="5">
        <f t="shared" si="19"/>
        <v>776.39999999999964</v>
      </c>
      <c r="U61" s="5">
        <v>700</v>
      </c>
      <c r="V61" s="5"/>
      <c r="W61" s="1"/>
      <c r="X61" s="1">
        <f t="shared" si="6"/>
        <v>12</v>
      </c>
      <c r="Y61" s="1">
        <f t="shared" si="7"/>
        <v>5.7599323753169918</v>
      </c>
      <c r="Z61" s="1">
        <v>145.80000000000001</v>
      </c>
      <c r="AA61" s="1">
        <v>162.6</v>
      </c>
      <c r="AB61" s="1">
        <v>165.4</v>
      </c>
      <c r="AC61" s="1">
        <v>152.19999999999999</v>
      </c>
      <c r="AD61" s="1">
        <v>152</v>
      </c>
      <c r="AE61" s="1">
        <v>133.80000000000001</v>
      </c>
      <c r="AF61" s="1"/>
      <c r="AG61" s="1">
        <f t="shared" si="8"/>
        <v>311</v>
      </c>
      <c r="AH61" s="1">
        <f t="shared" si="9"/>
        <v>280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98</v>
      </c>
      <c r="B62" s="1" t="s">
        <v>43</v>
      </c>
      <c r="C62" s="1">
        <v>190</v>
      </c>
      <c r="D62" s="1">
        <v>417</v>
      </c>
      <c r="E62" s="1">
        <v>409</v>
      </c>
      <c r="F62" s="1">
        <v>166</v>
      </c>
      <c r="G62" s="6">
        <v>0.4</v>
      </c>
      <c r="H62" s="1">
        <v>40</v>
      </c>
      <c r="I62" s="1" t="s">
        <v>36</v>
      </c>
      <c r="J62" s="1">
        <v>408</v>
      </c>
      <c r="K62" s="1">
        <f t="shared" si="16"/>
        <v>1</v>
      </c>
      <c r="L62" s="1">
        <f t="shared" si="3"/>
        <v>211</v>
      </c>
      <c r="M62" s="1">
        <v>198</v>
      </c>
      <c r="N62" s="1"/>
      <c r="O62" s="1">
        <v>195</v>
      </c>
      <c r="P62" s="1">
        <v>16.799999999999951</v>
      </c>
      <c r="Q62" s="1"/>
      <c r="R62" s="1">
        <f t="shared" si="4"/>
        <v>81.599999999999994</v>
      </c>
      <c r="S62" s="5">
        <f t="shared" si="21"/>
        <v>519.79999999999995</v>
      </c>
      <c r="T62" s="5">
        <f t="shared" si="19"/>
        <v>519.79999999999995</v>
      </c>
      <c r="U62" s="5"/>
      <c r="V62" s="5"/>
      <c r="W62" s="1"/>
      <c r="X62" s="1">
        <f t="shared" si="6"/>
        <v>11</v>
      </c>
      <c r="Y62" s="1">
        <f t="shared" si="7"/>
        <v>4.6299019607843137</v>
      </c>
      <c r="Z62" s="1">
        <v>38.799999999999997</v>
      </c>
      <c r="AA62" s="1">
        <v>47</v>
      </c>
      <c r="AB62" s="1">
        <v>45.2</v>
      </c>
      <c r="AC62" s="1">
        <v>40</v>
      </c>
      <c r="AD62" s="1">
        <v>42.2</v>
      </c>
      <c r="AE62" s="1">
        <v>40.4</v>
      </c>
      <c r="AF62" s="1"/>
      <c r="AG62" s="1">
        <f t="shared" si="8"/>
        <v>208</v>
      </c>
      <c r="AH62" s="1">
        <f t="shared" si="9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99</v>
      </c>
      <c r="B63" s="1" t="s">
        <v>35</v>
      </c>
      <c r="C63" s="1">
        <v>114.28400000000001</v>
      </c>
      <c r="D63" s="1">
        <v>211.15100000000001</v>
      </c>
      <c r="E63" s="1">
        <v>130.399</v>
      </c>
      <c r="F63" s="1">
        <v>148.22900000000001</v>
      </c>
      <c r="G63" s="6">
        <v>1</v>
      </c>
      <c r="H63" s="1">
        <v>50</v>
      </c>
      <c r="I63" s="1" t="s">
        <v>36</v>
      </c>
      <c r="J63" s="1">
        <v>125.294</v>
      </c>
      <c r="K63" s="1">
        <f t="shared" si="16"/>
        <v>5.105000000000004</v>
      </c>
      <c r="L63" s="1">
        <f t="shared" si="3"/>
        <v>130.399</v>
      </c>
      <c r="M63" s="1"/>
      <c r="N63" s="1"/>
      <c r="O63" s="1">
        <v>90.949800000000025</v>
      </c>
      <c r="P63" s="1"/>
      <c r="Q63" s="1"/>
      <c r="R63" s="1">
        <f t="shared" si="4"/>
        <v>25.058799999999998</v>
      </c>
      <c r="S63" s="5">
        <f t="shared" ref="S63:S65" si="22">12*R63-Q63-P63-O63-N63-F63</f>
        <v>61.526799999999952</v>
      </c>
      <c r="T63" s="5">
        <f t="shared" si="19"/>
        <v>61.526799999999952</v>
      </c>
      <c r="U63" s="5"/>
      <c r="V63" s="5"/>
      <c r="W63" s="1"/>
      <c r="X63" s="1">
        <f t="shared" si="6"/>
        <v>12.000000000000002</v>
      </c>
      <c r="Y63" s="1">
        <f t="shared" si="7"/>
        <v>9.544702858875926</v>
      </c>
      <c r="Z63" s="1">
        <v>24.611000000000001</v>
      </c>
      <c r="AA63" s="1">
        <v>28.650200000000002</v>
      </c>
      <c r="AB63" s="1">
        <v>27.203600000000002</v>
      </c>
      <c r="AC63" s="1">
        <v>18.686</v>
      </c>
      <c r="AD63" s="1">
        <v>23.835999999999999</v>
      </c>
      <c r="AE63" s="1">
        <v>24.575600000000001</v>
      </c>
      <c r="AF63" s="1"/>
      <c r="AG63" s="1">
        <f t="shared" si="8"/>
        <v>62</v>
      </c>
      <c r="AH63" s="1">
        <f t="shared" si="9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100</v>
      </c>
      <c r="B64" s="1" t="s">
        <v>35</v>
      </c>
      <c r="C64" s="1">
        <v>337.505</v>
      </c>
      <c r="D64" s="1">
        <v>164.21799999999999</v>
      </c>
      <c r="E64" s="1">
        <v>331.113</v>
      </c>
      <c r="F64" s="1">
        <v>88.513000000000005</v>
      </c>
      <c r="G64" s="6">
        <v>1</v>
      </c>
      <c r="H64" s="1">
        <v>50</v>
      </c>
      <c r="I64" s="1" t="s">
        <v>36</v>
      </c>
      <c r="J64" s="1">
        <v>324.8</v>
      </c>
      <c r="K64" s="1">
        <f t="shared" si="16"/>
        <v>6.3129999999999882</v>
      </c>
      <c r="L64" s="1">
        <f t="shared" si="3"/>
        <v>331.113</v>
      </c>
      <c r="M64" s="1"/>
      <c r="N64" s="1"/>
      <c r="O64" s="1">
        <v>468.24360000000001</v>
      </c>
      <c r="P64" s="1"/>
      <c r="Q64" s="1"/>
      <c r="R64" s="1">
        <f t="shared" si="4"/>
        <v>64.960000000000008</v>
      </c>
      <c r="S64" s="5">
        <f t="shared" si="22"/>
        <v>222.76340000000008</v>
      </c>
      <c r="T64" s="5">
        <f t="shared" si="19"/>
        <v>222.76340000000008</v>
      </c>
      <c r="U64" s="5"/>
      <c r="V64" s="5"/>
      <c r="W64" s="1"/>
      <c r="X64" s="1">
        <f t="shared" si="6"/>
        <v>12</v>
      </c>
      <c r="Y64" s="1">
        <f t="shared" si="7"/>
        <v>8.5707604679802945</v>
      </c>
      <c r="Z64" s="1">
        <v>59.394399999999997</v>
      </c>
      <c r="AA64" s="1">
        <v>72.974800000000002</v>
      </c>
      <c r="AB64" s="1">
        <v>72.561199999999999</v>
      </c>
      <c r="AC64" s="1">
        <v>63.043999999999997</v>
      </c>
      <c r="AD64" s="1">
        <v>61.904600000000002</v>
      </c>
      <c r="AE64" s="1">
        <v>54.062199999999997</v>
      </c>
      <c r="AF64" s="1"/>
      <c r="AG64" s="1">
        <f t="shared" si="8"/>
        <v>223</v>
      </c>
      <c r="AH64" s="1">
        <f t="shared" si="9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101</v>
      </c>
      <c r="B65" s="1" t="s">
        <v>35</v>
      </c>
      <c r="C65" s="1">
        <v>255.952</v>
      </c>
      <c r="D65" s="1">
        <v>311.06799999999998</v>
      </c>
      <c r="E65" s="1">
        <v>259.54700000000003</v>
      </c>
      <c r="F65" s="1">
        <v>237.37700000000001</v>
      </c>
      <c r="G65" s="6">
        <v>1</v>
      </c>
      <c r="H65" s="1">
        <v>55</v>
      </c>
      <c r="I65" s="1" t="s">
        <v>36</v>
      </c>
      <c r="J65" s="1">
        <v>239.47200000000001</v>
      </c>
      <c r="K65" s="1">
        <f t="shared" si="16"/>
        <v>20.075000000000017</v>
      </c>
      <c r="L65" s="1">
        <f t="shared" si="3"/>
        <v>259.54700000000003</v>
      </c>
      <c r="M65" s="1"/>
      <c r="N65" s="1"/>
      <c r="O65" s="1">
        <v>125.00360000000011</v>
      </c>
      <c r="P65" s="1">
        <v>116.60039999999989</v>
      </c>
      <c r="Q65" s="1"/>
      <c r="R65" s="1">
        <f t="shared" si="4"/>
        <v>47.894400000000005</v>
      </c>
      <c r="S65" s="5">
        <f t="shared" si="22"/>
        <v>95.751799999999946</v>
      </c>
      <c r="T65" s="5">
        <f t="shared" si="19"/>
        <v>95.751799999999946</v>
      </c>
      <c r="U65" s="5"/>
      <c r="V65" s="5"/>
      <c r="W65" s="1"/>
      <c r="X65" s="1">
        <f t="shared" si="6"/>
        <v>11.999999999999998</v>
      </c>
      <c r="Y65" s="1">
        <f t="shared" si="7"/>
        <v>10.000772532905724</v>
      </c>
      <c r="Z65" s="1">
        <v>50.539000000000001</v>
      </c>
      <c r="AA65" s="1">
        <v>50.540599999999998</v>
      </c>
      <c r="AB65" s="1">
        <v>50.143599999999999</v>
      </c>
      <c r="AC65" s="1">
        <v>47.073599999999999</v>
      </c>
      <c r="AD65" s="1">
        <v>44.961799999999997</v>
      </c>
      <c r="AE65" s="1">
        <v>42.715600000000002</v>
      </c>
      <c r="AF65" s="1"/>
      <c r="AG65" s="1">
        <f t="shared" si="8"/>
        <v>96</v>
      </c>
      <c r="AH65" s="1">
        <f t="shared" si="9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7" t="s">
        <v>102</v>
      </c>
      <c r="B66" s="17" t="s">
        <v>35</v>
      </c>
      <c r="C66" s="17"/>
      <c r="D66" s="17"/>
      <c r="E66" s="17"/>
      <c r="F66" s="17"/>
      <c r="G66" s="18">
        <v>0</v>
      </c>
      <c r="H66" s="17" t="e">
        <v>#N/A</v>
      </c>
      <c r="I66" s="17" t="s">
        <v>36</v>
      </c>
      <c r="J66" s="17"/>
      <c r="K66" s="17">
        <f t="shared" si="16"/>
        <v>0</v>
      </c>
      <c r="L66" s="17">
        <f t="shared" si="3"/>
        <v>0</v>
      </c>
      <c r="M66" s="17"/>
      <c r="N66" s="17"/>
      <c r="O66" s="17"/>
      <c r="P66" s="17"/>
      <c r="Q66" s="17"/>
      <c r="R66" s="17">
        <f t="shared" si="4"/>
        <v>0</v>
      </c>
      <c r="S66" s="19"/>
      <c r="T66" s="19"/>
      <c r="U66" s="19"/>
      <c r="V66" s="19"/>
      <c r="W66" s="17"/>
      <c r="X66" s="17" t="e">
        <f t="shared" si="6"/>
        <v>#DIV/0!</v>
      </c>
      <c r="Y66" s="17" t="e">
        <f t="shared" si="7"/>
        <v>#DIV/0!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50</v>
      </c>
      <c r="AG66" s="17">
        <f t="shared" si="8"/>
        <v>0</v>
      </c>
      <c r="AH66" s="17">
        <f t="shared" si="9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7" t="s">
        <v>103</v>
      </c>
      <c r="B67" s="17" t="s">
        <v>35</v>
      </c>
      <c r="C67" s="17"/>
      <c r="D67" s="17"/>
      <c r="E67" s="17"/>
      <c r="F67" s="17"/>
      <c r="G67" s="18">
        <v>0</v>
      </c>
      <c r="H67" s="17" t="e">
        <v>#N/A</v>
      </c>
      <c r="I67" s="17" t="s">
        <v>36</v>
      </c>
      <c r="J67" s="17"/>
      <c r="K67" s="17">
        <f t="shared" si="16"/>
        <v>0</v>
      </c>
      <c r="L67" s="17">
        <f t="shared" si="3"/>
        <v>0</v>
      </c>
      <c r="M67" s="17"/>
      <c r="N67" s="17"/>
      <c r="O67" s="17"/>
      <c r="P67" s="17"/>
      <c r="Q67" s="17"/>
      <c r="R67" s="17">
        <f t="shared" si="4"/>
        <v>0</v>
      </c>
      <c r="S67" s="19"/>
      <c r="T67" s="19"/>
      <c r="U67" s="19"/>
      <c r="V67" s="19"/>
      <c r="W67" s="17"/>
      <c r="X67" s="17" t="e">
        <f t="shared" si="6"/>
        <v>#DIV/0!</v>
      </c>
      <c r="Y67" s="17" t="e">
        <f t="shared" si="7"/>
        <v>#DIV/0!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50</v>
      </c>
      <c r="AG67" s="17">
        <f t="shared" si="8"/>
        <v>0</v>
      </c>
      <c r="AH67" s="17">
        <f t="shared" si="9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7" t="s">
        <v>104</v>
      </c>
      <c r="B68" s="17" t="s">
        <v>35</v>
      </c>
      <c r="C68" s="17"/>
      <c r="D68" s="17"/>
      <c r="E68" s="17"/>
      <c r="F68" s="17"/>
      <c r="G68" s="18">
        <v>0</v>
      </c>
      <c r="H68" s="17">
        <v>40</v>
      </c>
      <c r="I68" s="17" t="s">
        <v>36</v>
      </c>
      <c r="J68" s="17"/>
      <c r="K68" s="17">
        <f t="shared" si="16"/>
        <v>0</v>
      </c>
      <c r="L68" s="17">
        <f t="shared" si="3"/>
        <v>0</v>
      </c>
      <c r="M68" s="17"/>
      <c r="N68" s="17"/>
      <c r="O68" s="17"/>
      <c r="P68" s="17"/>
      <c r="Q68" s="17"/>
      <c r="R68" s="17">
        <f t="shared" si="4"/>
        <v>0</v>
      </c>
      <c r="S68" s="19"/>
      <c r="T68" s="19"/>
      <c r="U68" s="19"/>
      <c r="V68" s="19"/>
      <c r="W68" s="17"/>
      <c r="X68" s="17" t="e">
        <f t="shared" si="6"/>
        <v>#DIV/0!</v>
      </c>
      <c r="Y68" s="17" t="e">
        <f t="shared" si="7"/>
        <v>#DIV/0!</v>
      </c>
      <c r="Z68" s="17">
        <v>-0.33860000000000001</v>
      </c>
      <c r="AA68" s="17">
        <v>-0.47599999999999998</v>
      </c>
      <c r="AB68" s="17">
        <v>-0.13739999999999999</v>
      </c>
      <c r="AC68" s="17">
        <v>0</v>
      </c>
      <c r="AD68" s="17">
        <v>-0.17399999999999999</v>
      </c>
      <c r="AE68" s="17">
        <v>-0.17399999999999999</v>
      </c>
      <c r="AF68" s="17" t="s">
        <v>105</v>
      </c>
      <c r="AG68" s="17">
        <f t="shared" si="8"/>
        <v>0</v>
      </c>
      <c r="AH68" s="17">
        <f t="shared" si="9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106</v>
      </c>
      <c r="B69" s="1" t="s">
        <v>43</v>
      </c>
      <c r="C69" s="1">
        <v>558</v>
      </c>
      <c r="D69" s="1">
        <v>720</v>
      </c>
      <c r="E69" s="1">
        <v>638</v>
      </c>
      <c r="F69" s="1">
        <v>506</v>
      </c>
      <c r="G69" s="6">
        <v>0.4</v>
      </c>
      <c r="H69" s="1">
        <v>45</v>
      </c>
      <c r="I69" s="1" t="s">
        <v>36</v>
      </c>
      <c r="J69" s="1">
        <v>633</v>
      </c>
      <c r="K69" s="1">
        <f t="shared" si="16"/>
        <v>5</v>
      </c>
      <c r="L69" s="1">
        <f t="shared" si="3"/>
        <v>638</v>
      </c>
      <c r="M69" s="1"/>
      <c r="N69" s="1"/>
      <c r="O69" s="1">
        <v>250</v>
      </c>
      <c r="P69" s="1">
        <v>249.59999999999991</v>
      </c>
      <c r="Q69" s="1"/>
      <c r="R69" s="1">
        <f t="shared" si="4"/>
        <v>126.6</v>
      </c>
      <c r="S69" s="5">
        <f>12*R69-Q69-P69-O69-N69-F69</f>
        <v>513.59999999999991</v>
      </c>
      <c r="T69" s="5">
        <f>S69-U69</f>
        <v>513.59999999999991</v>
      </c>
      <c r="U69" s="5"/>
      <c r="V69" s="5"/>
      <c r="W69" s="1"/>
      <c r="X69" s="1">
        <f t="shared" si="6"/>
        <v>11.999999999999998</v>
      </c>
      <c r="Y69" s="1">
        <f t="shared" si="7"/>
        <v>7.9431279620853079</v>
      </c>
      <c r="Z69" s="1">
        <v>110.6</v>
      </c>
      <c r="AA69" s="1">
        <v>133.80000000000001</v>
      </c>
      <c r="AB69" s="1">
        <v>139.4</v>
      </c>
      <c r="AC69" s="1">
        <v>125.6</v>
      </c>
      <c r="AD69" s="1">
        <v>118.8</v>
      </c>
      <c r="AE69" s="1">
        <v>105</v>
      </c>
      <c r="AF69" s="1"/>
      <c r="AG69" s="1">
        <f t="shared" si="8"/>
        <v>205</v>
      </c>
      <c r="AH69" s="1">
        <f t="shared" si="9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7" t="s">
        <v>107</v>
      </c>
      <c r="B70" s="17" t="s">
        <v>35</v>
      </c>
      <c r="C70" s="17"/>
      <c r="D70" s="17"/>
      <c r="E70" s="17"/>
      <c r="F70" s="17"/>
      <c r="G70" s="18">
        <v>0</v>
      </c>
      <c r="H70" s="17" t="e">
        <v>#N/A</v>
      </c>
      <c r="I70" s="17" t="s">
        <v>36</v>
      </c>
      <c r="J70" s="17"/>
      <c r="K70" s="17">
        <f t="shared" ref="K70:K101" si="23">E70-J70</f>
        <v>0</v>
      </c>
      <c r="L70" s="17">
        <f t="shared" si="3"/>
        <v>0</v>
      </c>
      <c r="M70" s="17"/>
      <c r="N70" s="17"/>
      <c r="O70" s="17"/>
      <c r="P70" s="17"/>
      <c r="Q70" s="17"/>
      <c r="R70" s="17">
        <f t="shared" si="4"/>
        <v>0</v>
      </c>
      <c r="S70" s="19"/>
      <c r="T70" s="19"/>
      <c r="U70" s="19"/>
      <c r="V70" s="19"/>
      <c r="W70" s="17"/>
      <c r="X70" s="17" t="e">
        <f t="shared" si="6"/>
        <v>#DIV/0!</v>
      </c>
      <c r="Y70" s="17" t="e">
        <f t="shared" si="7"/>
        <v>#DIV/0!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 t="s">
        <v>50</v>
      </c>
      <c r="AG70" s="17">
        <f t="shared" si="8"/>
        <v>0</v>
      </c>
      <c r="AH70" s="17">
        <f t="shared" si="9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108</v>
      </c>
      <c r="B71" s="1" t="s">
        <v>43</v>
      </c>
      <c r="C71" s="1">
        <v>148</v>
      </c>
      <c r="D71" s="1">
        <v>144</v>
      </c>
      <c r="E71" s="1">
        <v>271</v>
      </c>
      <c r="F71" s="1">
        <v>2</v>
      </c>
      <c r="G71" s="6">
        <v>0.35</v>
      </c>
      <c r="H71" s="1">
        <v>40</v>
      </c>
      <c r="I71" s="1" t="s">
        <v>36</v>
      </c>
      <c r="J71" s="1">
        <v>318</v>
      </c>
      <c r="K71" s="1">
        <f t="shared" si="23"/>
        <v>-47</v>
      </c>
      <c r="L71" s="1">
        <f t="shared" ref="L71:L114" si="24">E71-M71</f>
        <v>271</v>
      </c>
      <c r="M71" s="1"/>
      <c r="N71" s="1"/>
      <c r="O71" s="1">
        <v>50.600000000000023</v>
      </c>
      <c r="P71" s="1">
        <v>351.2</v>
      </c>
      <c r="Q71" s="1"/>
      <c r="R71" s="1">
        <f t="shared" ref="R71:R114" si="25">J71/5</f>
        <v>63.6</v>
      </c>
      <c r="S71" s="5">
        <f>11*R71-Q71-P71-O71-N71-F71</f>
        <v>295.8</v>
      </c>
      <c r="T71" s="5">
        <f t="shared" ref="T71:T72" si="26">S71-U71</f>
        <v>295.8</v>
      </c>
      <c r="U71" s="5"/>
      <c r="V71" s="5"/>
      <c r="W71" s="1"/>
      <c r="X71" s="1">
        <f t="shared" ref="X71:X114" si="27">(F71+N71+O71+P71+Q71+S71)/R71</f>
        <v>11</v>
      </c>
      <c r="Y71" s="1">
        <f t="shared" ref="Y71:Y114" si="28">(F71+N71+O71+P71+Q71)/R71</f>
        <v>6.3490566037735849</v>
      </c>
      <c r="Z71" s="1">
        <v>49.2</v>
      </c>
      <c r="AA71" s="1">
        <v>25.8</v>
      </c>
      <c r="AB71" s="1">
        <v>29</v>
      </c>
      <c r="AC71" s="1">
        <v>44</v>
      </c>
      <c r="AD71" s="1">
        <v>42.4</v>
      </c>
      <c r="AE71" s="1">
        <v>25.2</v>
      </c>
      <c r="AF71" s="1"/>
      <c r="AG71" s="1">
        <f t="shared" ref="AG71:AG114" si="29">ROUND(T71*G71,0)</f>
        <v>104</v>
      </c>
      <c r="AH71" s="1">
        <f t="shared" ref="AH71:AH114" si="30">ROUND(U71*G71,0)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109</v>
      </c>
      <c r="B72" s="1" t="s">
        <v>43</v>
      </c>
      <c r="C72" s="1">
        <v>60</v>
      </c>
      <c r="D72" s="1">
        <v>60</v>
      </c>
      <c r="E72" s="1">
        <v>108</v>
      </c>
      <c r="F72" s="1">
        <v>10</v>
      </c>
      <c r="G72" s="6">
        <v>0.4</v>
      </c>
      <c r="H72" s="1" t="e">
        <v>#N/A</v>
      </c>
      <c r="I72" s="1" t="s">
        <v>36</v>
      </c>
      <c r="J72" s="1">
        <v>110</v>
      </c>
      <c r="K72" s="1">
        <f t="shared" si="23"/>
        <v>-2</v>
      </c>
      <c r="L72" s="1">
        <f t="shared" si="24"/>
        <v>108</v>
      </c>
      <c r="M72" s="1"/>
      <c r="N72" s="1"/>
      <c r="O72" s="1">
        <v>0</v>
      </c>
      <c r="P72" s="1">
        <v>88</v>
      </c>
      <c r="Q72" s="1"/>
      <c r="R72" s="1">
        <f t="shared" si="25"/>
        <v>22</v>
      </c>
      <c r="S72" s="5">
        <f>12*R72-Q72-P72-O72-N72-F72</f>
        <v>166</v>
      </c>
      <c r="T72" s="5">
        <f t="shared" si="26"/>
        <v>166</v>
      </c>
      <c r="U72" s="5"/>
      <c r="V72" s="5"/>
      <c r="W72" s="1"/>
      <c r="X72" s="1">
        <f t="shared" si="27"/>
        <v>12</v>
      </c>
      <c r="Y72" s="1">
        <f t="shared" si="28"/>
        <v>4.4545454545454541</v>
      </c>
      <c r="Z72" s="1">
        <v>13</v>
      </c>
      <c r="AA72" s="1">
        <v>4</v>
      </c>
      <c r="AB72" s="1">
        <v>10.8</v>
      </c>
      <c r="AC72" s="1">
        <v>17.8</v>
      </c>
      <c r="AD72" s="1">
        <v>14.6</v>
      </c>
      <c r="AE72" s="1">
        <v>5.4</v>
      </c>
      <c r="AF72" s="1"/>
      <c r="AG72" s="1">
        <f t="shared" si="29"/>
        <v>66</v>
      </c>
      <c r="AH72" s="1">
        <f t="shared" si="3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1" t="s">
        <v>110</v>
      </c>
      <c r="B73" s="11" t="s">
        <v>43</v>
      </c>
      <c r="C73" s="11"/>
      <c r="D73" s="11">
        <v>220</v>
      </c>
      <c r="E73" s="11">
        <v>220</v>
      </c>
      <c r="F73" s="11"/>
      <c r="G73" s="12">
        <v>0</v>
      </c>
      <c r="H73" s="11" t="e">
        <v>#N/A</v>
      </c>
      <c r="I73" s="11" t="s">
        <v>44</v>
      </c>
      <c r="J73" s="11">
        <v>220</v>
      </c>
      <c r="K73" s="11">
        <f t="shared" si="23"/>
        <v>0</v>
      </c>
      <c r="L73" s="11">
        <f t="shared" si="24"/>
        <v>0</v>
      </c>
      <c r="M73" s="11">
        <v>220</v>
      </c>
      <c r="N73" s="11"/>
      <c r="O73" s="11"/>
      <c r="P73" s="11"/>
      <c r="Q73" s="11"/>
      <c r="R73" s="11">
        <f t="shared" si="25"/>
        <v>44</v>
      </c>
      <c r="S73" s="13"/>
      <c r="T73" s="13"/>
      <c r="U73" s="13"/>
      <c r="V73" s="13"/>
      <c r="W73" s="11"/>
      <c r="X73" s="11">
        <f t="shared" si="27"/>
        <v>0</v>
      </c>
      <c r="Y73" s="11">
        <f t="shared" si="28"/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/>
      <c r="AG73" s="11">
        <f t="shared" si="29"/>
        <v>0</v>
      </c>
      <c r="AH73" s="11">
        <f t="shared" si="3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1" t="s">
        <v>111</v>
      </c>
      <c r="B74" s="11" t="s">
        <v>43</v>
      </c>
      <c r="C74" s="11"/>
      <c r="D74" s="11">
        <v>260</v>
      </c>
      <c r="E74" s="11">
        <v>260</v>
      </c>
      <c r="F74" s="11"/>
      <c r="G74" s="12">
        <v>0</v>
      </c>
      <c r="H74" s="11" t="e">
        <v>#N/A</v>
      </c>
      <c r="I74" s="11" t="s">
        <v>44</v>
      </c>
      <c r="J74" s="11">
        <v>260</v>
      </c>
      <c r="K74" s="11">
        <f t="shared" si="23"/>
        <v>0</v>
      </c>
      <c r="L74" s="11">
        <f t="shared" si="24"/>
        <v>0</v>
      </c>
      <c r="M74" s="11">
        <v>260</v>
      </c>
      <c r="N74" s="11"/>
      <c r="O74" s="11"/>
      <c r="P74" s="11"/>
      <c r="Q74" s="11"/>
      <c r="R74" s="11">
        <f t="shared" si="25"/>
        <v>52</v>
      </c>
      <c r="S74" s="13"/>
      <c r="T74" s="13"/>
      <c r="U74" s="13"/>
      <c r="V74" s="13"/>
      <c r="W74" s="11"/>
      <c r="X74" s="11">
        <f t="shared" si="27"/>
        <v>0</v>
      </c>
      <c r="Y74" s="11">
        <f t="shared" si="28"/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/>
      <c r="AG74" s="11">
        <f t="shared" si="29"/>
        <v>0</v>
      </c>
      <c r="AH74" s="11">
        <f t="shared" si="3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7" t="s">
        <v>112</v>
      </c>
      <c r="B75" s="17" t="s">
        <v>43</v>
      </c>
      <c r="C75" s="17"/>
      <c r="D75" s="17">
        <v>180</v>
      </c>
      <c r="E75" s="17">
        <v>180</v>
      </c>
      <c r="F75" s="17"/>
      <c r="G75" s="18">
        <v>0</v>
      </c>
      <c r="H75" s="17" t="e">
        <v>#N/A</v>
      </c>
      <c r="I75" s="17" t="s">
        <v>36</v>
      </c>
      <c r="J75" s="17">
        <v>180</v>
      </c>
      <c r="K75" s="17">
        <f t="shared" si="23"/>
        <v>0</v>
      </c>
      <c r="L75" s="17">
        <f t="shared" si="24"/>
        <v>0</v>
      </c>
      <c r="M75" s="17">
        <v>180</v>
      </c>
      <c r="N75" s="17"/>
      <c r="O75" s="17"/>
      <c r="P75" s="17"/>
      <c r="Q75" s="17"/>
      <c r="R75" s="17">
        <f t="shared" si="25"/>
        <v>36</v>
      </c>
      <c r="S75" s="19"/>
      <c r="T75" s="19"/>
      <c r="U75" s="19"/>
      <c r="V75" s="19"/>
      <c r="W75" s="17"/>
      <c r="X75" s="17">
        <f t="shared" si="27"/>
        <v>0</v>
      </c>
      <c r="Y75" s="17">
        <f t="shared" si="28"/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 t="s">
        <v>50</v>
      </c>
      <c r="AG75" s="17">
        <f t="shared" si="29"/>
        <v>0</v>
      </c>
      <c r="AH75" s="17">
        <f t="shared" si="3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1" t="s">
        <v>113</v>
      </c>
      <c r="B76" s="11" t="s">
        <v>43</v>
      </c>
      <c r="C76" s="11"/>
      <c r="D76" s="11">
        <v>186</v>
      </c>
      <c r="E76" s="11">
        <v>186</v>
      </c>
      <c r="F76" s="11"/>
      <c r="G76" s="12">
        <v>0</v>
      </c>
      <c r="H76" s="11" t="e">
        <v>#N/A</v>
      </c>
      <c r="I76" s="11" t="s">
        <v>44</v>
      </c>
      <c r="J76" s="11">
        <v>186</v>
      </c>
      <c r="K76" s="11">
        <f t="shared" si="23"/>
        <v>0</v>
      </c>
      <c r="L76" s="11">
        <f t="shared" si="24"/>
        <v>0</v>
      </c>
      <c r="M76" s="11">
        <v>186</v>
      </c>
      <c r="N76" s="11"/>
      <c r="O76" s="11"/>
      <c r="P76" s="11"/>
      <c r="Q76" s="11"/>
      <c r="R76" s="11">
        <f t="shared" si="25"/>
        <v>37.200000000000003</v>
      </c>
      <c r="S76" s="13"/>
      <c r="T76" s="13"/>
      <c r="U76" s="13"/>
      <c r="V76" s="13"/>
      <c r="W76" s="11"/>
      <c r="X76" s="11">
        <f t="shared" si="27"/>
        <v>0</v>
      </c>
      <c r="Y76" s="11">
        <f t="shared" si="28"/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/>
      <c r="AG76" s="11">
        <f t="shared" si="29"/>
        <v>0</v>
      </c>
      <c r="AH76" s="11">
        <f t="shared" si="30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114</v>
      </c>
      <c r="B77" s="1" t="s">
        <v>43</v>
      </c>
      <c r="C77" s="1">
        <v>10</v>
      </c>
      <c r="D77" s="1">
        <v>532</v>
      </c>
      <c r="E77" s="1">
        <v>312</v>
      </c>
      <c r="F77" s="1">
        <v>216</v>
      </c>
      <c r="G77" s="6">
        <v>0.4</v>
      </c>
      <c r="H77" s="1">
        <v>40</v>
      </c>
      <c r="I77" s="1" t="s">
        <v>36</v>
      </c>
      <c r="J77" s="1">
        <v>328</v>
      </c>
      <c r="K77" s="1">
        <f t="shared" si="23"/>
        <v>-16</v>
      </c>
      <c r="L77" s="1">
        <f t="shared" si="24"/>
        <v>120</v>
      </c>
      <c r="M77" s="1">
        <v>192</v>
      </c>
      <c r="N77" s="1"/>
      <c r="O77" s="1">
        <v>0</v>
      </c>
      <c r="P77" s="1"/>
      <c r="Q77" s="1"/>
      <c r="R77" s="1">
        <f t="shared" si="25"/>
        <v>65.599999999999994</v>
      </c>
      <c r="S77" s="5">
        <f>10*R77-Q77-P77-O77-N77-F77</f>
        <v>440</v>
      </c>
      <c r="T77" s="5">
        <f>S77-U77</f>
        <v>240</v>
      </c>
      <c r="U77" s="5">
        <v>200</v>
      </c>
      <c r="V77" s="5"/>
      <c r="W77" s="1"/>
      <c r="X77" s="1">
        <f t="shared" si="27"/>
        <v>10</v>
      </c>
      <c r="Y77" s="1">
        <f t="shared" si="28"/>
        <v>3.2926829268292686</v>
      </c>
      <c r="Z77" s="1">
        <v>18.8</v>
      </c>
      <c r="AA77" s="1">
        <v>29.8</v>
      </c>
      <c r="AB77" s="1">
        <v>30.6</v>
      </c>
      <c r="AC77" s="1">
        <v>22.6</v>
      </c>
      <c r="AD77" s="1">
        <v>21.4</v>
      </c>
      <c r="AE77" s="1">
        <v>19.2</v>
      </c>
      <c r="AF77" s="1"/>
      <c r="AG77" s="1">
        <f t="shared" si="29"/>
        <v>96</v>
      </c>
      <c r="AH77" s="1">
        <f t="shared" si="30"/>
        <v>80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1" t="s">
        <v>115</v>
      </c>
      <c r="B78" s="11" t="s">
        <v>43</v>
      </c>
      <c r="C78" s="11"/>
      <c r="D78" s="11">
        <v>342</v>
      </c>
      <c r="E78" s="11">
        <v>342</v>
      </c>
      <c r="F78" s="11"/>
      <c r="G78" s="12">
        <v>0</v>
      </c>
      <c r="H78" s="11" t="e">
        <v>#N/A</v>
      </c>
      <c r="I78" s="11" t="s">
        <v>44</v>
      </c>
      <c r="J78" s="11">
        <v>342</v>
      </c>
      <c r="K78" s="11">
        <f t="shared" si="23"/>
        <v>0</v>
      </c>
      <c r="L78" s="11">
        <f t="shared" si="24"/>
        <v>0</v>
      </c>
      <c r="M78" s="11">
        <v>342</v>
      </c>
      <c r="N78" s="11"/>
      <c r="O78" s="11"/>
      <c r="P78" s="11"/>
      <c r="Q78" s="11"/>
      <c r="R78" s="11">
        <f t="shared" si="25"/>
        <v>68.400000000000006</v>
      </c>
      <c r="S78" s="13"/>
      <c r="T78" s="13"/>
      <c r="U78" s="13"/>
      <c r="V78" s="13"/>
      <c r="W78" s="11"/>
      <c r="X78" s="11">
        <f t="shared" si="27"/>
        <v>0</v>
      </c>
      <c r="Y78" s="11">
        <f t="shared" si="28"/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/>
      <c r="AG78" s="11">
        <f t="shared" si="29"/>
        <v>0</v>
      </c>
      <c r="AH78" s="11">
        <f t="shared" si="30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116</v>
      </c>
      <c r="B79" s="1" t="s">
        <v>35</v>
      </c>
      <c r="C79" s="1">
        <v>10.127000000000001</v>
      </c>
      <c r="D79" s="1">
        <v>51.805</v>
      </c>
      <c r="E79" s="1">
        <v>4.3319999999999999</v>
      </c>
      <c r="F79" s="1">
        <v>46.74</v>
      </c>
      <c r="G79" s="6">
        <v>1</v>
      </c>
      <c r="H79" s="1">
        <v>40</v>
      </c>
      <c r="I79" s="1" t="s">
        <v>36</v>
      </c>
      <c r="J79" s="1">
        <v>4.47</v>
      </c>
      <c r="K79" s="1">
        <f t="shared" si="23"/>
        <v>-0.1379999999999999</v>
      </c>
      <c r="L79" s="1">
        <f t="shared" si="24"/>
        <v>4.3319999999999999</v>
      </c>
      <c r="M79" s="1"/>
      <c r="N79" s="1"/>
      <c r="O79" s="1">
        <v>0</v>
      </c>
      <c r="P79" s="1"/>
      <c r="Q79" s="1"/>
      <c r="R79" s="1">
        <f t="shared" si="25"/>
        <v>0.89399999999999991</v>
      </c>
      <c r="S79" s="5"/>
      <c r="T79" s="5"/>
      <c r="U79" s="5"/>
      <c r="V79" s="5"/>
      <c r="W79" s="1"/>
      <c r="X79" s="1">
        <f t="shared" si="27"/>
        <v>52.281879194630882</v>
      </c>
      <c r="Y79" s="1">
        <f t="shared" si="28"/>
        <v>52.281879194630882</v>
      </c>
      <c r="Z79" s="1">
        <v>2.028</v>
      </c>
      <c r="AA79" s="1">
        <v>8.2284000000000006</v>
      </c>
      <c r="AB79" s="1">
        <v>7.2080000000000002</v>
      </c>
      <c r="AC79" s="1">
        <v>2.4373999999999998</v>
      </c>
      <c r="AD79" s="1">
        <v>2.149</v>
      </c>
      <c r="AE79" s="1">
        <v>3.1616</v>
      </c>
      <c r="AF79" s="1"/>
      <c r="AG79" s="1">
        <f t="shared" si="29"/>
        <v>0</v>
      </c>
      <c r="AH79" s="1">
        <f t="shared" si="30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117</v>
      </c>
      <c r="B80" s="1" t="s">
        <v>35</v>
      </c>
      <c r="C80" s="1">
        <v>133.14400000000001</v>
      </c>
      <c r="D80" s="1"/>
      <c r="E80" s="1">
        <v>77.638999999999996</v>
      </c>
      <c r="F80" s="1">
        <v>32.112000000000002</v>
      </c>
      <c r="G80" s="6">
        <v>1</v>
      </c>
      <c r="H80" s="1" t="e">
        <v>#N/A</v>
      </c>
      <c r="I80" s="1" t="s">
        <v>36</v>
      </c>
      <c r="J80" s="1">
        <v>78.561999999999998</v>
      </c>
      <c r="K80" s="1">
        <f t="shared" si="23"/>
        <v>-0.92300000000000182</v>
      </c>
      <c r="L80" s="1">
        <f t="shared" si="24"/>
        <v>77.638999999999996</v>
      </c>
      <c r="M80" s="1"/>
      <c r="N80" s="1"/>
      <c r="O80" s="1">
        <v>53.848600000000019</v>
      </c>
      <c r="P80" s="1">
        <v>61.04379999999999</v>
      </c>
      <c r="Q80" s="1"/>
      <c r="R80" s="1">
        <f t="shared" si="25"/>
        <v>15.712399999999999</v>
      </c>
      <c r="S80" s="5">
        <f>12*R80-Q80-P80-O80-N80-F80</f>
        <v>41.54439999999996</v>
      </c>
      <c r="T80" s="5">
        <f>S80-U80</f>
        <v>41.54439999999996</v>
      </c>
      <c r="U80" s="5"/>
      <c r="V80" s="5"/>
      <c r="W80" s="1"/>
      <c r="X80" s="1">
        <f t="shared" si="27"/>
        <v>12.000000000000002</v>
      </c>
      <c r="Y80" s="1">
        <f t="shared" si="28"/>
        <v>9.3559481683256571</v>
      </c>
      <c r="Z80" s="1">
        <v>15.4994</v>
      </c>
      <c r="AA80" s="1">
        <v>13.7288</v>
      </c>
      <c r="AB80" s="1">
        <v>10.9064</v>
      </c>
      <c r="AC80" s="1">
        <v>12.2988</v>
      </c>
      <c r="AD80" s="1">
        <v>15.957800000000001</v>
      </c>
      <c r="AE80" s="1">
        <v>11.5374</v>
      </c>
      <c r="AF80" s="1"/>
      <c r="AG80" s="1">
        <f t="shared" si="29"/>
        <v>42</v>
      </c>
      <c r="AH80" s="1">
        <f t="shared" si="30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0" t="s">
        <v>118</v>
      </c>
      <c r="B81" s="1" t="s">
        <v>43</v>
      </c>
      <c r="C81" s="1"/>
      <c r="D81" s="1"/>
      <c r="E81" s="21">
        <f>E82</f>
        <v>14</v>
      </c>
      <c r="F81" s="21">
        <f>F82</f>
        <v>106</v>
      </c>
      <c r="G81" s="6">
        <v>0.45</v>
      </c>
      <c r="H81" s="1" t="e">
        <v>#N/A</v>
      </c>
      <c r="I81" s="1" t="s">
        <v>36</v>
      </c>
      <c r="J81" s="1"/>
      <c r="K81" s="1">
        <f t="shared" si="23"/>
        <v>14</v>
      </c>
      <c r="L81" s="1">
        <f t="shared" si="24"/>
        <v>14</v>
      </c>
      <c r="M81" s="1"/>
      <c r="N81" s="1"/>
      <c r="O81" s="1">
        <v>40</v>
      </c>
      <c r="P81" s="1"/>
      <c r="Q81" s="1"/>
      <c r="R81" s="1">
        <f t="shared" si="25"/>
        <v>0</v>
      </c>
      <c r="S81" s="5"/>
      <c r="T81" s="5"/>
      <c r="U81" s="5"/>
      <c r="V81" s="5"/>
      <c r="W81" s="1"/>
      <c r="X81" s="1" t="e">
        <f t="shared" si="27"/>
        <v>#DIV/0!</v>
      </c>
      <c r="Y81" s="1" t="e">
        <f t="shared" si="28"/>
        <v>#DIV/0!</v>
      </c>
      <c r="Z81" s="1">
        <v>4.8</v>
      </c>
      <c r="AA81" s="1">
        <v>18</v>
      </c>
      <c r="AB81" s="1">
        <v>17.600000000000001</v>
      </c>
      <c r="AC81" s="1">
        <v>8</v>
      </c>
      <c r="AD81" s="1">
        <v>4.2</v>
      </c>
      <c r="AE81" s="1">
        <v>10</v>
      </c>
      <c r="AF81" s="1" t="s">
        <v>119</v>
      </c>
      <c r="AG81" s="1">
        <f t="shared" si="29"/>
        <v>0</v>
      </c>
      <c r="AH81" s="1">
        <f t="shared" si="30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1" t="s">
        <v>120</v>
      </c>
      <c r="B82" s="11" t="s">
        <v>43</v>
      </c>
      <c r="C82" s="11">
        <v>24</v>
      </c>
      <c r="D82" s="15">
        <v>120</v>
      </c>
      <c r="E82" s="21">
        <v>14</v>
      </c>
      <c r="F82" s="21">
        <v>106</v>
      </c>
      <c r="G82" s="12">
        <v>0</v>
      </c>
      <c r="H82" s="11" t="e">
        <v>#N/A</v>
      </c>
      <c r="I82" s="11" t="s">
        <v>44</v>
      </c>
      <c r="J82" s="11">
        <v>18</v>
      </c>
      <c r="K82" s="11">
        <f t="shared" si="23"/>
        <v>-4</v>
      </c>
      <c r="L82" s="11">
        <f t="shared" si="24"/>
        <v>14</v>
      </c>
      <c r="M82" s="11"/>
      <c r="N82" s="11"/>
      <c r="O82" s="11"/>
      <c r="P82" s="11"/>
      <c r="Q82" s="11"/>
      <c r="R82" s="11">
        <f t="shared" si="25"/>
        <v>3.6</v>
      </c>
      <c r="S82" s="13"/>
      <c r="T82" s="13"/>
      <c r="U82" s="13"/>
      <c r="V82" s="13"/>
      <c r="W82" s="11"/>
      <c r="X82" s="11">
        <f t="shared" si="27"/>
        <v>29.444444444444443</v>
      </c>
      <c r="Y82" s="11">
        <f t="shared" si="28"/>
        <v>29.444444444444443</v>
      </c>
      <c r="Z82" s="11">
        <v>4.8</v>
      </c>
      <c r="AA82" s="11">
        <v>18</v>
      </c>
      <c r="AB82" s="11">
        <v>17.600000000000001</v>
      </c>
      <c r="AC82" s="11">
        <v>8</v>
      </c>
      <c r="AD82" s="11">
        <v>4.2</v>
      </c>
      <c r="AE82" s="11">
        <v>10</v>
      </c>
      <c r="AF82" s="14" t="s">
        <v>121</v>
      </c>
      <c r="AG82" s="11">
        <f t="shared" si="29"/>
        <v>0</v>
      </c>
      <c r="AH82" s="11">
        <f t="shared" si="30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122</v>
      </c>
      <c r="B83" s="1" t="s">
        <v>35</v>
      </c>
      <c r="C83" s="1">
        <v>247.73599999999999</v>
      </c>
      <c r="D83" s="1">
        <v>126.16</v>
      </c>
      <c r="E83" s="1">
        <v>236.45699999999999</v>
      </c>
      <c r="F83" s="1">
        <v>70.566999999999993</v>
      </c>
      <c r="G83" s="6">
        <v>1</v>
      </c>
      <c r="H83" s="1">
        <v>50</v>
      </c>
      <c r="I83" s="1" t="s">
        <v>36</v>
      </c>
      <c r="J83" s="1">
        <v>221.59399999999999</v>
      </c>
      <c r="K83" s="1">
        <f t="shared" si="23"/>
        <v>14.863</v>
      </c>
      <c r="L83" s="1">
        <f t="shared" si="24"/>
        <v>236.45699999999999</v>
      </c>
      <c r="M83" s="1"/>
      <c r="N83" s="1"/>
      <c r="O83" s="1">
        <v>198.0304000000001</v>
      </c>
      <c r="P83" s="1">
        <v>142.6845999999999</v>
      </c>
      <c r="Q83" s="1"/>
      <c r="R83" s="1">
        <f t="shared" si="25"/>
        <v>44.318799999999996</v>
      </c>
      <c r="S83" s="5">
        <f>12*R83-Q83-P83-O83-N83-F83</f>
        <v>120.54359999999987</v>
      </c>
      <c r="T83" s="5">
        <f t="shared" ref="T83:T86" si="31">S83-U83</f>
        <v>120.54359999999987</v>
      </c>
      <c r="U83" s="5"/>
      <c r="V83" s="5"/>
      <c r="W83" s="1"/>
      <c r="X83" s="1">
        <f t="shared" si="27"/>
        <v>11.999999999999998</v>
      </c>
      <c r="Y83" s="1">
        <f t="shared" si="28"/>
        <v>9.2800797855537613</v>
      </c>
      <c r="Z83" s="1">
        <v>44.518999999999998</v>
      </c>
      <c r="AA83" s="1">
        <v>41.837200000000003</v>
      </c>
      <c r="AB83" s="1">
        <v>38.837000000000003</v>
      </c>
      <c r="AC83" s="1">
        <v>38.1404</v>
      </c>
      <c r="AD83" s="1">
        <v>39.738</v>
      </c>
      <c r="AE83" s="1">
        <v>34.181199999999997</v>
      </c>
      <c r="AF83" s="1"/>
      <c r="AG83" s="1">
        <f t="shared" si="29"/>
        <v>121</v>
      </c>
      <c r="AH83" s="1">
        <f t="shared" si="30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123</v>
      </c>
      <c r="B84" s="1" t="s">
        <v>35</v>
      </c>
      <c r="C84" s="1"/>
      <c r="D84" s="1">
        <v>21.689</v>
      </c>
      <c r="E84" s="1">
        <v>21.689</v>
      </c>
      <c r="F84" s="1"/>
      <c r="G84" s="6">
        <v>1</v>
      </c>
      <c r="H84" s="1">
        <v>50</v>
      </c>
      <c r="I84" s="1" t="s">
        <v>36</v>
      </c>
      <c r="J84" s="1">
        <v>35.700000000000003</v>
      </c>
      <c r="K84" s="1">
        <f t="shared" si="23"/>
        <v>-14.011000000000003</v>
      </c>
      <c r="L84" s="1">
        <f t="shared" si="24"/>
        <v>21.689</v>
      </c>
      <c r="M84" s="1"/>
      <c r="N84" s="1"/>
      <c r="O84" s="1">
        <v>0</v>
      </c>
      <c r="P84" s="1">
        <v>17.715799999999991</v>
      </c>
      <c r="Q84" s="1"/>
      <c r="R84" s="1">
        <f t="shared" si="25"/>
        <v>7.1400000000000006</v>
      </c>
      <c r="S84" s="5">
        <f>9*R84-Q84-P84-O84-N84-F84</f>
        <v>46.544200000000018</v>
      </c>
      <c r="T84" s="5">
        <f t="shared" si="31"/>
        <v>46.544200000000018</v>
      </c>
      <c r="U84" s="5"/>
      <c r="V84" s="5"/>
      <c r="W84" s="1"/>
      <c r="X84" s="1">
        <f t="shared" si="27"/>
        <v>9</v>
      </c>
      <c r="Y84" s="1">
        <f t="shared" si="28"/>
        <v>2.4812044817927155</v>
      </c>
      <c r="Z84" s="1">
        <v>4.3377999999999997</v>
      </c>
      <c r="AA84" s="1">
        <v>0</v>
      </c>
      <c r="AB84" s="1">
        <v>4.6608000000000001</v>
      </c>
      <c r="AC84" s="1">
        <v>9.0366</v>
      </c>
      <c r="AD84" s="1">
        <v>5.4833999999999996</v>
      </c>
      <c r="AE84" s="1">
        <v>4.3428000000000004</v>
      </c>
      <c r="AF84" s="1"/>
      <c r="AG84" s="1">
        <f t="shared" si="29"/>
        <v>47</v>
      </c>
      <c r="AH84" s="1">
        <f t="shared" si="30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124</v>
      </c>
      <c r="B85" s="1" t="s">
        <v>43</v>
      </c>
      <c r="C85" s="1">
        <v>786</v>
      </c>
      <c r="D85" s="1">
        <v>726</v>
      </c>
      <c r="E85" s="1">
        <v>730</v>
      </c>
      <c r="F85" s="1">
        <v>646</v>
      </c>
      <c r="G85" s="6">
        <v>0.4</v>
      </c>
      <c r="H85" s="1">
        <v>40</v>
      </c>
      <c r="I85" s="1" t="s">
        <v>36</v>
      </c>
      <c r="J85" s="1">
        <v>723</v>
      </c>
      <c r="K85" s="1">
        <f t="shared" si="23"/>
        <v>7</v>
      </c>
      <c r="L85" s="1">
        <f t="shared" si="24"/>
        <v>730</v>
      </c>
      <c r="M85" s="1"/>
      <c r="N85" s="1"/>
      <c r="O85" s="1">
        <v>150</v>
      </c>
      <c r="P85" s="1">
        <v>418.80000000000018</v>
      </c>
      <c r="Q85" s="1"/>
      <c r="R85" s="1">
        <f t="shared" si="25"/>
        <v>144.6</v>
      </c>
      <c r="S85" s="5">
        <f t="shared" ref="S85:S86" si="32">11*R85-Q85-P85-O85-N85-F85</f>
        <v>375.79999999999973</v>
      </c>
      <c r="T85" s="5">
        <f t="shared" si="31"/>
        <v>175.79999999999973</v>
      </c>
      <c r="U85" s="5">
        <v>200</v>
      </c>
      <c r="V85" s="5"/>
      <c r="W85" s="1"/>
      <c r="X85" s="1">
        <f t="shared" si="27"/>
        <v>11</v>
      </c>
      <c r="Y85" s="1">
        <f t="shared" si="28"/>
        <v>8.4011065006915651</v>
      </c>
      <c r="Z85" s="1">
        <v>129.80000000000001</v>
      </c>
      <c r="AA85" s="1">
        <v>141.4</v>
      </c>
      <c r="AB85" s="1">
        <v>136.80000000000001</v>
      </c>
      <c r="AC85" s="1">
        <v>137</v>
      </c>
      <c r="AD85" s="1">
        <v>139.4</v>
      </c>
      <c r="AE85" s="1">
        <v>122.8</v>
      </c>
      <c r="AF85" s="1"/>
      <c r="AG85" s="1">
        <f t="shared" si="29"/>
        <v>70</v>
      </c>
      <c r="AH85" s="1">
        <f t="shared" si="30"/>
        <v>80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125</v>
      </c>
      <c r="B86" s="1" t="s">
        <v>43</v>
      </c>
      <c r="C86" s="1">
        <v>530</v>
      </c>
      <c r="D86" s="1">
        <v>780</v>
      </c>
      <c r="E86" s="1">
        <v>577</v>
      </c>
      <c r="F86" s="1">
        <v>635</v>
      </c>
      <c r="G86" s="6">
        <v>0.4</v>
      </c>
      <c r="H86" s="1">
        <v>40</v>
      </c>
      <c r="I86" s="1" t="s">
        <v>36</v>
      </c>
      <c r="J86" s="1">
        <v>567</v>
      </c>
      <c r="K86" s="1">
        <f t="shared" si="23"/>
        <v>10</v>
      </c>
      <c r="L86" s="1">
        <f t="shared" si="24"/>
        <v>577</v>
      </c>
      <c r="M86" s="1"/>
      <c r="N86" s="1"/>
      <c r="O86" s="1">
        <v>150</v>
      </c>
      <c r="P86" s="1">
        <v>140.40000000000009</v>
      </c>
      <c r="Q86" s="1"/>
      <c r="R86" s="1">
        <f t="shared" si="25"/>
        <v>113.4</v>
      </c>
      <c r="S86" s="5">
        <f t="shared" si="32"/>
        <v>322</v>
      </c>
      <c r="T86" s="5">
        <f t="shared" si="31"/>
        <v>222</v>
      </c>
      <c r="U86" s="5">
        <v>100</v>
      </c>
      <c r="V86" s="5"/>
      <c r="W86" s="1"/>
      <c r="X86" s="1">
        <f t="shared" si="27"/>
        <v>11</v>
      </c>
      <c r="Y86" s="1">
        <f t="shared" si="28"/>
        <v>8.1604938271604937</v>
      </c>
      <c r="Z86" s="1">
        <v>99.4</v>
      </c>
      <c r="AA86" s="1">
        <v>117</v>
      </c>
      <c r="AB86" s="1">
        <v>118.2</v>
      </c>
      <c r="AC86" s="1">
        <v>106.6</v>
      </c>
      <c r="AD86" s="1">
        <v>106.6</v>
      </c>
      <c r="AE86" s="1">
        <v>91.2</v>
      </c>
      <c r="AF86" s="1"/>
      <c r="AG86" s="1">
        <f t="shared" si="29"/>
        <v>89</v>
      </c>
      <c r="AH86" s="1">
        <f t="shared" si="30"/>
        <v>40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0" t="s">
        <v>126</v>
      </c>
      <c r="B87" s="1" t="s">
        <v>43</v>
      </c>
      <c r="C87" s="1"/>
      <c r="D87" s="1"/>
      <c r="E87" s="21">
        <f>E105</f>
        <v>1</v>
      </c>
      <c r="F87" s="21">
        <f>F105</f>
        <v>8</v>
      </c>
      <c r="G87" s="6">
        <v>0.45</v>
      </c>
      <c r="H87" s="1" t="e">
        <v>#N/A</v>
      </c>
      <c r="I87" s="1" t="s">
        <v>36</v>
      </c>
      <c r="J87" s="1"/>
      <c r="K87" s="1">
        <f t="shared" si="23"/>
        <v>1</v>
      </c>
      <c r="L87" s="1">
        <f t="shared" si="24"/>
        <v>1</v>
      </c>
      <c r="M87" s="1"/>
      <c r="N87" s="1"/>
      <c r="O87" s="1">
        <v>0</v>
      </c>
      <c r="P87" s="1"/>
      <c r="Q87" s="1"/>
      <c r="R87" s="1">
        <f t="shared" si="25"/>
        <v>0</v>
      </c>
      <c r="S87" s="5"/>
      <c r="T87" s="5"/>
      <c r="U87" s="5"/>
      <c r="V87" s="5"/>
      <c r="W87" s="1"/>
      <c r="X87" s="1" t="e">
        <f t="shared" si="27"/>
        <v>#DIV/0!</v>
      </c>
      <c r="Y87" s="1" t="e">
        <f t="shared" si="28"/>
        <v>#DIV/0!</v>
      </c>
      <c r="Z87" s="1">
        <v>0.2</v>
      </c>
      <c r="AA87" s="1">
        <v>0.4</v>
      </c>
      <c r="AB87" s="1">
        <v>1</v>
      </c>
      <c r="AC87" s="1">
        <v>1.2</v>
      </c>
      <c r="AD87" s="1">
        <v>1</v>
      </c>
      <c r="AE87" s="1">
        <v>0.8</v>
      </c>
      <c r="AF87" s="22" t="s">
        <v>158</v>
      </c>
      <c r="AG87" s="1">
        <f t="shared" si="29"/>
        <v>0</v>
      </c>
      <c r="AH87" s="1">
        <f t="shared" si="30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1" t="s">
        <v>127</v>
      </c>
      <c r="B88" s="11" t="s">
        <v>43</v>
      </c>
      <c r="C88" s="11"/>
      <c r="D88" s="11">
        <v>198</v>
      </c>
      <c r="E88" s="11">
        <v>198</v>
      </c>
      <c r="F88" s="11"/>
      <c r="G88" s="12">
        <v>0</v>
      </c>
      <c r="H88" s="11" t="e">
        <v>#N/A</v>
      </c>
      <c r="I88" s="11" t="s">
        <v>44</v>
      </c>
      <c r="J88" s="11">
        <v>198</v>
      </c>
      <c r="K88" s="11">
        <f t="shared" si="23"/>
        <v>0</v>
      </c>
      <c r="L88" s="11">
        <f t="shared" si="24"/>
        <v>0</v>
      </c>
      <c r="M88" s="11">
        <v>198</v>
      </c>
      <c r="N88" s="11"/>
      <c r="O88" s="11"/>
      <c r="P88" s="11"/>
      <c r="Q88" s="11"/>
      <c r="R88" s="11">
        <f t="shared" si="25"/>
        <v>39.6</v>
      </c>
      <c r="S88" s="13"/>
      <c r="T88" s="13"/>
      <c r="U88" s="13"/>
      <c r="V88" s="13"/>
      <c r="W88" s="11"/>
      <c r="X88" s="11">
        <f t="shared" si="27"/>
        <v>0</v>
      </c>
      <c r="Y88" s="11">
        <f t="shared" si="28"/>
        <v>0</v>
      </c>
      <c r="Z88" s="11">
        <v>0</v>
      </c>
      <c r="AA88" s="11">
        <v>0.2</v>
      </c>
      <c r="AB88" s="11">
        <v>0.2</v>
      </c>
      <c r="AC88" s="11">
        <v>0</v>
      </c>
      <c r="AD88" s="11">
        <v>0</v>
      </c>
      <c r="AE88" s="11">
        <v>0</v>
      </c>
      <c r="AF88" s="11"/>
      <c r="AG88" s="11">
        <f t="shared" si="29"/>
        <v>0</v>
      </c>
      <c r="AH88" s="11">
        <f t="shared" si="30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1" t="s">
        <v>128</v>
      </c>
      <c r="B89" s="11" t="s">
        <v>43</v>
      </c>
      <c r="C89" s="11">
        <v>21</v>
      </c>
      <c r="D89" s="11">
        <v>98</v>
      </c>
      <c r="E89" s="11">
        <v>101</v>
      </c>
      <c r="F89" s="11"/>
      <c r="G89" s="12">
        <v>0</v>
      </c>
      <c r="H89" s="11" t="e">
        <v>#N/A</v>
      </c>
      <c r="I89" s="11" t="s">
        <v>44</v>
      </c>
      <c r="J89" s="11">
        <v>106</v>
      </c>
      <c r="K89" s="11">
        <f t="shared" si="23"/>
        <v>-5</v>
      </c>
      <c r="L89" s="11">
        <f t="shared" si="24"/>
        <v>5</v>
      </c>
      <c r="M89" s="11">
        <v>96</v>
      </c>
      <c r="N89" s="11"/>
      <c r="O89" s="11"/>
      <c r="P89" s="11"/>
      <c r="Q89" s="11"/>
      <c r="R89" s="11">
        <f t="shared" si="25"/>
        <v>21.2</v>
      </c>
      <c r="S89" s="13"/>
      <c r="T89" s="13"/>
      <c r="U89" s="13"/>
      <c r="V89" s="13"/>
      <c r="W89" s="11"/>
      <c r="X89" s="11">
        <f t="shared" si="27"/>
        <v>0</v>
      </c>
      <c r="Y89" s="11">
        <f t="shared" si="28"/>
        <v>0</v>
      </c>
      <c r="Z89" s="11">
        <v>0.4</v>
      </c>
      <c r="AA89" s="11">
        <v>0.2</v>
      </c>
      <c r="AB89" s="11">
        <v>1</v>
      </c>
      <c r="AC89" s="11">
        <v>0</v>
      </c>
      <c r="AD89" s="11">
        <v>-0.2</v>
      </c>
      <c r="AE89" s="11">
        <v>0.2</v>
      </c>
      <c r="AF89" s="11" t="s">
        <v>129</v>
      </c>
      <c r="AG89" s="11">
        <f t="shared" si="29"/>
        <v>0</v>
      </c>
      <c r="AH89" s="11">
        <f t="shared" si="30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1" t="s">
        <v>130</v>
      </c>
      <c r="B90" s="11" t="s">
        <v>43</v>
      </c>
      <c r="C90" s="11"/>
      <c r="D90" s="11">
        <v>72</v>
      </c>
      <c r="E90" s="11">
        <v>72</v>
      </c>
      <c r="F90" s="11"/>
      <c r="G90" s="12">
        <v>0</v>
      </c>
      <c r="H90" s="11" t="e">
        <v>#N/A</v>
      </c>
      <c r="I90" s="11" t="s">
        <v>44</v>
      </c>
      <c r="J90" s="11">
        <v>72</v>
      </c>
      <c r="K90" s="11">
        <f t="shared" si="23"/>
        <v>0</v>
      </c>
      <c r="L90" s="11">
        <f t="shared" si="24"/>
        <v>0</v>
      </c>
      <c r="M90" s="11">
        <v>72</v>
      </c>
      <c r="N90" s="11"/>
      <c r="O90" s="11"/>
      <c r="P90" s="11"/>
      <c r="Q90" s="11"/>
      <c r="R90" s="11">
        <f t="shared" si="25"/>
        <v>14.4</v>
      </c>
      <c r="S90" s="13"/>
      <c r="T90" s="13"/>
      <c r="U90" s="13"/>
      <c r="V90" s="13"/>
      <c r="W90" s="11"/>
      <c r="X90" s="11">
        <f t="shared" si="27"/>
        <v>0</v>
      </c>
      <c r="Y90" s="11">
        <f t="shared" si="28"/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/>
      <c r="AG90" s="11">
        <f t="shared" si="29"/>
        <v>0</v>
      </c>
      <c r="AH90" s="11">
        <f t="shared" si="30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1" t="s">
        <v>131</v>
      </c>
      <c r="B91" s="11" t="s">
        <v>43</v>
      </c>
      <c r="C91" s="11"/>
      <c r="D91" s="11">
        <v>148</v>
      </c>
      <c r="E91" s="11">
        <v>148</v>
      </c>
      <c r="F91" s="11"/>
      <c r="G91" s="12">
        <v>0</v>
      </c>
      <c r="H91" s="11" t="e">
        <v>#N/A</v>
      </c>
      <c r="I91" s="11" t="s">
        <v>44</v>
      </c>
      <c r="J91" s="11">
        <v>148</v>
      </c>
      <c r="K91" s="11">
        <f t="shared" si="23"/>
        <v>0</v>
      </c>
      <c r="L91" s="11">
        <f t="shared" si="24"/>
        <v>0</v>
      </c>
      <c r="M91" s="11">
        <v>148</v>
      </c>
      <c r="N91" s="11"/>
      <c r="O91" s="11"/>
      <c r="P91" s="11"/>
      <c r="Q91" s="11"/>
      <c r="R91" s="11">
        <f t="shared" si="25"/>
        <v>29.6</v>
      </c>
      <c r="S91" s="13"/>
      <c r="T91" s="13"/>
      <c r="U91" s="13"/>
      <c r="V91" s="13"/>
      <c r="W91" s="11"/>
      <c r="X91" s="11">
        <f t="shared" si="27"/>
        <v>0</v>
      </c>
      <c r="Y91" s="11">
        <f t="shared" si="28"/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/>
      <c r="AG91" s="11">
        <f t="shared" si="29"/>
        <v>0</v>
      </c>
      <c r="AH91" s="11">
        <f t="shared" si="30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132</v>
      </c>
      <c r="B92" s="1" t="s">
        <v>43</v>
      </c>
      <c r="C92" s="1">
        <v>36</v>
      </c>
      <c r="D92" s="1">
        <v>201</v>
      </c>
      <c r="E92" s="1">
        <v>80</v>
      </c>
      <c r="F92" s="1">
        <v>130</v>
      </c>
      <c r="G92" s="6">
        <v>0.4</v>
      </c>
      <c r="H92" s="1">
        <v>40</v>
      </c>
      <c r="I92" s="1" t="s">
        <v>36</v>
      </c>
      <c r="J92" s="1">
        <v>100</v>
      </c>
      <c r="K92" s="1">
        <f t="shared" si="23"/>
        <v>-20</v>
      </c>
      <c r="L92" s="1">
        <f t="shared" si="24"/>
        <v>80</v>
      </c>
      <c r="M92" s="1"/>
      <c r="N92" s="1"/>
      <c r="O92" s="1">
        <v>0</v>
      </c>
      <c r="P92" s="1">
        <v>15.80000000000001</v>
      </c>
      <c r="Q92" s="1"/>
      <c r="R92" s="1">
        <f t="shared" si="25"/>
        <v>20</v>
      </c>
      <c r="S92" s="5">
        <f t="shared" ref="S92:S94" si="33">11*R92-Q92-P92-O92-N92-F92</f>
        <v>74.199999999999989</v>
      </c>
      <c r="T92" s="5">
        <f t="shared" ref="T92:T94" si="34">S92-U92</f>
        <v>74.199999999999989</v>
      </c>
      <c r="U92" s="5"/>
      <c r="V92" s="5"/>
      <c r="W92" s="1"/>
      <c r="X92" s="1">
        <f t="shared" si="27"/>
        <v>11</v>
      </c>
      <c r="Y92" s="1">
        <f t="shared" si="28"/>
        <v>7.2900000000000009</v>
      </c>
      <c r="Z92" s="1">
        <v>15.8</v>
      </c>
      <c r="AA92" s="1">
        <v>23.4</v>
      </c>
      <c r="AB92" s="1">
        <v>22.4</v>
      </c>
      <c r="AC92" s="1">
        <v>16.600000000000001</v>
      </c>
      <c r="AD92" s="1">
        <v>16.8</v>
      </c>
      <c r="AE92" s="1">
        <v>17.2</v>
      </c>
      <c r="AF92" s="1"/>
      <c r="AG92" s="1">
        <f t="shared" si="29"/>
        <v>30</v>
      </c>
      <c r="AH92" s="1">
        <f t="shared" si="30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133</v>
      </c>
      <c r="B93" s="1" t="s">
        <v>35</v>
      </c>
      <c r="C93" s="1">
        <v>186.572</v>
      </c>
      <c r="D93" s="1">
        <v>72.603999999999999</v>
      </c>
      <c r="E93" s="1">
        <v>195.03800000000001</v>
      </c>
      <c r="F93" s="1">
        <v>28.614000000000001</v>
      </c>
      <c r="G93" s="6">
        <v>1</v>
      </c>
      <c r="H93" s="1">
        <v>40</v>
      </c>
      <c r="I93" s="1" t="s">
        <v>36</v>
      </c>
      <c r="J93" s="1">
        <v>192</v>
      </c>
      <c r="K93" s="1">
        <f t="shared" si="23"/>
        <v>3.0380000000000109</v>
      </c>
      <c r="L93" s="1">
        <f t="shared" si="24"/>
        <v>195.03800000000001</v>
      </c>
      <c r="M93" s="1"/>
      <c r="N93" s="1"/>
      <c r="O93" s="1">
        <v>0</v>
      </c>
      <c r="P93" s="1">
        <v>202.80799999999999</v>
      </c>
      <c r="Q93" s="1"/>
      <c r="R93" s="1">
        <f t="shared" si="25"/>
        <v>38.4</v>
      </c>
      <c r="S93" s="5">
        <f t="shared" si="33"/>
        <v>190.97799999999998</v>
      </c>
      <c r="T93" s="5">
        <f t="shared" si="34"/>
        <v>190.97799999999998</v>
      </c>
      <c r="U93" s="5"/>
      <c r="V93" s="5"/>
      <c r="W93" s="1"/>
      <c r="X93" s="1">
        <f t="shared" si="27"/>
        <v>11</v>
      </c>
      <c r="Y93" s="1">
        <f t="shared" si="28"/>
        <v>6.0266145833333331</v>
      </c>
      <c r="Z93" s="1">
        <v>29.986799999999999</v>
      </c>
      <c r="AA93" s="1">
        <v>32.525799999999997</v>
      </c>
      <c r="AB93" s="1">
        <v>30.103400000000001</v>
      </c>
      <c r="AC93" s="1">
        <v>28.403199999999998</v>
      </c>
      <c r="AD93" s="1">
        <v>30.038599999999999</v>
      </c>
      <c r="AE93" s="1">
        <v>24.4254</v>
      </c>
      <c r="AF93" s="1"/>
      <c r="AG93" s="1">
        <f t="shared" si="29"/>
        <v>191</v>
      </c>
      <c r="AH93" s="1">
        <f t="shared" si="30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134</v>
      </c>
      <c r="B94" s="1" t="s">
        <v>35</v>
      </c>
      <c r="C94" s="1">
        <v>90.14</v>
      </c>
      <c r="D94" s="1">
        <v>60.884</v>
      </c>
      <c r="E94" s="1">
        <v>124.334</v>
      </c>
      <c r="F94" s="1">
        <v>3.29</v>
      </c>
      <c r="G94" s="6">
        <v>1</v>
      </c>
      <c r="H94" s="1">
        <v>40</v>
      </c>
      <c r="I94" s="1" t="s">
        <v>36</v>
      </c>
      <c r="J94" s="1">
        <v>134.80000000000001</v>
      </c>
      <c r="K94" s="1">
        <f t="shared" si="23"/>
        <v>-10.466000000000008</v>
      </c>
      <c r="L94" s="1">
        <f t="shared" si="24"/>
        <v>124.334</v>
      </c>
      <c r="M94" s="1"/>
      <c r="N94" s="1"/>
      <c r="O94" s="1">
        <v>84.736599999999981</v>
      </c>
      <c r="P94" s="1">
        <v>66.729800000000026</v>
      </c>
      <c r="Q94" s="1"/>
      <c r="R94" s="1">
        <f t="shared" si="25"/>
        <v>26.96</v>
      </c>
      <c r="S94" s="5">
        <f t="shared" si="33"/>
        <v>141.80360000000002</v>
      </c>
      <c r="T94" s="5">
        <f t="shared" si="34"/>
        <v>141.80360000000002</v>
      </c>
      <c r="U94" s="5"/>
      <c r="V94" s="5"/>
      <c r="W94" s="1"/>
      <c r="X94" s="1">
        <f t="shared" si="27"/>
        <v>11.000000000000002</v>
      </c>
      <c r="Y94" s="1">
        <f t="shared" si="28"/>
        <v>5.7402225519287837</v>
      </c>
      <c r="Z94" s="1">
        <v>18.854399999999998</v>
      </c>
      <c r="AA94" s="1">
        <v>17.265799999999999</v>
      </c>
      <c r="AB94" s="1">
        <v>15.1958</v>
      </c>
      <c r="AC94" s="1">
        <v>12.6106</v>
      </c>
      <c r="AD94" s="1">
        <v>14.7332</v>
      </c>
      <c r="AE94" s="1">
        <v>17.941800000000001</v>
      </c>
      <c r="AF94" s="1"/>
      <c r="AG94" s="1">
        <f t="shared" si="29"/>
        <v>142</v>
      </c>
      <c r="AH94" s="1">
        <f t="shared" si="30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7" t="s">
        <v>135</v>
      </c>
      <c r="B95" s="17" t="s">
        <v>43</v>
      </c>
      <c r="C95" s="17"/>
      <c r="D95" s="17"/>
      <c r="E95" s="17"/>
      <c r="F95" s="17"/>
      <c r="G95" s="18">
        <v>0</v>
      </c>
      <c r="H95" s="17" t="e">
        <v>#N/A</v>
      </c>
      <c r="I95" s="17" t="s">
        <v>36</v>
      </c>
      <c r="J95" s="17"/>
      <c r="K95" s="17">
        <f t="shared" si="23"/>
        <v>0</v>
      </c>
      <c r="L95" s="17">
        <f t="shared" si="24"/>
        <v>0</v>
      </c>
      <c r="M95" s="17"/>
      <c r="N95" s="17"/>
      <c r="O95" s="17"/>
      <c r="P95" s="17"/>
      <c r="Q95" s="17"/>
      <c r="R95" s="17">
        <f t="shared" si="25"/>
        <v>0</v>
      </c>
      <c r="S95" s="19"/>
      <c r="T95" s="19"/>
      <c r="U95" s="19"/>
      <c r="V95" s="19"/>
      <c r="W95" s="17"/>
      <c r="X95" s="17" t="e">
        <f t="shared" si="27"/>
        <v>#DIV/0!</v>
      </c>
      <c r="Y95" s="17" t="e">
        <f t="shared" si="28"/>
        <v>#DIV/0!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 t="s">
        <v>50</v>
      </c>
      <c r="AG95" s="17">
        <f t="shared" si="29"/>
        <v>0</v>
      </c>
      <c r="AH95" s="17">
        <f t="shared" si="3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7" t="s">
        <v>136</v>
      </c>
      <c r="B96" s="17" t="s">
        <v>43</v>
      </c>
      <c r="C96" s="17"/>
      <c r="D96" s="17"/>
      <c r="E96" s="17"/>
      <c r="F96" s="17"/>
      <c r="G96" s="18">
        <v>0</v>
      </c>
      <c r="H96" s="17" t="e">
        <v>#N/A</v>
      </c>
      <c r="I96" s="17" t="s">
        <v>36</v>
      </c>
      <c r="J96" s="17"/>
      <c r="K96" s="17">
        <f t="shared" si="23"/>
        <v>0</v>
      </c>
      <c r="L96" s="17">
        <f t="shared" si="24"/>
        <v>0</v>
      </c>
      <c r="M96" s="17"/>
      <c r="N96" s="17"/>
      <c r="O96" s="17"/>
      <c r="P96" s="17"/>
      <c r="Q96" s="17"/>
      <c r="R96" s="17">
        <f t="shared" si="25"/>
        <v>0</v>
      </c>
      <c r="S96" s="19"/>
      <c r="T96" s="19"/>
      <c r="U96" s="19"/>
      <c r="V96" s="19"/>
      <c r="W96" s="17"/>
      <c r="X96" s="17" t="e">
        <f t="shared" si="27"/>
        <v>#DIV/0!</v>
      </c>
      <c r="Y96" s="17" t="e">
        <f t="shared" si="28"/>
        <v>#DIV/0!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 t="s">
        <v>50</v>
      </c>
      <c r="AG96" s="17">
        <f t="shared" si="29"/>
        <v>0</v>
      </c>
      <c r="AH96" s="17">
        <f t="shared" si="3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0" t="s">
        <v>137</v>
      </c>
      <c r="B97" s="1" t="s">
        <v>43</v>
      </c>
      <c r="C97" s="1"/>
      <c r="D97" s="1"/>
      <c r="E97" s="21">
        <f>E103</f>
        <v>40</v>
      </c>
      <c r="F97" s="21">
        <f>F103</f>
        <v>33</v>
      </c>
      <c r="G97" s="6">
        <v>0.4</v>
      </c>
      <c r="H97" s="1" t="e">
        <v>#N/A</v>
      </c>
      <c r="I97" s="1" t="s">
        <v>36</v>
      </c>
      <c r="J97" s="1"/>
      <c r="K97" s="1">
        <f t="shared" si="23"/>
        <v>40</v>
      </c>
      <c r="L97" s="1">
        <f t="shared" si="24"/>
        <v>40</v>
      </c>
      <c r="M97" s="1"/>
      <c r="N97" s="1"/>
      <c r="O97" s="1">
        <v>0</v>
      </c>
      <c r="P97" s="1">
        <v>31</v>
      </c>
      <c r="Q97" s="1"/>
      <c r="R97" s="1">
        <f t="shared" si="25"/>
        <v>0</v>
      </c>
      <c r="S97" s="5"/>
      <c r="T97" s="5"/>
      <c r="U97" s="5"/>
      <c r="V97" s="5"/>
      <c r="W97" s="1"/>
      <c r="X97" s="1" t="e">
        <f t="shared" si="27"/>
        <v>#DIV/0!</v>
      </c>
      <c r="Y97" s="1" t="e">
        <f t="shared" si="28"/>
        <v>#DIV/0!</v>
      </c>
      <c r="Z97" s="1">
        <v>5</v>
      </c>
      <c r="AA97" s="1">
        <v>4</v>
      </c>
      <c r="AB97" s="1">
        <v>6.8</v>
      </c>
      <c r="AC97" s="1">
        <v>7.8</v>
      </c>
      <c r="AD97" s="1">
        <v>4.8</v>
      </c>
      <c r="AE97" s="1">
        <v>5.4</v>
      </c>
      <c r="AF97" s="1" t="s">
        <v>138</v>
      </c>
      <c r="AG97" s="1">
        <f t="shared" si="29"/>
        <v>0</v>
      </c>
      <c r="AH97" s="1">
        <f t="shared" si="30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7" t="s">
        <v>139</v>
      </c>
      <c r="B98" s="17" t="s">
        <v>43</v>
      </c>
      <c r="C98" s="17"/>
      <c r="D98" s="17"/>
      <c r="E98" s="17"/>
      <c r="F98" s="17"/>
      <c r="G98" s="18">
        <v>0</v>
      </c>
      <c r="H98" s="17" t="e">
        <v>#N/A</v>
      </c>
      <c r="I98" s="17" t="s">
        <v>36</v>
      </c>
      <c r="J98" s="17"/>
      <c r="K98" s="17">
        <f t="shared" si="23"/>
        <v>0</v>
      </c>
      <c r="L98" s="17">
        <f t="shared" si="24"/>
        <v>0</v>
      </c>
      <c r="M98" s="17"/>
      <c r="N98" s="17"/>
      <c r="O98" s="17"/>
      <c r="P98" s="17"/>
      <c r="Q98" s="17"/>
      <c r="R98" s="17">
        <f t="shared" si="25"/>
        <v>0</v>
      </c>
      <c r="S98" s="19"/>
      <c r="T98" s="19"/>
      <c r="U98" s="19"/>
      <c r="V98" s="19"/>
      <c r="W98" s="17"/>
      <c r="X98" s="17" t="e">
        <f t="shared" si="27"/>
        <v>#DIV/0!</v>
      </c>
      <c r="Y98" s="17" t="e">
        <f t="shared" si="28"/>
        <v>#DIV/0!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 t="s">
        <v>50</v>
      </c>
      <c r="AG98" s="17">
        <f t="shared" si="29"/>
        <v>0</v>
      </c>
      <c r="AH98" s="17">
        <f t="shared" si="30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140</v>
      </c>
      <c r="B99" s="1" t="s">
        <v>43</v>
      </c>
      <c r="C99" s="1">
        <v>16</v>
      </c>
      <c r="D99" s="1"/>
      <c r="E99" s="1">
        <v>6</v>
      </c>
      <c r="F99" s="1">
        <v>10</v>
      </c>
      <c r="G99" s="6">
        <v>0.6</v>
      </c>
      <c r="H99" s="1" t="e">
        <v>#N/A</v>
      </c>
      <c r="I99" s="1" t="s">
        <v>36</v>
      </c>
      <c r="J99" s="1"/>
      <c r="K99" s="1">
        <f t="shared" si="23"/>
        <v>6</v>
      </c>
      <c r="L99" s="1">
        <f t="shared" si="24"/>
        <v>6</v>
      </c>
      <c r="M99" s="1"/>
      <c r="N99" s="1"/>
      <c r="O99" s="1">
        <v>0</v>
      </c>
      <c r="P99" s="1"/>
      <c r="Q99" s="1"/>
      <c r="R99" s="1">
        <f t="shared" si="25"/>
        <v>0</v>
      </c>
      <c r="S99" s="5"/>
      <c r="T99" s="5"/>
      <c r="U99" s="5"/>
      <c r="V99" s="5"/>
      <c r="W99" s="1"/>
      <c r="X99" s="1" t="e">
        <f t="shared" si="27"/>
        <v>#DIV/0!</v>
      </c>
      <c r="Y99" s="1" t="e">
        <f t="shared" si="28"/>
        <v>#DIV/0!</v>
      </c>
      <c r="Z99" s="1">
        <v>0</v>
      </c>
      <c r="AA99" s="1">
        <v>0.4</v>
      </c>
      <c r="AB99" s="1">
        <v>0.8</v>
      </c>
      <c r="AC99" s="1">
        <v>0.6</v>
      </c>
      <c r="AD99" s="1">
        <v>0.6</v>
      </c>
      <c r="AE99" s="1">
        <v>1</v>
      </c>
      <c r="AF99" s="20" t="s">
        <v>129</v>
      </c>
      <c r="AG99" s="1">
        <f t="shared" si="29"/>
        <v>0</v>
      </c>
      <c r="AH99" s="1">
        <f t="shared" si="30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7" t="s">
        <v>141</v>
      </c>
      <c r="B100" s="17" t="s">
        <v>43</v>
      </c>
      <c r="C100" s="17"/>
      <c r="D100" s="17"/>
      <c r="E100" s="17"/>
      <c r="F100" s="17"/>
      <c r="G100" s="18">
        <v>0</v>
      </c>
      <c r="H100" s="17" t="e">
        <v>#N/A</v>
      </c>
      <c r="I100" s="17" t="s">
        <v>36</v>
      </c>
      <c r="J100" s="17"/>
      <c r="K100" s="17">
        <f t="shared" si="23"/>
        <v>0</v>
      </c>
      <c r="L100" s="17">
        <f t="shared" si="24"/>
        <v>0</v>
      </c>
      <c r="M100" s="17"/>
      <c r="N100" s="17"/>
      <c r="O100" s="17"/>
      <c r="P100" s="17"/>
      <c r="Q100" s="17"/>
      <c r="R100" s="17">
        <f t="shared" si="25"/>
        <v>0</v>
      </c>
      <c r="S100" s="19"/>
      <c r="T100" s="19"/>
      <c r="U100" s="19"/>
      <c r="V100" s="19"/>
      <c r="W100" s="17"/>
      <c r="X100" s="17" t="e">
        <f t="shared" si="27"/>
        <v>#DIV/0!</v>
      </c>
      <c r="Y100" s="17" t="e">
        <f t="shared" si="28"/>
        <v>#DIV/0!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 t="s">
        <v>50</v>
      </c>
      <c r="AG100" s="17">
        <f t="shared" si="29"/>
        <v>0</v>
      </c>
      <c r="AH100" s="17">
        <f t="shared" si="30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7" t="s">
        <v>142</v>
      </c>
      <c r="B101" s="17" t="s">
        <v>43</v>
      </c>
      <c r="C101" s="17"/>
      <c r="D101" s="17"/>
      <c r="E101" s="17"/>
      <c r="F101" s="17"/>
      <c r="G101" s="18">
        <v>0</v>
      </c>
      <c r="H101" s="17" t="e">
        <v>#N/A</v>
      </c>
      <c r="I101" s="17" t="s">
        <v>36</v>
      </c>
      <c r="J101" s="17"/>
      <c r="K101" s="17">
        <f t="shared" si="23"/>
        <v>0</v>
      </c>
      <c r="L101" s="17">
        <f t="shared" si="24"/>
        <v>0</v>
      </c>
      <c r="M101" s="17"/>
      <c r="N101" s="17"/>
      <c r="O101" s="17"/>
      <c r="P101" s="17"/>
      <c r="Q101" s="17"/>
      <c r="R101" s="17">
        <f t="shared" si="25"/>
        <v>0</v>
      </c>
      <c r="S101" s="19"/>
      <c r="T101" s="19"/>
      <c r="U101" s="19"/>
      <c r="V101" s="19"/>
      <c r="W101" s="17"/>
      <c r="X101" s="17" t="e">
        <f t="shared" si="27"/>
        <v>#DIV/0!</v>
      </c>
      <c r="Y101" s="17" t="e">
        <f t="shared" si="28"/>
        <v>#DIV/0!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 t="s">
        <v>50</v>
      </c>
      <c r="AG101" s="17">
        <f t="shared" si="29"/>
        <v>0</v>
      </c>
      <c r="AH101" s="17">
        <f t="shared" si="30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7" t="s">
        <v>143</v>
      </c>
      <c r="B102" s="17" t="s">
        <v>35</v>
      </c>
      <c r="C102" s="17"/>
      <c r="D102" s="17"/>
      <c r="E102" s="17"/>
      <c r="F102" s="17"/>
      <c r="G102" s="18">
        <v>0</v>
      </c>
      <c r="H102" s="17" t="e">
        <v>#N/A</v>
      </c>
      <c r="I102" s="17" t="s">
        <v>36</v>
      </c>
      <c r="J102" s="17"/>
      <c r="K102" s="17">
        <f t="shared" ref="K102:K114" si="35">E102-J102</f>
        <v>0</v>
      </c>
      <c r="L102" s="17">
        <f t="shared" si="24"/>
        <v>0</v>
      </c>
      <c r="M102" s="17"/>
      <c r="N102" s="17"/>
      <c r="O102" s="17"/>
      <c r="P102" s="17"/>
      <c r="Q102" s="17"/>
      <c r="R102" s="17">
        <f t="shared" si="25"/>
        <v>0</v>
      </c>
      <c r="S102" s="19"/>
      <c r="T102" s="19"/>
      <c r="U102" s="19"/>
      <c r="V102" s="19"/>
      <c r="W102" s="17"/>
      <c r="X102" s="17" t="e">
        <f t="shared" si="27"/>
        <v>#DIV/0!</v>
      </c>
      <c r="Y102" s="17" t="e">
        <f t="shared" si="28"/>
        <v>#DIV/0!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 t="s">
        <v>50</v>
      </c>
      <c r="AG102" s="17">
        <f t="shared" si="29"/>
        <v>0</v>
      </c>
      <c r="AH102" s="17">
        <f t="shared" si="30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1" t="s">
        <v>144</v>
      </c>
      <c r="B103" s="11" t="s">
        <v>43</v>
      </c>
      <c r="C103" s="11">
        <v>19</v>
      </c>
      <c r="D103" s="15">
        <v>62</v>
      </c>
      <c r="E103" s="21">
        <v>40</v>
      </c>
      <c r="F103" s="21">
        <v>33</v>
      </c>
      <c r="G103" s="12">
        <v>0</v>
      </c>
      <c r="H103" s="11" t="e">
        <v>#N/A</v>
      </c>
      <c r="I103" s="11" t="s">
        <v>44</v>
      </c>
      <c r="J103" s="11">
        <v>40</v>
      </c>
      <c r="K103" s="11">
        <f t="shared" si="35"/>
        <v>0</v>
      </c>
      <c r="L103" s="11">
        <f t="shared" si="24"/>
        <v>40</v>
      </c>
      <c r="M103" s="11"/>
      <c r="N103" s="11"/>
      <c r="O103" s="11"/>
      <c r="P103" s="11"/>
      <c r="Q103" s="11"/>
      <c r="R103" s="11">
        <f t="shared" si="25"/>
        <v>8</v>
      </c>
      <c r="S103" s="13"/>
      <c r="T103" s="13"/>
      <c r="U103" s="13"/>
      <c r="V103" s="13"/>
      <c r="W103" s="11"/>
      <c r="X103" s="11">
        <f t="shared" si="27"/>
        <v>4.125</v>
      </c>
      <c r="Y103" s="11">
        <f t="shared" si="28"/>
        <v>4.125</v>
      </c>
      <c r="Z103" s="11">
        <v>5</v>
      </c>
      <c r="AA103" s="11">
        <v>4</v>
      </c>
      <c r="AB103" s="11">
        <v>6.8</v>
      </c>
      <c r="AC103" s="11">
        <v>7.8</v>
      </c>
      <c r="AD103" s="11">
        <v>4.8</v>
      </c>
      <c r="AE103" s="11">
        <v>5.4</v>
      </c>
      <c r="AF103" s="14" t="s">
        <v>145</v>
      </c>
      <c r="AG103" s="11">
        <f t="shared" si="29"/>
        <v>0</v>
      </c>
      <c r="AH103" s="11">
        <f t="shared" si="30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7" t="s">
        <v>146</v>
      </c>
      <c r="B104" s="17" t="s">
        <v>35</v>
      </c>
      <c r="C104" s="17"/>
      <c r="D104" s="17"/>
      <c r="E104" s="17"/>
      <c r="F104" s="17"/>
      <c r="G104" s="18">
        <v>0</v>
      </c>
      <c r="H104" s="17" t="e">
        <v>#N/A</v>
      </c>
      <c r="I104" s="17" t="s">
        <v>36</v>
      </c>
      <c r="J104" s="17"/>
      <c r="K104" s="17">
        <f t="shared" si="35"/>
        <v>0</v>
      </c>
      <c r="L104" s="17">
        <f t="shared" si="24"/>
        <v>0</v>
      </c>
      <c r="M104" s="17"/>
      <c r="N104" s="17"/>
      <c r="O104" s="17"/>
      <c r="P104" s="17"/>
      <c r="Q104" s="17"/>
      <c r="R104" s="17">
        <f t="shared" si="25"/>
        <v>0</v>
      </c>
      <c r="S104" s="19"/>
      <c r="T104" s="19"/>
      <c r="U104" s="19"/>
      <c r="V104" s="19"/>
      <c r="W104" s="17"/>
      <c r="X104" s="17" t="e">
        <f t="shared" si="27"/>
        <v>#DIV/0!</v>
      </c>
      <c r="Y104" s="17" t="e">
        <f t="shared" si="28"/>
        <v>#DIV/0!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 t="s">
        <v>50</v>
      </c>
      <c r="AG104" s="17">
        <f t="shared" si="29"/>
        <v>0</v>
      </c>
      <c r="AH104" s="17">
        <f t="shared" si="30"/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1" t="s">
        <v>147</v>
      </c>
      <c r="B105" s="11" t="s">
        <v>43</v>
      </c>
      <c r="C105" s="11">
        <v>10</v>
      </c>
      <c r="D105" s="11"/>
      <c r="E105" s="21">
        <v>1</v>
      </c>
      <c r="F105" s="21">
        <v>8</v>
      </c>
      <c r="G105" s="12">
        <v>0</v>
      </c>
      <c r="H105" s="11" t="e">
        <v>#N/A</v>
      </c>
      <c r="I105" s="11" t="s">
        <v>44</v>
      </c>
      <c r="J105" s="11">
        <v>1</v>
      </c>
      <c r="K105" s="11">
        <f t="shared" si="35"/>
        <v>0</v>
      </c>
      <c r="L105" s="11">
        <f t="shared" si="24"/>
        <v>1</v>
      </c>
      <c r="M105" s="11"/>
      <c r="N105" s="11"/>
      <c r="O105" s="11"/>
      <c r="P105" s="11"/>
      <c r="Q105" s="11"/>
      <c r="R105" s="11">
        <f t="shared" si="25"/>
        <v>0.2</v>
      </c>
      <c r="S105" s="13"/>
      <c r="T105" s="13"/>
      <c r="U105" s="13"/>
      <c r="V105" s="13"/>
      <c r="W105" s="11"/>
      <c r="X105" s="11">
        <f t="shared" si="27"/>
        <v>40</v>
      </c>
      <c r="Y105" s="11">
        <f t="shared" si="28"/>
        <v>40</v>
      </c>
      <c r="Z105" s="11">
        <v>0.2</v>
      </c>
      <c r="AA105" s="11">
        <v>0.4</v>
      </c>
      <c r="AB105" s="11">
        <v>1</v>
      </c>
      <c r="AC105" s="11">
        <v>1.2</v>
      </c>
      <c r="AD105" s="11">
        <v>1</v>
      </c>
      <c r="AE105" s="11">
        <v>0.8</v>
      </c>
      <c r="AF105" s="22" t="s">
        <v>159</v>
      </c>
      <c r="AG105" s="11">
        <f t="shared" si="29"/>
        <v>0</v>
      </c>
      <c r="AH105" s="11">
        <f t="shared" si="30"/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7" t="s">
        <v>148</v>
      </c>
      <c r="B106" s="17" t="s">
        <v>43</v>
      </c>
      <c r="C106" s="17">
        <v>5</v>
      </c>
      <c r="D106" s="17">
        <v>216</v>
      </c>
      <c r="E106" s="17">
        <v>218</v>
      </c>
      <c r="F106" s="17"/>
      <c r="G106" s="18">
        <v>0</v>
      </c>
      <c r="H106" s="17">
        <v>40</v>
      </c>
      <c r="I106" s="17" t="s">
        <v>36</v>
      </c>
      <c r="J106" s="17">
        <v>218</v>
      </c>
      <c r="K106" s="17">
        <f t="shared" si="35"/>
        <v>0</v>
      </c>
      <c r="L106" s="17">
        <f t="shared" si="24"/>
        <v>2</v>
      </c>
      <c r="M106" s="17">
        <v>216</v>
      </c>
      <c r="N106" s="17"/>
      <c r="O106" s="17"/>
      <c r="P106" s="17"/>
      <c r="Q106" s="17"/>
      <c r="R106" s="17">
        <f t="shared" si="25"/>
        <v>43.6</v>
      </c>
      <c r="S106" s="19"/>
      <c r="T106" s="19"/>
      <c r="U106" s="19"/>
      <c r="V106" s="19"/>
      <c r="W106" s="17"/>
      <c r="X106" s="17">
        <f t="shared" si="27"/>
        <v>0</v>
      </c>
      <c r="Y106" s="17">
        <f t="shared" si="28"/>
        <v>0</v>
      </c>
      <c r="Z106" s="17">
        <v>0.4</v>
      </c>
      <c r="AA106" s="17">
        <v>0.8</v>
      </c>
      <c r="AB106" s="17">
        <v>0.8</v>
      </c>
      <c r="AC106" s="17">
        <v>1.4</v>
      </c>
      <c r="AD106" s="17">
        <v>1.4</v>
      </c>
      <c r="AE106" s="17">
        <v>2.2000000000000002</v>
      </c>
      <c r="AF106" s="17" t="s">
        <v>50</v>
      </c>
      <c r="AG106" s="17">
        <f t="shared" si="29"/>
        <v>0</v>
      </c>
      <c r="AH106" s="17">
        <f t="shared" si="30"/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7" t="s">
        <v>149</v>
      </c>
      <c r="B107" s="17" t="s">
        <v>43</v>
      </c>
      <c r="C107" s="17"/>
      <c r="D107" s="17">
        <v>210</v>
      </c>
      <c r="E107" s="17">
        <v>210</v>
      </c>
      <c r="F107" s="17"/>
      <c r="G107" s="18">
        <v>0</v>
      </c>
      <c r="H107" s="17">
        <v>45</v>
      </c>
      <c r="I107" s="17" t="s">
        <v>36</v>
      </c>
      <c r="J107" s="17">
        <v>210</v>
      </c>
      <c r="K107" s="17">
        <f t="shared" si="35"/>
        <v>0</v>
      </c>
      <c r="L107" s="17">
        <f t="shared" si="24"/>
        <v>0</v>
      </c>
      <c r="M107" s="17">
        <v>210</v>
      </c>
      <c r="N107" s="17"/>
      <c r="O107" s="17"/>
      <c r="P107" s="17"/>
      <c r="Q107" s="17"/>
      <c r="R107" s="17">
        <f t="shared" si="25"/>
        <v>42</v>
      </c>
      <c r="S107" s="19"/>
      <c r="T107" s="19"/>
      <c r="U107" s="19"/>
      <c r="V107" s="19"/>
      <c r="W107" s="17"/>
      <c r="X107" s="17">
        <f t="shared" si="27"/>
        <v>0</v>
      </c>
      <c r="Y107" s="17">
        <f t="shared" si="28"/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 t="s">
        <v>50</v>
      </c>
      <c r="AG107" s="17">
        <f t="shared" si="29"/>
        <v>0</v>
      </c>
      <c r="AH107" s="17">
        <f t="shared" si="30"/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 t="s">
        <v>150</v>
      </c>
      <c r="B108" s="1" t="s">
        <v>43</v>
      </c>
      <c r="C108" s="1">
        <v>4</v>
      </c>
      <c r="D108" s="1">
        <v>144</v>
      </c>
      <c r="E108" s="1">
        <v>39</v>
      </c>
      <c r="F108" s="1">
        <v>104</v>
      </c>
      <c r="G108" s="6">
        <v>0.11</v>
      </c>
      <c r="H108" s="1" t="e">
        <v>#N/A</v>
      </c>
      <c r="I108" s="1" t="s">
        <v>38</v>
      </c>
      <c r="J108" s="1">
        <v>40</v>
      </c>
      <c r="K108" s="1">
        <f t="shared" si="35"/>
        <v>-1</v>
      </c>
      <c r="L108" s="1">
        <f t="shared" si="24"/>
        <v>39</v>
      </c>
      <c r="M108" s="1"/>
      <c r="N108" s="1"/>
      <c r="O108" s="1">
        <v>0</v>
      </c>
      <c r="P108" s="1"/>
      <c r="Q108" s="1"/>
      <c r="R108" s="1">
        <f t="shared" si="25"/>
        <v>8</v>
      </c>
      <c r="S108" s="5"/>
      <c r="T108" s="5"/>
      <c r="U108" s="5"/>
      <c r="V108" s="5"/>
      <c r="W108" s="1"/>
      <c r="X108" s="1">
        <f t="shared" si="27"/>
        <v>13</v>
      </c>
      <c r="Y108" s="1">
        <f t="shared" si="28"/>
        <v>13</v>
      </c>
      <c r="Z108" s="1">
        <v>5</v>
      </c>
      <c r="AA108" s="1">
        <v>6.2</v>
      </c>
      <c r="AB108" s="1">
        <v>13.4</v>
      </c>
      <c r="AC108" s="1">
        <v>11</v>
      </c>
      <c r="AD108" s="1">
        <v>5.4</v>
      </c>
      <c r="AE108" s="1">
        <v>7.8</v>
      </c>
      <c r="AF108" s="1"/>
      <c r="AG108" s="1">
        <f t="shared" si="29"/>
        <v>0</v>
      </c>
      <c r="AH108" s="1">
        <f t="shared" si="30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 t="s">
        <v>151</v>
      </c>
      <c r="B109" s="1" t="s">
        <v>35</v>
      </c>
      <c r="C109" s="1">
        <v>79.591999999999999</v>
      </c>
      <c r="D109" s="1">
        <v>134.63</v>
      </c>
      <c r="E109" s="1">
        <v>84.049000000000007</v>
      </c>
      <c r="F109" s="1">
        <v>127.09099999999999</v>
      </c>
      <c r="G109" s="6">
        <v>1</v>
      </c>
      <c r="H109" s="1">
        <v>50</v>
      </c>
      <c r="I109" s="1" t="s">
        <v>36</v>
      </c>
      <c r="J109" s="1">
        <v>77.382000000000005</v>
      </c>
      <c r="K109" s="1">
        <f t="shared" si="35"/>
        <v>6.6670000000000016</v>
      </c>
      <c r="L109" s="1">
        <f t="shared" si="24"/>
        <v>84.049000000000007</v>
      </c>
      <c r="M109" s="1"/>
      <c r="N109" s="1"/>
      <c r="O109" s="1">
        <v>0</v>
      </c>
      <c r="P109" s="1"/>
      <c r="Q109" s="1"/>
      <c r="R109" s="1">
        <f t="shared" si="25"/>
        <v>15.476400000000002</v>
      </c>
      <c r="S109" s="5">
        <f t="shared" ref="S109:S110" si="36">12*R109-Q109-P109-O109-N109-F109</f>
        <v>58.625800000000041</v>
      </c>
      <c r="T109" s="5">
        <f t="shared" ref="T109:T110" si="37">S109-U109</f>
        <v>58.625800000000041</v>
      </c>
      <c r="U109" s="5"/>
      <c r="V109" s="5"/>
      <c r="W109" s="1"/>
      <c r="X109" s="1">
        <f t="shared" si="27"/>
        <v>12.000000000000002</v>
      </c>
      <c r="Y109" s="1">
        <f t="shared" si="28"/>
        <v>8.2119226693546281</v>
      </c>
      <c r="Z109" s="1">
        <v>10.980399999999999</v>
      </c>
      <c r="AA109" s="1">
        <v>15.014799999999999</v>
      </c>
      <c r="AB109" s="1">
        <v>18.942799999999998</v>
      </c>
      <c r="AC109" s="1">
        <v>15.106199999999999</v>
      </c>
      <c r="AD109" s="1">
        <v>14.8126</v>
      </c>
      <c r="AE109" s="1">
        <v>11.651999999999999</v>
      </c>
      <c r="AF109" s="1"/>
      <c r="AG109" s="1">
        <f t="shared" si="29"/>
        <v>59</v>
      </c>
      <c r="AH109" s="1">
        <f t="shared" si="30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 t="s">
        <v>152</v>
      </c>
      <c r="B110" s="1" t="s">
        <v>35</v>
      </c>
      <c r="C110" s="1">
        <v>1.026</v>
      </c>
      <c r="D110" s="1">
        <v>473.8</v>
      </c>
      <c r="E110" s="1">
        <v>202.709</v>
      </c>
      <c r="F110" s="1">
        <v>269.76299999999998</v>
      </c>
      <c r="G110" s="6">
        <v>1</v>
      </c>
      <c r="H110" s="1" t="e">
        <v>#N/A</v>
      </c>
      <c r="I110" s="1" t="s">
        <v>36</v>
      </c>
      <c r="J110" s="1">
        <v>183.26</v>
      </c>
      <c r="K110" s="1">
        <f t="shared" si="35"/>
        <v>19.449000000000012</v>
      </c>
      <c r="L110" s="1">
        <f t="shared" si="24"/>
        <v>202.709</v>
      </c>
      <c r="M110" s="1"/>
      <c r="N110" s="1"/>
      <c r="O110" s="1">
        <v>0</v>
      </c>
      <c r="P110" s="1"/>
      <c r="Q110" s="1"/>
      <c r="R110" s="1">
        <f t="shared" si="25"/>
        <v>36.652000000000001</v>
      </c>
      <c r="S110" s="5">
        <f t="shared" si="36"/>
        <v>170.06100000000004</v>
      </c>
      <c r="T110" s="5">
        <f t="shared" si="37"/>
        <v>170.06100000000004</v>
      </c>
      <c r="U110" s="5"/>
      <c r="V110" s="5"/>
      <c r="W110" s="1"/>
      <c r="X110" s="1">
        <f t="shared" si="27"/>
        <v>12</v>
      </c>
      <c r="Y110" s="1">
        <f t="shared" si="28"/>
        <v>7.3601167739823197</v>
      </c>
      <c r="Z110" s="1">
        <v>22.316400000000002</v>
      </c>
      <c r="AA110" s="1">
        <v>13.546799999999999</v>
      </c>
      <c r="AB110" s="1">
        <v>29.779599999999999</v>
      </c>
      <c r="AC110" s="1">
        <v>32.231000000000002</v>
      </c>
      <c r="AD110" s="1">
        <v>16.094200000000001</v>
      </c>
      <c r="AE110" s="1">
        <v>16.790800000000001</v>
      </c>
      <c r="AF110" s="1"/>
      <c r="AG110" s="1">
        <f t="shared" si="29"/>
        <v>170</v>
      </c>
      <c r="AH110" s="1">
        <f t="shared" si="30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 t="s">
        <v>153</v>
      </c>
      <c r="B111" s="1" t="s">
        <v>35</v>
      </c>
      <c r="C111" s="1">
        <v>127.12</v>
      </c>
      <c r="D111" s="1">
        <v>138.82</v>
      </c>
      <c r="E111" s="21">
        <f>146.288+E49</f>
        <v>204.05700000000002</v>
      </c>
      <c r="F111" s="21">
        <f>89.603+F49</f>
        <v>379.53399999999999</v>
      </c>
      <c r="G111" s="6">
        <v>1</v>
      </c>
      <c r="H111" s="1" t="e">
        <v>#N/A</v>
      </c>
      <c r="I111" s="1" t="s">
        <v>36</v>
      </c>
      <c r="J111" s="1">
        <v>130.25</v>
      </c>
      <c r="K111" s="1">
        <f t="shared" si="35"/>
        <v>73.807000000000016</v>
      </c>
      <c r="L111" s="1">
        <f t="shared" si="24"/>
        <v>204.05700000000002</v>
      </c>
      <c r="M111" s="1"/>
      <c r="N111" s="1"/>
      <c r="O111" s="1">
        <v>0</v>
      </c>
      <c r="P111" s="1"/>
      <c r="Q111" s="1"/>
      <c r="R111" s="1">
        <f t="shared" si="25"/>
        <v>26.05</v>
      </c>
      <c r="S111" s="5"/>
      <c r="T111" s="5"/>
      <c r="U111" s="5"/>
      <c r="V111" s="5"/>
      <c r="W111" s="1"/>
      <c r="X111" s="1">
        <f t="shared" si="27"/>
        <v>14.569443378119001</v>
      </c>
      <c r="Y111" s="1">
        <f t="shared" si="28"/>
        <v>14.569443378119001</v>
      </c>
      <c r="Z111" s="1">
        <v>28.363399999999999</v>
      </c>
      <c r="AA111" s="1">
        <v>11.267799999999999</v>
      </c>
      <c r="AB111" s="1">
        <v>17.441800000000001</v>
      </c>
      <c r="AC111" s="1">
        <v>39.828000000000003</v>
      </c>
      <c r="AD111" s="1">
        <v>17.0136</v>
      </c>
      <c r="AE111" s="1">
        <v>18.2988</v>
      </c>
      <c r="AF111" s="1" t="s">
        <v>154</v>
      </c>
      <c r="AG111" s="1">
        <f t="shared" si="29"/>
        <v>0</v>
      </c>
      <c r="AH111" s="1">
        <f t="shared" si="30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 t="s">
        <v>155</v>
      </c>
      <c r="B112" s="1" t="s">
        <v>43</v>
      </c>
      <c r="C112" s="1">
        <v>150</v>
      </c>
      <c r="D112" s="1">
        <v>50</v>
      </c>
      <c r="E112" s="1">
        <v>130</v>
      </c>
      <c r="F112" s="1">
        <v>67</v>
      </c>
      <c r="G112" s="6">
        <v>0.4</v>
      </c>
      <c r="H112" s="1" t="e">
        <v>#N/A</v>
      </c>
      <c r="I112" s="1" t="s">
        <v>36</v>
      </c>
      <c r="J112" s="1">
        <v>136</v>
      </c>
      <c r="K112" s="1">
        <f t="shared" si="35"/>
        <v>-6</v>
      </c>
      <c r="L112" s="1">
        <f t="shared" si="24"/>
        <v>130</v>
      </c>
      <c r="M112" s="1"/>
      <c r="N112" s="1"/>
      <c r="O112" s="1">
        <v>0</v>
      </c>
      <c r="P112" s="1">
        <v>137</v>
      </c>
      <c r="Q112" s="1"/>
      <c r="R112" s="1">
        <f t="shared" si="25"/>
        <v>27.2</v>
      </c>
      <c r="S112" s="5">
        <f t="shared" ref="S112:S113" si="38">12*R112-Q112-P112-O112-N112-F112</f>
        <v>122.39999999999998</v>
      </c>
      <c r="T112" s="5">
        <f t="shared" ref="T112:T113" si="39">S112-U112</f>
        <v>122.39999999999998</v>
      </c>
      <c r="U112" s="5"/>
      <c r="V112" s="5"/>
      <c r="W112" s="1"/>
      <c r="X112" s="1">
        <f t="shared" si="27"/>
        <v>12</v>
      </c>
      <c r="Y112" s="1">
        <f t="shared" si="28"/>
        <v>7.5</v>
      </c>
      <c r="Z112" s="1">
        <v>21</v>
      </c>
      <c r="AA112" s="1">
        <v>6.4</v>
      </c>
      <c r="AB112" s="1">
        <v>6</v>
      </c>
      <c r="AC112" s="1">
        <v>15.2</v>
      </c>
      <c r="AD112" s="1">
        <v>21.8</v>
      </c>
      <c r="AE112" s="1">
        <v>8.6</v>
      </c>
      <c r="AF112" s="1"/>
      <c r="AG112" s="1">
        <f t="shared" si="29"/>
        <v>49</v>
      </c>
      <c r="AH112" s="1">
        <f t="shared" si="30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 t="s">
        <v>156</v>
      </c>
      <c r="B113" s="1" t="s">
        <v>43</v>
      </c>
      <c r="C113" s="1">
        <v>50</v>
      </c>
      <c r="D113" s="1">
        <v>50</v>
      </c>
      <c r="E113" s="1">
        <v>61</v>
      </c>
      <c r="F113" s="1">
        <v>38</v>
      </c>
      <c r="G113" s="6">
        <v>0.4</v>
      </c>
      <c r="H113" s="1" t="e">
        <v>#N/A</v>
      </c>
      <c r="I113" s="1" t="s">
        <v>36</v>
      </c>
      <c r="J113" s="1">
        <v>72</v>
      </c>
      <c r="K113" s="1">
        <f t="shared" si="35"/>
        <v>-11</v>
      </c>
      <c r="L113" s="1">
        <f t="shared" si="24"/>
        <v>61</v>
      </c>
      <c r="M113" s="1"/>
      <c r="N113" s="1"/>
      <c r="O113" s="1">
        <v>0</v>
      </c>
      <c r="P113" s="1">
        <v>60</v>
      </c>
      <c r="Q113" s="1"/>
      <c r="R113" s="1">
        <f t="shared" si="25"/>
        <v>14.4</v>
      </c>
      <c r="S113" s="5">
        <f t="shared" si="38"/>
        <v>74.800000000000011</v>
      </c>
      <c r="T113" s="5">
        <f t="shared" si="39"/>
        <v>74.800000000000011</v>
      </c>
      <c r="U113" s="5"/>
      <c r="V113" s="5"/>
      <c r="W113" s="1"/>
      <c r="X113" s="1">
        <f t="shared" si="27"/>
        <v>12</v>
      </c>
      <c r="Y113" s="1">
        <f t="shared" si="28"/>
        <v>6.8055555555555554</v>
      </c>
      <c r="Z113" s="1">
        <v>10</v>
      </c>
      <c r="AA113" s="1">
        <v>0.2</v>
      </c>
      <c r="AB113" s="1">
        <v>0</v>
      </c>
      <c r="AC113" s="1">
        <v>5.6</v>
      </c>
      <c r="AD113" s="1">
        <v>6</v>
      </c>
      <c r="AE113" s="1">
        <v>0</v>
      </c>
      <c r="AF113" s="1"/>
      <c r="AG113" s="1">
        <f t="shared" si="29"/>
        <v>30</v>
      </c>
      <c r="AH113" s="1">
        <f t="shared" si="30"/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7" t="s">
        <v>157</v>
      </c>
      <c r="B114" s="17" t="s">
        <v>35</v>
      </c>
      <c r="C114" s="17"/>
      <c r="D114" s="17"/>
      <c r="E114" s="17"/>
      <c r="F114" s="17"/>
      <c r="G114" s="18">
        <v>0</v>
      </c>
      <c r="H114" s="17">
        <v>40</v>
      </c>
      <c r="I114" s="17" t="s">
        <v>36</v>
      </c>
      <c r="J114" s="17"/>
      <c r="K114" s="17">
        <f t="shared" si="35"/>
        <v>0</v>
      </c>
      <c r="L114" s="17">
        <f t="shared" si="24"/>
        <v>0</v>
      </c>
      <c r="M114" s="17"/>
      <c r="N114" s="17"/>
      <c r="O114" s="17"/>
      <c r="P114" s="17"/>
      <c r="Q114" s="17"/>
      <c r="R114" s="17">
        <f t="shared" si="25"/>
        <v>0</v>
      </c>
      <c r="S114" s="19"/>
      <c r="T114" s="19"/>
      <c r="U114" s="19"/>
      <c r="V114" s="19"/>
      <c r="W114" s="17"/>
      <c r="X114" s="17" t="e">
        <f t="shared" si="27"/>
        <v>#DIV/0!</v>
      </c>
      <c r="Y114" s="17" t="e">
        <f t="shared" si="28"/>
        <v>#DIV/0!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 t="s">
        <v>66</v>
      </c>
      <c r="AG114" s="17">
        <f t="shared" si="29"/>
        <v>0</v>
      </c>
      <c r="AH114" s="17">
        <f t="shared" si="30"/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G114" xr:uid="{9049A3D0-D000-457E-BDE6-322C510659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2024-04-25T13:17:20Z</dcterms:created>
  <dcterms:modified xsi:type="dcterms:W3CDTF">2024-04-26T08:36:32Z</dcterms:modified>
</cp:coreProperties>
</file>