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"/>
    </mc:Choice>
  </mc:AlternateContent>
  <xr:revisionPtr revIDLastSave="0" documentId="13_ncr:1_{AD697CA2-3807-42BF-8750-787BBDE6F9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6" i="1"/>
  <c r="AG11" i="1"/>
  <c r="AG16" i="1"/>
  <c r="AG20" i="1"/>
  <c r="AG21" i="1"/>
  <c r="AG26" i="1"/>
  <c r="AG50" i="1"/>
  <c r="AG79" i="1"/>
  <c r="AG94" i="1"/>
  <c r="AG95" i="1"/>
  <c r="AG97" i="1"/>
  <c r="AG101" i="1"/>
  <c r="S99" i="1"/>
  <c r="AG99" i="1" s="1"/>
  <c r="S94" i="1"/>
  <c r="S90" i="1"/>
  <c r="AG90" i="1" s="1"/>
  <c r="S64" i="1"/>
  <c r="AG64" i="1" s="1"/>
  <c r="S63" i="1"/>
  <c r="AG63" i="1" s="1"/>
  <c r="S62" i="1"/>
  <c r="AG62" i="1" s="1"/>
  <c r="S46" i="1"/>
  <c r="AG46" i="1" s="1"/>
  <c r="S33" i="1"/>
  <c r="AG33" i="1" s="1"/>
  <c r="S32" i="1"/>
  <c r="AG32" i="1" s="1"/>
  <c r="S29" i="1"/>
  <c r="AG29" i="1" s="1"/>
  <c r="S28" i="1"/>
  <c r="AG28" i="1" s="1"/>
  <c r="T5" i="1"/>
  <c r="U5" i="1"/>
  <c r="AI5" i="1" l="1"/>
  <c r="R98" i="1"/>
  <c r="S98" i="1" s="1"/>
  <c r="AG98" i="1" s="1"/>
  <c r="R96" i="1"/>
  <c r="S96" i="1" s="1"/>
  <c r="AG96" i="1" s="1"/>
  <c r="R93" i="1"/>
  <c r="R91" i="1"/>
  <c r="S91" i="1" s="1"/>
  <c r="AG91" i="1" s="1"/>
  <c r="R89" i="1"/>
  <c r="S89" i="1" s="1"/>
  <c r="AG89" i="1" s="1"/>
  <c r="R88" i="1"/>
  <c r="S88" i="1" s="1"/>
  <c r="AG88" i="1" s="1"/>
  <c r="R86" i="1"/>
  <c r="R85" i="1"/>
  <c r="S85" i="1" s="1"/>
  <c r="AG85" i="1" s="1"/>
  <c r="R84" i="1"/>
  <c r="S84" i="1" s="1"/>
  <c r="AG84" i="1" s="1"/>
  <c r="R80" i="1"/>
  <c r="R78" i="1"/>
  <c r="S78" i="1" s="1"/>
  <c r="AG78" i="1" s="1"/>
  <c r="R76" i="1"/>
  <c r="S76" i="1" s="1"/>
  <c r="AG76" i="1" s="1"/>
  <c r="R73" i="1"/>
  <c r="R71" i="1"/>
  <c r="S71" i="1" s="1"/>
  <c r="AG71" i="1" s="1"/>
  <c r="R70" i="1"/>
  <c r="S70" i="1" s="1"/>
  <c r="AG70" i="1" s="1"/>
  <c r="R68" i="1"/>
  <c r="S68" i="1" s="1"/>
  <c r="AG68" i="1" s="1"/>
  <c r="R59" i="1"/>
  <c r="S59" i="1" s="1"/>
  <c r="AG59" i="1" s="1"/>
  <c r="R57" i="1"/>
  <c r="R45" i="1"/>
  <c r="R44" i="1"/>
  <c r="S44" i="1" s="1"/>
  <c r="AG44" i="1" s="1"/>
  <c r="R37" i="1"/>
  <c r="S37" i="1" s="1"/>
  <c r="AG37" i="1" s="1"/>
  <c r="R22" i="1"/>
  <c r="S22" i="1" s="1"/>
  <c r="AG22" i="1" s="1"/>
  <c r="R19" i="1"/>
  <c r="S19" i="1" s="1"/>
  <c r="AG19" i="1" s="1"/>
  <c r="R15" i="1"/>
  <c r="S15" i="1" s="1"/>
  <c r="AG15" i="1" s="1"/>
  <c r="S57" i="1" l="1"/>
  <c r="AG57" i="1" s="1"/>
  <c r="S80" i="1"/>
  <c r="AG80" i="1" s="1"/>
  <c r="S45" i="1"/>
  <c r="AG45" i="1" s="1"/>
  <c r="S73" i="1"/>
  <c r="AG73" i="1" s="1"/>
  <c r="S86" i="1"/>
  <c r="AG86" i="1" s="1"/>
  <c r="S93" i="1"/>
  <c r="AG93" i="1" s="1"/>
  <c r="E99" i="1"/>
  <c r="K99" i="1" s="1"/>
  <c r="F93" i="1"/>
  <c r="E93" i="1"/>
  <c r="P93" i="1" s="1"/>
  <c r="F80" i="1"/>
  <c r="E80" i="1"/>
  <c r="K80" i="1" s="1"/>
  <c r="P7" i="1"/>
  <c r="Q7" i="1" s="1"/>
  <c r="R7" i="1" s="1"/>
  <c r="S7" i="1" s="1"/>
  <c r="AG7" i="1" s="1"/>
  <c r="P8" i="1"/>
  <c r="Q8" i="1" s="1"/>
  <c r="R8" i="1" s="1"/>
  <c r="S8" i="1" s="1"/>
  <c r="AG8" i="1" s="1"/>
  <c r="P9" i="1"/>
  <c r="Q9" i="1" s="1"/>
  <c r="R9" i="1" s="1"/>
  <c r="S9" i="1" s="1"/>
  <c r="AG9" i="1" s="1"/>
  <c r="P10" i="1"/>
  <c r="Q10" i="1" s="1"/>
  <c r="R10" i="1" s="1"/>
  <c r="S10" i="1" s="1"/>
  <c r="AG10" i="1" s="1"/>
  <c r="P11" i="1"/>
  <c r="X11" i="1" s="1"/>
  <c r="P12" i="1"/>
  <c r="Q12" i="1" s="1"/>
  <c r="R12" i="1" s="1"/>
  <c r="S12" i="1" s="1"/>
  <c r="AG12" i="1" s="1"/>
  <c r="P13" i="1"/>
  <c r="Q13" i="1" s="1"/>
  <c r="R13" i="1" s="1"/>
  <c r="S13" i="1" s="1"/>
  <c r="AG13" i="1" s="1"/>
  <c r="P14" i="1"/>
  <c r="Q14" i="1" s="1"/>
  <c r="R14" i="1" s="1"/>
  <c r="S14" i="1" s="1"/>
  <c r="AG14" i="1" s="1"/>
  <c r="P15" i="1"/>
  <c r="X15" i="1" s="1"/>
  <c r="P16" i="1"/>
  <c r="X16" i="1" s="1"/>
  <c r="P17" i="1"/>
  <c r="P18" i="1"/>
  <c r="Q18" i="1" s="1"/>
  <c r="R18" i="1" s="1"/>
  <c r="S18" i="1" s="1"/>
  <c r="AG18" i="1" s="1"/>
  <c r="P19" i="1"/>
  <c r="X19" i="1" s="1"/>
  <c r="P20" i="1"/>
  <c r="X20" i="1" s="1"/>
  <c r="P21" i="1"/>
  <c r="X21" i="1" s="1"/>
  <c r="P22" i="1"/>
  <c r="X22" i="1" s="1"/>
  <c r="P23" i="1"/>
  <c r="P24" i="1"/>
  <c r="Q24" i="1" s="1"/>
  <c r="R24" i="1" s="1"/>
  <c r="S24" i="1" s="1"/>
  <c r="AG24" i="1" s="1"/>
  <c r="P25" i="1"/>
  <c r="P26" i="1"/>
  <c r="X26" i="1" s="1"/>
  <c r="P27" i="1"/>
  <c r="Q27" i="1" s="1"/>
  <c r="R27" i="1" s="1"/>
  <c r="S27" i="1" s="1"/>
  <c r="AG27" i="1" s="1"/>
  <c r="P28" i="1"/>
  <c r="P29" i="1"/>
  <c r="P30" i="1"/>
  <c r="Q30" i="1" s="1"/>
  <c r="R30" i="1" s="1"/>
  <c r="S30" i="1" s="1"/>
  <c r="AG30" i="1" s="1"/>
  <c r="P31" i="1"/>
  <c r="Q31" i="1" s="1"/>
  <c r="R31" i="1" s="1"/>
  <c r="S31" i="1" s="1"/>
  <c r="AG31" i="1" s="1"/>
  <c r="P32" i="1"/>
  <c r="P33" i="1"/>
  <c r="P34" i="1"/>
  <c r="Q34" i="1" s="1"/>
  <c r="R34" i="1" s="1"/>
  <c r="S34" i="1" s="1"/>
  <c r="AG34" i="1" s="1"/>
  <c r="P35" i="1"/>
  <c r="Q35" i="1" s="1"/>
  <c r="R35" i="1" s="1"/>
  <c r="S35" i="1" s="1"/>
  <c r="AG35" i="1" s="1"/>
  <c r="P36" i="1"/>
  <c r="Q36" i="1" s="1"/>
  <c r="R36" i="1" s="1"/>
  <c r="S36" i="1" s="1"/>
  <c r="AG36" i="1" s="1"/>
  <c r="P37" i="1"/>
  <c r="X37" i="1" s="1"/>
  <c r="P38" i="1"/>
  <c r="Q38" i="1" s="1"/>
  <c r="R38" i="1" s="1"/>
  <c r="S38" i="1" s="1"/>
  <c r="AG38" i="1" s="1"/>
  <c r="P39" i="1"/>
  <c r="Q39" i="1" s="1"/>
  <c r="R39" i="1" s="1"/>
  <c r="S39" i="1" s="1"/>
  <c r="AG39" i="1" s="1"/>
  <c r="P40" i="1"/>
  <c r="Q40" i="1" s="1"/>
  <c r="R40" i="1" s="1"/>
  <c r="S40" i="1" s="1"/>
  <c r="AG40" i="1" s="1"/>
  <c r="P41" i="1"/>
  <c r="Q41" i="1" s="1"/>
  <c r="R41" i="1" s="1"/>
  <c r="S41" i="1" s="1"/>
  <c r="AG41" i="1" s="1"/>
  <c r="P42" i="1"/>
  <c r="Q42" i="1" s="1"/>
  <c r="R42" i="1" s="1"/>
  <c r="S42" i="1" s="1"/>
  <c r="AG42" i="1" s="1"/>
  <c r="P43" i="1"/>
  <c r="Q43" i="1" s="1"/>
  <c r="R43" i="1" s="1"/>
  <c r="S43" i="1" s="1"/>
  <c r="AG43" i="1" s="1"/>
  <c r="P44" i="1"/>
  <c r="X44" i="1" s="1"/>
  <c r="P45" i="1"/>
  <c r="X45" i="1" s="1"/>
  <c r="P46" i="1"/>
  <c r="P47" i="1"/>
  <c r="Q47" i="1" s="1"/>
  <c r="R47" i="1" s="1"/>
  <c r="S47" i="1" s="1"/>
  <c r="AG47" i="1" s="1"/>
  <c r="P48" i="1"/>
  <c r="Q48" i="1" s="1"/>
  <c r="R48" i="1" s="1"/>
  <c r="S48" i="1" s="1"/>
  <c r="AG48" i="1" s="1"/>
  <c r="P49" i="1"/>
  <c r="Q49" i="1" s="1"/>
  <c r="R49" i="1" s="1"/>
  <c r="S49" i="1" s="1"/>
  <c r="AG49" i="1" s="1"/>
  <c r="P50" i="1"/>
  <c r="X50" i="1" s="1"/>
  <c r="P51" i="1"/>
  <c r="Q51" i="1" s="1"/>
  <c r="R51" i="1" s="1"/>
  <c r="S51" i="1" s="1"/>
  <c r="AG51" i="1" s="1"/>
  <c r="P52" i="1"/>
  <c r="Q52" i="1" s="1"/>
  <c r="R52" i="1" s="1"/>
  <c r="S52" i="1" s="1"/>
  <c r="AG52" i="1" s="1"/>
  <c r="P53" i="1"/>
  <c r="Q53" i="1" s="1"/>
  <c r="R53" i="1" s="1"/>
  <c r="S53" i="1" s="1"/>
  <c r="AG53" i="1" s="1"/>
  <c r="P54" i="1"/>
  <c r="Q54" i="1" s="1"/>
  <c r="R54" i="1" s="1"/>
  <c r="S54" i="1" s="1"/>
  <c r="AG54" i="1" s="1"/>
  <c r="P55" i="1"/>
  <c r="Q55" i="1" s="1"/>
  <c r="R55" i="1" s="1"/>
  <c r="S55" i="1" s="1"/>
  <c r="AG55" i="1" s="1"/>
  <c r="P56" i="1"/>
  <c r="Q56" i="1" s="1"/>
  <c r="R56" i="1" s="1"/>
  <c r="S56" i="1" s="1"/>
  <c r="AG56" i="1" s="1"/>
  <c r="P57" i="1"/>
  <c r="X57" i="1" s="1"/>
  <c r="P58" i="1"/>
  <c r="Q58" i="1" s="1"/>
  <c r="R58" i="1" s="1"/>
  <c r="S58" i="1" s="1"/>
  <c r="AG58" i="1" s="1"/>
  <c r="P59" i="1"/>
  <c r="X59" i="1" s="1"/>
  <c r="P60" i="1"/>
  <c r="Q60" i="1" s="1"/>
  <c r="R60" i="1" s="1"/>
  <c r="S60" i="1" s="1"/>
  <c r="AG60" i="1" s="1"/>
  <c r="P61" i="1"/>
  <c r="Q61" i="1" s="1"/>
  <c r="R61" i="1" s="1"/>
  <c r="S61" i="1" s="1"/>
  <c r="AG61" i="1" s="1"/>
  <c r="P62" i="1"/>
  <c r="Q62" i="1" s="1"/>
  <c r="P63" i="1"/>
  <c r="Q63" i="1" s="1"/>
  <c r="P64" i="1"/>
  <c r="X64" i="1" s="1"/>
  <c r="P65" i="1"/>
  <c r="P66" i="1"/>
  <c r="Q66" i="1" s="1"/>
  <c r="R66" i="1" s="1"/>
  <c r="S66" i="1" s="1"/>
  <c r="AG66" i="1" s="1"/>
  <c r="P67" i="1"/>
  <c r="P68" i="1"/>
  <c r="X68" i="1" s="1"/>
  <c r="P69" i="1"/>
  <c r="Q69" i="1" s="1"/>
  <c r="R69" i="1" s="1"/>
  <c r="S69" i="1" s="1"/>
  <c r="AG69" i="1" s="1"/>
  <c r="P70" i="1"/>
  <c r="X70" i="1" s="1"/>
  <c r="P71" i="1"/>
  <c r="X71" i="1" s="1"/>
  <c r="P72" i="1"/>
  <c r="Q72" i="1" s="1"/>
  <c r="R72" i="1" s="1"/>
  <c r="S72" i="1" s="1"/>
  <c r="AG72" i="1" s="1"/>
  <c r="P73" i="1"/>
  <c r="X73" i="1" s="1"/>
  <c r="P74" i="1"/>
  <c r="Q74" i="1" s="1"/>
  <c r="R74" i="1" s="1"/>
  <c r="S74" i="1" s="1"/>
  <c r="AG74" i="1" s="1"/>
  <c r="P75" i="1"/>
  <c r="Q75" i="1" s="1"/>
  <c r="R75" i="1" s="1"/>
  <c r="S75" i="1" s="1"/>
  <c r="AG75" i="1" s="1"/>
  <c r="P76" i="1"/>
  <c r="X76" i="1" s="1"/>
  <c r="P77" i="1"/>
  <c r="Q77" i="1" s="1"/>
  <c r="R77" i="1" s="1"/>
  <c r="S77" i="1" s="1"/>
  <c r="AG77" i="1" s="1"/>
  <c r="P78" i="1"/>
  <c r="X78" i="1" s="1"/>
  <c r="P79" i="1"/>
  <c r="X79" i="1" s="1"/>
  <c r="P80" i="1"/>
  <c r="P81" i="1"/>
  <c r="Q81" i="1" s="1"/>
  <c r="R81" i="1" s="1"/>
  <c r="S81" i="1" s="1"/>
  <c r="AG81" i="1" s="1"/>
  <c r="P82" i="1"/>
  <c r="Q82" i="1" s="1"/>
  <c r="R82" i="1" s="1"/>
  <c r="S82" i="1" s="1"/>
  <c r="AG82" i="1" s="1"/>
  <c r="P83" i="1"/>
  <c r="Q83" i="1" s="1"/>
  <c r="R83" i="1" s="1"/>
  <c r="S83" i="1" s="1"/>
  <c r="AG83" i="1" s="1"/>
  <c r="P84" i="1"/>
  <c r="X84" i="1" s="1"/>
  <c r="P85" i="1"/>
  <c r="X85" i="1" s="1"/>
  <c r="P86" i="1"/>
  <c r="X86" i="1" s="1"/>
  <c r="P87" i="1"/>
  <c r="Q87" i="1" s="1"/>
  <c r="R87" i="1" s="1"/>
  <c r="S87" i="1" s="1"/>
  <c r="AG87" i="1" s="1"/>
  <c r="P88" i="1"/>
  <c r="X88" i="1" s="1"/>
  <c r="P89" i="1"/>
  <c r="X89" i="1" s="1"/>
  <c r="P90" i="1"/>
  <c r="Q90" i="1" s="1"/>
  <c r="P91" i="1"/>
  <c r="Y91" i="1" s="1"/>
  <c r="P92" i="1"/>
  <c r="Y92" i="1" s="1"/>
  <c r="P94" i="1"/>
  <c r="Y94" i="1" s="1"/>
  <c r="P95" i="1"/>
  <c r="Y95" i="1" s="1"/>
  <c r="P96" i="1"/>
  <c r="Y96" i="1" s="1"/>
  <c r="P97" i="1"/>
  <c r="Y97" i="1" s="1"/>
  <c r="P98" i="1"/>
  <c r="Y98" i="1" s="1"/>
  <c r="P99" i="1"/>
  <c r="Q99" i="1" s="1"/>
  <c r="P100" i="1"/>
  <c r="Y100" i="1" s="1"/>
  <c r="P101" i="1"/>
  <c r="Y101" i="1" s="1"/>
  <c r="P102" i="1"/>
  <c r="Y102" i="1" s="1"/>
  <c r="P6" i="1"/>
  <c r="Q6" i="1" s="1"/>
  <c r="R6" i="1" s="1"/>
  <c r="S6" i="1" s="1"/>
  <c r="AG6" i="1" s="1"/>
  <c r="K102" i="1"/>
  <c r="K101" i="1"/>
  <c r="K100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O5" i="1"/>
  <c r="N5" i="1"/>
  <c r="M5" i="1"/>
  <c r="L5" i="1"/>
  <c r="J5" i="1"/>
  <c r="X98" i="1" l="1"/>
  <c r="X6" i="1"/>
  <c r="X99" i="1"/>
  <c r="X90" i="1"/>
  <c r="X82" i="1"/>
  <c r="X74" i="1"/>
  <c r="X72" i="1"/>
  <c r="X66" i="1"/>
  <c r="X62" i="1"/>
  <c r="X60" i="1"/>
  <c r="X58" i="1"/>
  <c r="X56" i="1"/>
  <c r="X54" i="1"/>
  <c r="X52" i="1"/>
  <c r="X48" i="1"/>
  <c r="Q46" i="1"/>
  <c r="X46" i="1"/>
  <c r="X42" i="1"/>
  <c r="X40" i="1"/>
  <c r="X38" i="1"/>
  <c r="X36" i="1"/>
  <c r="X34" i="1"/>
  <c r="Q32" i="1"/>
  <c r="X32" i="1"/>
  <c r="X30" i="1"/>
  <c r="Q28" i="1"/>
  <c r="X28" i="1"/>
  <c r="X24" i="1"/>
  <c r="X18" i="1"/>
  <c r="X14" i="1"/>
  <c r="X12" i="1"/>
  <c r="X10" i="1"/>
  <c r="X8" i="1"/>
  <c r="X87" i="1"/>
  <c r="X83" i="1"/>
  <c r="X81" i="1"/>
  <c r="X77" i="1"/>
  <c r="X75" i="1"/>
  <c r="X69" i="1"/>
  <c r="X63" i="1"/>
  <c r="X61" i="1"/>
  <c r="X55" i="1"/>
  <c r="X53" i="1"/>
  <c r="X51" i="1"/>
  <c r="X49" i="1"/>
  <c r="X47" i="1"/>
  <c r="X43" i="1"/>
  <c r="X41" i="1"/>
  <c r="X39" i="1"/>
  <c r="X35" i="1"/>
  <c r="Q33" i="1"/>
  <c r="X33" i="1"/>
  <c r="X31" i="1"/>
  <c r="Q29" i="1"/>
  <c r="X29" i="1"/>
  <c r="X27" i="1"/>
  <c r="X13" i="1"/>
  <c r="X9" i="1"/>
  <c r="X7" i="1"/>
  <c r="F5" i="1"/>
  <c r="X80" i="1"/>
  <c r="X93" i="1"/>
  <c r="X96" i="1"/>
  <c r="X91" i="1"/>
  <c r="Q17" i="1"/>
  <c r="R17" i="1" s="1"/>
  <c r="S17" i="1" s="1"/>
  <c r="AG17" i="1" s="1"/>
  <c r="Q23" i="1"/>
  <c r="R23" i="1" s="1"/>
  <c r="S23" i="1" s="1"/>
  <c r="AG23" i="1" s="1"/>
  <c r="R25" i="1"/>
  <c r="S25" i="1" s="1"/>
  <c r="Q65" i="1"/>
  <c r="R65" i="1" s="1"/>
  <c r="S65" i="1" s="1"/>
  <c r="AG65" i="1" s="1"/>
  <c r="Q67" i="1"/>
  <c r="R67" i="1" s="1"/>
  <c r="S67" i="1" s="1"/>
  <c r="AG67" i="1" s="1"/>
  <c r="Q102" i="1"/>
  <c r="R102" i="1" s="1"/>
  <c r="S102" i="1" s="1"/>
  <c r="AG102" i="1" s="1"/>
  <c r="Q94" i="1"/>
  <c r="Q100" i="1"/>
  <c r="R100" i="1" s="1"/>
  <c r="S100" i="1" s="1"/>
  <c r="AG100" i="1" s="1"/>
  <c r="Q92" i="1"/>
  <c r="R92" i="1" s="1"/>
  <c r="S92" i="1" s="1"/>
  <c r="AG92" i="1" s="1"/>
  <c r="Y99" i="1"/>
  <c r="K93" i="1"/>
  <c r="K5" i="1" s="1"/>
  <c r="E5" i="1"/>
  <c r="Y93" i="1"/>
  <c r="Y86" i="1"/>
  <c r="Y70" i="1"/>
  <c r="Y54" i="1"/>
  <c r="Y38" i="1"/>
  <c r="Y22" i="1"/>
  <c r="Y78" i="1"/>
  <c r="Y62" i="1"/>
  <c r="Y46" i="1"/>
  <c r="Y30" i="1"/>
  <c r="Y14" i="1"/>
  <c r="Y90" i="1"/>
  <c r="Y82" i="1"/>
  <c r="Y74" i="1"/>
  <c r="Y66" i="1"/>
  <c r="Y58" i="1"/>
  <c r="Y50" i="1"/>
  <c r="Y42" i="1"/>
  <c r="Y34" i="1"/>
  <c r="Y26" i="1"/>
  <c r="Y18" i="1"/>
  <c r="Y10" i="1"/>
  <c r="X101" i="1"/>
  <c r="X97" i="1"/>
  <c r="Y6" i="1"/>
  <c r="X95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P5" i="1"/>
  <c r="AH5" i="1" l="1"/>
  <c r="AG25" i="1"/>
  <c r="S5" i="1"/>
  <c r="X100" i="1"/>
  <c r="X102" i="1"/>
  <c r="X65" i="1"/>
  <c r="X23" i="1"/>
  <c r="X92" i="1"/>
  <c r="X94" i="1"/>
  <c r="X67" i="1"/>
  <c r="X25" i="1"/>
  <c r="AG5" i="1"/>
  <c r="X17" i="1"/>
  <c r="R5" i="1"/>
  <c r="Q5" i="1"/>
</calcChain>
</file>

<file path=xl/sharedStrings.xml><?xml version="1.0" encoding="utf-8"?>
<sst xmlns="http://schemas.openxmlformats.org/spreadsheetml/2006/main" count="383" uniqueCount="159">
  <si>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</si>
  <si>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</si>
  <si>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</si>
  <si>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</si>
  <si>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</si>
  <si>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</si>
  <si>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</si>
  <si>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</si>
  <si>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</si>
  <si>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</si>
  <si>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</si>
  <si>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</si>
  <si>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</si>
  <si>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</si>
  <si>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</si>
  <si>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</si>
  <si>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</si>
  <si>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</si>
  <si>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</si>
  <si>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</si>
  <si>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</si>
  <si>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</si>
  <si>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</si>
  <si>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</si>
  <si>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</si>
  <si>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</si>
  <si>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</si>
  <si>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</si>
  <si>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</si>
  <si>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</si>
  <si>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</si>
  <si>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</si>
  <si>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</si>
  <si>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</si>
  <si>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</si>
  <si>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</si>
  <si>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</si>
  <si>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</si>
  <si>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</si>
  <si>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</si>
  <si>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</si>
  <si>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</si>
  <si>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</si>
  <si>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</si>
  <si>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</si>
  <si>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</si>
  <si>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</si>
  <si>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</si>
  <si>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</si>
  <si>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</si>
  <si>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</si>
  <si>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</si>
  <si>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</si>
  <si>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</si>
  <si>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</si>
  <si>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</si>
  <si>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</si>
  <si>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</si>
  <si>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</si>
  <si>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</si>
  <si>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</si>
  <si>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</si>
  <si>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26,04,24 филиала обнулил заказ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</si>
  <si>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</si>
  <si>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</si>
  <si>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</si>
  <si>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</si>
  <si>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</si>
  <si>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</si>
  <si>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</si>
  <si>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</si>
  <si>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</si>
  <si>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</si>
  <si>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</si>
  <si>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</si>
  <si>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</si>
  <si>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</si>
  <si>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</si>
  <si>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</si>
  <si>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</si>
  <si>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</si>
  <si>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</si>
  <si>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</si>
  <si>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</si>
  <si>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</si>
  <si>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</si>
  <si>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</si>
  <si>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</si>
  <si>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</si>
  <si>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</si>
  <si>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</si>
  <si>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</si>
  <si>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</si>
  <si>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</si>
  <si>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</si>
  <si>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</si>
  <si>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</si>
  <si>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</si>
  <si>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</si>
  <si>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</si>
  <si>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</si>
  <si>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</si>
  <si>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</si>
  <si>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</si>
  <si>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</si>
  <si>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</si>
  <si>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</si>
  <si>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</si>
  <si>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</si>
  <si>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</si>
  <si>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</si>
  <si>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</si>
  <si>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</si>
  <si>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</si>
  <si>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</si>
  <si>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</si>
  <si>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</si>
  <si>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</si>
  <si>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</si>
  <si>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</si>
  <si>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</si>
  <si>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</si>
  <si>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</si>
  <si>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</si>
  <si>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</si>
  <si>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</si>
  <si>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</si>
  <si>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</si>
  <si>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</si>
  <si>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</si>
  <si>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</si>
  <si>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</si>
  <si>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</si>
  <si>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</si>
  <si>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</si>
  <si>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</si>
  <si>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</si>
  <si>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</si>
  <si>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</si>
  <si>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</si>
  <si>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25,04,24 филиала обнулил заказ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</si>
  <si>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</si>
  <si>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</si>
  <si>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</si>
  <si>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</si>
  <si>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то же что 480 (задвоенное СКЮ)</t>
  </si>
  <si>
    <t>не правильно поставлен приход / то же что и 451 (задвоенное СКЮ)</t>
  </si>
  <si>
    <t>слабая реализация</t>
  </si>
  <si>
    <t>нет места на складе</t>
  </si>
  <si>
    <t>ОПТканал</t>
  </si>
  <si>
    <t>хорошая реализация, майские праздники</t>
  </si>
  <si>
    <t>заказ</t>
  </si>
  <si>
    <t>01,05,24 филиала обнулил заказ</t>
  </si>
  <si>
    <t>01,05,24 филиала обнулил заказ / нет потребности (филиала обнуляет заказы)</t>
  </si>
  <si>
    <t>то же что 478</t>
  </si>
  <si>
    <t>итого</t>
  </si>
  <si>
    <t>04,05,(1)</t>
  </si>
  <si>
    <t>04,05,(2)</t>
  </si>
  <si>
    <t>04,05,(3)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</si>
</sst>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4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7" sqref="W7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8" customWidth="1"/>
    <col min="8" max="8" width="5.28515625" customWidth="1"/>
    <col min="9" max="9" width="12.5703125" customWidth="1"/>
    <col min="10" max="11" width="6.7109375" customWidth="1"/>
    <col min="12" max="13" width="1" customWidth="1"/>
    <col min="14" max="22" width="6.7109375" customWidth="1"/>
    <col min="23" max="23" width="19.28515625" customWidth="1"/>
    <col min="24" max="25" width="4.85546875" customWidth="1"/>
    <col min="26" max="31" width="6.42578125" customWidth="1"/>
    <col min="32" max="32" width="27.8554687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151</v>
      </c>
      <c r="T3" s="3" t="s">
        <v>151</v>
      </c>
      <c r="U3" s="3" t="s">
        <v>151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 t="s">
        <v>158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/>
      <c r="AG4" s="1" t="s">
        <v>156</v>
      </c>
      <c r="AH4" s="1" t="s">
        <v>157</v>
      </c>
      <c r="AI4" s="1" t="s">
        <v>158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49161.278999999995</v>
      </c>
      <c r="F5" s="4">
        <f>SUM(F6:F499)</f>
        <v>44586.385000000002</v>
      </c>
      <c r="G5" s="6"/>
      <c r="H5" s="1"/>
      <c r="I5" s="1"/>
      <c r="J5" s="4">
        <f t="shared" ref="J5:V5" si="0">SUM(J6:J499)</f>
        <v>49823.380000000012</v>
      </c>
      <c r="K5" s="4">
        <f t="shared" si="0"/>
        <v>-662.10100000000079</v>
      </c>
      <c r="L5" s="4">
        <f t="shared" si="0"/>
        <v>0</v>
      </c>
      <c r="M5" s="4">
        <f t="shared" si="0"/>
        <v>0</v>
      </c>
      <c r="N5" s="4">
        <f t="shared" si="0"/>
        <v>5850</v>
      </c>
      <c r="O5" s="4">
        <f t="shared" si="0"/>
        <v>23031.439999999999</v>
      </c>
      <c r="P5" s="4">
        <f t="shared" si="0"/>
        <v>9832.2558000000008</v>
      </c>
      <c r="Q5" s="4">
        <f t="shared" si="0"/>
        <v>31235.311100000003</v>
      </c>
      <c r="R5" s="4">
        <f t="shared" si="0"/>
        <v>26809.685700000002</v>
      </c>
      <c r="S5" s="4">
        <f t="shared" si="0"/>
        <v>19109.685699999995</v>
      </c>
      <c r="T5" s="4">
        <f t="shared" si="0"/>
        <v>3800</v>
      </c>
      <c r="U5" s="4">
        <f t="shared" si="0"/>
        <v>3900</v>
      </c>
      <c r="V5" s="4">
        <f t="shared" si="0"/>
        <v>6600</v>
      </c>
      <c r="W5" s="1"/>
      <c r="X5" s="1"/>
      <c r="Y5" s="1"/>
      <c r="Z5" s="4">
        <f t="shared" ref="Z5:AE5" si="1">SUM(Z6:Z499)</f>
        <v>9432.8343999999961</v>
      </c>
      <c r="AA5" s="4">
        <f t="shared" si="1"/>
        <v>9497.8257999999987</v>
      </c>
      <c r="AB5" s="4">
        <f t="shared" si="1"/>
        <v>9148.4883999999947</v>
      </c>
      <c r="AC5" s="4">
        <f t="shared" si="1"/>
        <v>8676.9</v>
      </c>
      <c r="AD5" s="4">
        <f t="shared" si="1"/>
        <v>8228.2675999999992</v>
      </c>
      <c r="AE5" s="4">
        <f t="shared" si="1"/>
        <v>7941.7806</v>
      </c>
      <c r="AF5" s="1"/>
      <c r="AG5" s="4">
        <f>SUM(AG6:AG499)</f>
        <v>17305</v>
      </c>
      <c r="AH5" s="4">
        <f t="shared" ref="AH5:AI5" si="2">SUM(AH6:AH499)</f>
        <v>3800</v>
      </c>
      <c r="AI5" s="4">
        <f t="shared" si="2"/>
        <v>3900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1116.5999999999999</v>
      </c>
      <c r="D6" s="1">
        <v>1121.854</v>
      </c>
      <c r="E6" s="1">
        <v>1575.2080000000001</v>
      </c>
      <c r="F6" s="1">
        <v>469.42</v>
      </c>
      <c r="G6" s="6">
        <v>1</v>
      </c>
      <c r="H6" s="1">
        <v>50</v>
      </c>
      <c r="I6" s="1" t="s">
        <v>34</v>
      </c>
      <c r="J6" s="1">
        <v>1859.8</v>
      </c>
      <c r="K6" s="1">
        <f t="shared" ref="K6:K37" si="3">E6-J6</f>
        <v>-284.59199999999987</v>
      </c>
      <c r="L6" s="1"/>
      <c r="M6" s="1"/>
      <c r="N6" s="1"/>
      <c r="O6" s="1">
        <v>1500</v>
      </c>
      <c r="P6" s="1">
        <f>E6/5</f>
        <v>315.04160000000002</v>
      </c>
      <c r="Q6" s="5">
        <f>10.5*P6-O6-N6-F6</f>
        <v>1338.5168000000003</v>
      </c>
      <c r="R6" s="5">
        <f>Q6</f>
        <v>1338.5168000000003</v>
      </c>
      <c r="S6" s="5">
        <f>R6-T6-U6</f>
        <v>1338.5168000000003</v>
      </c>
      <c r="T6" s="5"/>
      <c r="U6" s="5"/>
      <c r="V6" s="5"/>
      <c r="W6" s="1"/>
      <c r="X6" s="1">
        <f>(F6+N6+O6+R6)/P6</f>
        <v>10.5</v>
      </c>
      <c r="Y6" s="1">
        <f>(F6+N6+O6)/P6</f>
        <v>6.2513014154321205</v>
      </c>
      <c r="Z6" s="1">
        <v>223.9402</v>
      </c>
      <c r="AA6" s="1">
        <v>194.4846</v>
      </c>
      <c r="AB6" s="1">
        <v>178.17179999999999</v>
      </c>
      <c r="AC6" s="1">
        <v>173.30439999999999</v>
      </c>
      <c r="AD6" s="1">
        <v>158.3304</v>
      </c>
      <c r="AE6" s="1">
        <v>146.69059999999999</v>
      </c>
      <c r="AF6" s="1"/>
      <c r="AG6" s="1">
        <f>ROUND(S6*G6,0)</f>
        <v>1339</v>
      </c>
      <c r="AH6" s="1">
        <f>ROUND(T6*G6,0)</f>
        <v>0</v>
      </c>
      <c r="AI6" s="1">
        <f>ROUND(U6*G6,0)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54.531999999999996</v>
      </c>
      <c r="D7" s="1">
        <v>87.018000000000001</v>
      </c>
      <c r="E7" s="1">
        <v>62.284999999999997</v>
      </c>
      <c r="F7" s="1">
        <v>64.173000000000002</v>
      </c>
      <c r="G7" s="6">
        <v>1</v>
      </c>
      <c r="H7" s="1">
        <v>30</v>
      </c>
      <c r="I7" s="1" t="s">
        <v>36</v>
      </c>
      <c r="J7" s="1">
        <v>59.05</v>
      </c>
      <c r="K7" s="1">
        <f t="shared" si="3"/>
        <v>3.2349999999999994</v>
      </c>
      <c r="L7" s="1"/>
      <c r="M7" s="1"/>
      <c r="N7" s="1"/>
      <c r="O7" s="1">
        <v>14.873400000000011</v>
      </c>
      <c r="P7" s="1">
        <f t="shared" ref="P7:P70" si="4">E7/5</f>
        <v>12.456999999999999</v>
      </c>
      <c r="Q7" s="5">
        <f t="shared" ref="Q7:Q10" si="5">10.5*P7-O7-N7-F7</f>
        <v>51.752099999999984</v>
      </c>
      <c r="R7" s="5">
        <f t="shared" ref="R7:R10" si="6">Q7</f>
        <v>51.752099999999984</v>
      </c>
      <c r="S7" s="5">
        <f t="shared" ref="S7:S10" si="7">R7-T7-U7</f>
        <v>51.752099999999984</v>
      </c>
      <c r="T7" s="5"/>
      <c r="U7" s="5"/>
      <c r="V7" s="5"/>
      <c r="W7" s="1"/>
      <c r="X7" s="1">
        <f t="shared" ref="X7:X10" si="8">(F7+N7+O7+R7)/P7</f>
        <v>10.5</v>
      </c>
      <c r="Y7" s="1">
        <f t="shared" ref="Y7:Y70" si="9">(F7+N7+O7)/P7</f>
        <v>6.345540659869954</v>
      </c>
      <c r="Z7" s="1">
        <v>10.8118</v>
      </c>
      <c r="AA7" s="1">
        <v>11.190799999999999</v>
      </c>
      <c r="AB7" s="1">
        <v>10.547800000000001</v>
      </c>
      <c r="AC7" s="1">
        <v>9.8425999999999991</v>
      </c>
      <c r="AD7" s="1">
        <v>8.3048000000000002</v>
      </c>
      <c r="AE7" s="1">
        <v>7.5792000000000002</v>
      </c>
      <c r="AF7" s="1"/>
      <c r="AG7" s="1">
        <f t="shared" ref="AG7:AG70" si="10">ROUND(S7*G7,0)</f>
        <v>52</v>
      </c>
      <c r="AH7" s="1">
        <f t="shared" ref="AH7:AH70" si="11">ROUND(T7*G7,0)</f>
        <v>0</v>
      </c>
      <c r="AI7" s="1">
        <f t="shared" ref="AI7:AI70" si="12">ROUND(U7*G7,0)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481.1</v>
      </c>
      <c r="D8" s="1">
        <v>650.19399999999996</v>
      </c>
      <c r="E8" s="1">
        <v>370.84300000000002</v>
      </c>
      <c r="F8" s="1">
        <v>653.31200000000001</v>
      </c>
      <c r="G8" s="6">
        <v>1</v>
      </c>
      <c r="H8" s="1">
        <v>45</v>
      </c>
      <c r="I8" s="1" t="s">
        <v>34</v>
      </c>
      <c r="J8" s="1">
        <v>342.35</v>
      </c>
      <c r="K8" s="1">
        <f t="shared" si="3"/>
        <v>28.492999999999995</v>
      </c>
      <c r="L8" s="1"/>
      <c r="M8" s="1"/>
      <c r="N8" s="1"/>
      <c r="O8" s="1">
        <v>100</v>
      </c>
      <c r="P8" s="1">
        <f t="shared" si="4"/>
        <v>74.168599999999998</v>
      </c>
      <c r="Q8" s="5">
        <f t="shared" si="5"/>
        <v>25.458300000000008</v>
      </c>
      <c r="R8" s="5">
        <f t="shared" si="6"/>
        <v>25.458300000000008</v>
      </c>
      <c r="S8" s="5">
        <f t="shared" si="7"/>
        <v>25.458300000000008</v>
      </c>
      <c r="T8" s="5"/>
      <c r="U8" s="5"/>
      <c r="V8" s="5"/>
      <c r="W8" s="1"/>
      <c r="X8" s="1">
        <f t="shared" si="8"/>
        <v>10.5</v>
      </c>
      <c r="Y8" s="1">
        <f t="shared" si="9"/>
        <v>10.156750970087073</v>
      </c>
      <c r="Z8" s="1">
        <v>94.628999999999991</v>
      </c>
      <c r="AA8" s="1">
        <v>99.269000000000005</v>
      </c>
      <c r="AB8" s="1">
        <v>93.884199999999993</v>
      </c>
      <c r="AC8" s="1">
        <v>82.612799999999993</v>
      </c>
      <c r="AD8" s="1">
        <v>74.423599999999993</v>
      </c>
      <c r="AE8" s="1">
        <v>73.852000000000004</v>
      </c>
      <c r="AF8" s="1"/>
      <c r="AG8" s="1">
        <f t="shared" si="10"/>
        <v>25</v>
      </c>
      <c r="AH8" s="1">
        <f t="shared" si="11"/>
        <v>0</v>
      </c>
      <c r="AI8" s="1">
        <f t="shared" si="1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33</v>
      </c>
      <c r="C9" s="1">
        <v>697.32</v>
      </c>
      <c r="D9" s="1">
        <v>507.94799999999998</v>
      </c>
      <c r="E9" s="1">
        <v>429.44799999999998</v>
      </c>
      <c r="F9" s="1">
        <v>658.19500000000005</v>
      </c>
      <c r="G9" s="6">
        <v>1</v>
      </c>
      <c r="H9" s="1">
        <v>45</v>
      </c>
      <c r="I9" s="1" t="s">
        <v>34</v>
      </c>
      <c r="J9" s="1">
        <v>389.3</v>
      </c>
      <c r="K9" s="1">
        <f t="shared" si="3"/>
        <v>40.147999999999968</v>
      </c>
      <c r="L9" s="1"/>
      <c r="M9" s="1"/>
      <c r="N9" s="1"/>
      <c r="O9" s="1">
        <v>130</v>
      </c>
      <c r="P9" s="1">
        <f t="shared" si="4"/>
        <v>85.889600000000002</v>
      </c>
      <c r="Q9" s="5">
        <f t="shared" si="5"/>
        <v>113.64580000000001</v>
      </c>
      <c r="R9" s="5">
        <f t="shared" si="6"/>
        <v>113.64580000000001</v>
      </c>
      <c r="S9" s="5">
        <f t="shared" si="7"/>
        <v>113.64580000000001</v>
      </c>
      <c r="T9" s="5"/>
      <c r="U9" s="5"/>
      <c r="V9" s="5"/>
      <c r="W9" s="1"/>
      <c r="X9" s="1">
        <f t="shared" si="8"/>
        <v>10.5</v>
      </c>
      <c r="Y9" s="1">
        <f t="shared" si="9"/>
        <v>9.1768386393696098</v>
      </c>
      <c r="Z9" s="1">
        <v>100.5812</v>
      </c>
      <c r="AA9" s="1">
        <v>105.5142</v>
      </c>
      <c r="AB9" s="1">
        <v>107.37479999999999</v>
      </c>
      <c r="AC9" s="1">
        <v>102.8566</v>
      </c>
      <c r="AD9" s="1">
        <v>110.6104</v>
      </c>
      <c r="AE9" s="1">
        <v>109.515</v>
      </c>
      <c r="AF9" s="1"/>
      <c r="AG9" s="1">
        <f t="shared" si="10"/>
        <v>114</v>
      </c>
      <c r="AH9" s="1">
        <f t="shared" si="11"/>
        <v>0</v>
      </c>
      <c r="AI9" s="1">
        <f t="shared" si="1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33</v>
      </c>
      <c r="C10" s="1">
        <v>304.24799999999999</v>
      </c>
      <c r="D10" s="1">
        <v>390.67599999999999</v>
      </c>
      <c r="E10" s="1">
        <v>235.149</v>
      </c>
      <c r="F10" s="1">
        <v>410.66699999999997</v>
      </c>
      <c r="G10" s="6">
        <v>1</v>
      </c>
      <c r="H10" s="1">
        <v>40</v>
      </c>
      <c r="I10" s="1" t="s">
        <v>34</v>
      </c>
      <c r="J10" s="1">
        <v>236.4</v>
      </c>
      <c r="K10" s="1">
        <f t="shared" si="3"/>
        <v>-1.2510000000000048</v>
      </c>
      <c r="L10" s="1"/>
      <c r="M10" s="1"/>
      <c r="N10" s="1"/>
      <c r="O10" s="1">
        <v>45</v>
      </c>
      <c r="P10" s="1">
        <f t="shared" si="4"/>
        <v>47.029800000000002</v>
      </c>
      <c r="Q10" s="5">
        <f t="shared" si="5"/>
        <v>38.14590000000004</v>
      </c>
      <c r="R10" s="5">
        <f t="shared" si="6"/>
        <v>38.14590000000004</v>
      </c>
      <c r="S10" s="5">
        <f t="shared" si="7"/>
        <v>38.14590000000004</v>
      </c>
      <c r="T10" s="5"/>
      <c r="U10" s="5"/>
      <c r="V10" s="5"/>
      <c r="W10" s="1"/>
      <c r="X10" s="1">
        <f t="shared" si="8"/>
        <v>10.5</v>
      </c>
      <c r="Y10" s="1">
        <f t="shared" si="9"/>
        <v>9.6888993786918078</v>
      </c>
      <c r="Z10" s="1">
        <v>53.096799999999988</v>
      </c>
      <c r="AA10" s="1">
        <v>61.225999999999999</v>
      </c>
      <c r="AB10" s="1">
        <v>60.256799999999998</v>
      </c>
      <c r="AC10" s="1">
        <v>52.641399999999997</v>
      </c>
      <c r="AD10" s="1">
        <v>54.210999999999999</v>
      </c>
      <c r="AE10" s="1">
        <v>51.897799999999997</v>
      </c>
      <c r="AF10" s="1"/>
      <c r="AG10" s="1">
        <f t="shared" si="10"/>
        <v>38</v>
      </c>
      <c r="AH10" s="1">
        <f t="shared" si="11"/>
        <v>0</v>
      </c>
      <c r="AI10" s="1">
        <f t="shared" si="1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1" t="s">
        <v>40</v>
      </c>
      <c r="B11" s="11" t="s">
        <v>41</v>
      </c>
      <c r="C11" s="11">
        <v>15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27</v>
      </c>
      <c r="K11" s="11">
        <f t="shared" si="3"/>
        <v>-27</v>
      </c>
      <c r="L11" s="11"/>
      <c r="M11" s="11"/>
      <c r="N11" s="11"/>
      <c r="O11" s="11"/>
      <c r="P11" s="11">
        <f t="shared" si="4"/>
        <v>0</v>
      </c>
      <c r="Q11" s="13"/>
      <c r="R11" s="13"/>
      <c r="S11" s="13"/>
      <c r="T11" s="13"/>
      <c r="U11" s="13"/>
      <c r="V11" s="13"/>
      <c r="W11" s="11"/>
      <c r="X11" s="11" t="e">
        <f t="shared" ref="X11:X26" si="13">(F11+N11+O11+Q11)/P11</f>
        <v>#DIV/0!</v>
      </c>
      <c r="Y11" s="11" t="e">
        <f t="shared" si="9"/>
        <v>#DIV/0!</v>
      </c>
      <c r="Z11" s="11">
        <v>0</v>
      </c>
      <c r="AA11" s="11">
        <v>0</v>
      </c>
      <c r="AB11" s="11">
        <v>0</v>
      </c>
      <c r="AC11" s="11">
        <v>0.2</v>
      </c>
      <c r="AD11" s="11">
        <v>0.2</v>
      </c>
      <c r="AE11" s="11">
        <v>0</v>
      </c>
      <c r="AF11" s="15" t="s">
        <v>43</v>
      </c>
      <c r="AG11" s="11">
        <f t="shared" si="10"/>
        <v>0</v>
      </c>
      <c r="AH11" s="11">
        <f t="shared" si="11"/>
        <v>0</v>
      </c>
      <c r="AI11" s="11">
        <f t="shared" si="1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41</v>
      </c>
      <c r="C12" s="1">
        <v>371</v>
      </c>
      <c r="D12" s="1">
        <v>212</v>
      </c>
      <c r="E12" s="1">
        <v>248</v>
      </c>
      <c r="F12" s="1">
        <v>270</v>
      </c>
      <c r="G12" s="6">
        <v>0.45</v>
      </c>
      <c r="H12" s="1">
        <v>45</v>
      </c>
      <c r="I12" s="1" t="s">
        <v>34</v>
      </c>
      <c r="J12" s="1">
        <v>249</v>
      </c>
      <c r="K12" s="1">
        <f t="shared" si="3"/>
        <v>-1</v>
      </c>
      <c r="L12" s="1"/>
      <c r="M12" s="1"/>
      <c r="N12" s="1"/>
      <c r="O12" s="1">
        <v>183.3000000000001</v>
      </c>
      <c r="P12" s="1">
        <f t="shared" si="4"/>
        <v>49.6</v>
      </c>
      <c r="Q12" s="5">
        <f t="shared" ref="Q12:Q14" si="14">10.5*P12-O12-N12-F12</f>
        <v>67.5</v>
      </c>
      <c r="R12" s="5">
        <f t="shared" ref="R12:R15" si="15">Q12</f>
        <v>67.5</v>
      </c>
      <c r="S12" s="5">
        <f t="shared" ref="S12:S15" si="16">R12-T12-U12</f>
        <v>67.5</v>
      </c>
      <c r="T12" s="5"/>
      <c r="U12" s="5"/>
      <c r="V12" s="5"/>
      <c r="W12" s="1"/>
      <c r="X12" s="1">
        <f t="shared" ref="X12:X15" si="17">(F12+N12+O12+R12)/P12</f>
        <v>10.500000000000002</v>
      </c>
      <c r="Y12" s="1">
        <f t="shared" si="9"/>
        <v>9.1391129032258078</v>
      </c>
      <c r="Z12" s="1">
        <v>50.6</v>
      </c>
      <c r="AA12" s="1">
        <v>47.8</v>
      </c>
      <c r="AB12" s="1">
        <v>52</v>
      </c>
      <c r="AC12" s="1">
        <v>50</v>
      </c>
      <c r="AD12" s="1">
        <v>42.4</v>
      </c>
      <c r="AE12" s="1">
        <v>43.8</v>
      </c>
      <c r="AF12" s="1"/>
      <c r="AG12" s="1">
        <f t="shared" si="10"/>
        <v>30</v>
      </c>
      <c r="AH12" s="1">
        <f t="shared" si="11"/>
        <v>0</v>
      </c>
      <c r="AI12" s="1">
        <f t="shared" si="1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41</v>
      </c>
      <c r="C13" s="1">
        <v>436</v>
      </c>
      <c r="D13" s="1">
        <v>352</v>
      </c>
      <c r="E13" s="1">
        <v>284</v>
      </c>
      <c r="F13" s="1">
        <v>415</v>
      </c>
      <c r="G13" s="6">
        <v>0.45</v>
      </c>
      <c r="H13" s="1">
        <v>45</v>
      </c>
      <c r="I13" s="1" t="s">
        <v>34</v>
      </c>
      <c r="J13" s="1">
        <v>289</v>
      </c>
      <c r="K13" s="1">
        <f t="shared" si="3"/>
        <v>-5</v>
      </c>
      <c r="L13" s="1"/>
      <c r="M13" s="1"/>
      <c r="N13" s="1"/>
      <c r="O13" s="1">
        <v>160.8000000000001</v>
      </c>
      <c r="P13" s="1">
        <f t="shared" si="4"/>
        <v>56.8</v>
      </c>
      <c r="Q13" s="5">
        <f t="shared" si="14"/>
        <v>20.599999999999909</v>
      </c>
      <c r="R13" s="5">
        <f t="shared" si="15"/>
        <v>20.599999999999909</v>
      </c>
      <c r="S13" s="5">
        <f t="shared" si="16"/>
        <v>20.599999999999909</v>
      </c>
      <c r="T13" s="5"/>
      <c r="U13" s="5"/>
      <c r="V13" s="5"/>
      <c r="W13" s="1"/>
      <c r="X13" s="1">
        <f t="shared" si="17"/>
        <v>10.5</v>
      </c>
      <c r="Y13" s="1">
        <f t="shared" si="9"/>
        <v>10.137323943661974</v>
      </c>
      <c r="Z13" s="1">
        <v>62.6</v>
      </c>
      <c r="AA13" s="1">
        <v>62.8</v>
      </c>
      <c r="AB13" s="1">
        <v>60.8</v>
      </c>
      <c r="AC13" s="1">
        <v>60.4</v>
      </c>
      <c r="AD13" s="1">
        <v>62.6</v>
      </c>
      <c r="AE13" s="1">
        <v>63.4</v>
      </c>
      <c r="AF13" s="1"/>
      <c r="AG13" s="1">
        <f t="shared" si="10"/>
        <v>9</v>
      </c>
      <c r="AH13" s="1">
        <f t="shared" si="11"/>
        <v>0</v>
      </c>
      <c r="AI13" s="1">
        <f t="shared" si="1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41</v>
      </c>
      <c r="C14" s="1">
        <v>210</v>
      </c>
      <c r="D14" s="1">
        <v>2</v>
      </c>
      <c r="E14" s="1">
        <v>205</v>
      </c>
      <c r="F14" s="1"/>
      <c r="G14" s="6">
        <v>0.17</v>
      </c>
      <c r="H14" s="1">
        <v>180</v>
      </c>
      <c r="I14" s="1" t="s">
        <v>34</v>
      </c>
      <c r="J14" s="1">
        <v>230</v>
      </c>
      <c r="K14" s="1">
        <f t="shared" si="3"/>
        <v>-25</v>
      </c>
      <c r="L14" s="1"/>
      <c r="M14" s="1"/>
      <c r="N14" s="1"/>
      <c r="O14" s="1">
        <v>280</v>
      </c>
      <c r="P14" s="1">
        <f t="shared" si="4"/>
        <v>41</v>
      </c>
      <c r="Q14" s="5">
        <f t="shared" si="14"/>
        <v>150.5</v>
      </c>
      <c r="R14" s="5">
        <f t="shared" si="15"/>
        <v>150.5</v>
      </c>
      <c r="S14" s="5">
        <f t="shared" si="16"/>
        <v>150.5</v>
      </c>
      <c r="T14" s="5"/>
      <c r="U14" s="5"/>
      <c r="V14" s="5"/>
      <c r="W14" s="1"/>
      <c r="X14" s="1">
        <f t="shared" si="17"/>
        <v>10.5</v>
      </c>
      <c r="Y14" s="1">
        <f t="shared" si="9"/>
        <v>6.8292682926829267</v>
      </c>
      <c r="Z14" s="1">
        <v>41.4</v>
      </c>
      <c r="AA14" s="1">
        <v>10.8</v>
      </c>
      <c r="AB14" s="1">
        <v>13.2</v>
      </c>
      <c r="AC14" s="1">
        <v>20.399999999999999</v>
      </c>
      <c r="AD14" s="1">
        <v>22.6</v>
      </c>
      <c r="AE14" s="1">
        <v>16.8</v>
      </c>
      <c r="AF14" s="1"/>
      <c r="AG14" s="1">
        <f t="shared" si="10"/>
        <v>26</v>
      </c>
      <c r="AH14" s="1">
        <f t="shared" si="11"/>
        <v>0</v>
      </c>
      <c r="AI14" s="1">
        <f t="shared" si="1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41</v>
      </c>
      <c r="C15" s="1">
        <v>113</v>
      </c>
      <c r="D15" s="1"/>
      <c r="E15" s="1"/>
      <c r="F15" s="1">
        <v>111</v>
      </c>
      <c r="G15" s="6">
        <v>0.45</v>
      </c>
      <c r="H15" s="1">
        <v>50</v>
      </c>
      <c r="I15" s="1" t="s">
        <v>34</v>
      </c>
      <c r="J15" s="1">
        <v>3</v>
      </c>
      <c r="K15" s="1">
        <f t="shared" si="3"/>
        <v>-3</v>
      </c>
      <c r="L15" s="1"/>
      <c r="M15" s="1"/>
      <c r="N15" s="1"/>
      <c r="O15" s="1">
        <v>0</v>
      </c>
      <c r="P15" s="1">
        <f t="shared" si="4"/>
        <v>0</v>
      </c>
      <c r="Q15" s="5"/>
      <c r="R15" s="5">
        <f t="shared" si="15"/>
        <v>0</v>
      </c>
      <c r="S15" s="5">
        <f t="shared" si="16"/>
        <v>0</v>
      </c>
      <c r="T15" s="5"/>
      <c r="U15" s="5"/>
      <c r="V15" s="5"/>
      <c r="W15" s="1"/>
      <c r="X15" s="1" t="e">
        <f t="shared" si="17"/>
        <v>#DIV/0!</v>
      </c>
      <c r="Y15" s="1" t="e">
        <f t="shared" si="9"/>
        <v>#DIV/0!</v>
      </c>
      <c r="Z15" s="1">
        <v>0</v>
      </c>
      <c r="AA15" s="1">
        <v>0</v>
      </c>
      <c r="AB15" s="1">
        <v>0</v>
      </c>
      <c r="AC15" s="1">
        <v>0</v>
      </c>
      <c r="AD15" s="1">
        <v>0.2</v>
      </c>
      <c r="AE15" s="1">
        <v>-1</v>
      </c>
      <c r="AF15" s="15" t="s">
        <v>48</v>
      </c>
      <c r="AG15" s="1">
        <f t="shared" si="10"/>
        <v>0</v>
      </c>
      <c r="AH15" s="1">
        <f t="shared" si="11"/>
        <v>0</v>
      </c>
      <c r="AI15" s="1">
        <f t="shared" si="1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1" t="s">
        <v>49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>
        <v>12</v>
      </c>
      <c r="K16" s="11">
        <f t="shared" si="3"/>
        <v>-12</v>
      </c>
      <c r="L16" s="11"/>
      <c r="M16" s="11"/>
      <c r="N16" s="11"/>
      <c r="O16" s="11"/>
      <c r="P16" s="11">
        <f t="shared" si="4"/>
        <v>0</v>
      </c>
      <c r="Q16" s="13"/>
      <c r="R16" s="13"/>
      <c r="S16" s="13"/>
      <c r="T16" s="13"/>
      <c r="U16" s="13"/>
      <c r="V16" s="13"/>
      <c r="W16" s="11"/>
      <c r="X16" s="11" t="e">
        <f t="shared" si="13"/>
        <v>#DIV/0!</v>
      </c>
      <c r="Y16" s="11" t="e">
        <f t="shared" si="9"/>
        <v>#DIV/0!</v>
      </c>
      <c r="Z16" s="11">
        <v>0</v>
      </c>
      <c r="AA16" s="11">
        <v>0</v>
      </c>
      <c r="AB16" s="11">
        <v>0</v>
      </c>
      <c r="AC16" s="11">
        <v>0</v>
      </c>
      <c r="AD16" s="11">
        <v>3.2</v>
      </c>
      <c r="AE16" s="11">
        <v>4</v>
      </c>
      <c r="AF16" s="11"/>
      <c r="AG16" s="11">
        <f t="shared" si="10"/>
        <v>0</v>
      </c>
      <c r="AH16" s="11">
        <f t="shared" si="11"/>
        <v>0</v>
      </c>
      <c r="AI16" s="11">
        <f t="shared" si="1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41</v>
      </c>
      <c r="C17" s="1">
        <v>190</v>
      </c>
      <c r="D17" s="1">
        <v>132</v>
      </c>
      <c r="E17" s="1">
        <v>173</v>
      </c>
      <c r="F17" s="1">
        <v>137</v>
      </c>
      <c r="G17" s="6">
        <v>0.3</v>
      </c>
      <c r="H17" s="1">
        <v>40</v>
      </c>
      <c r="I17" s="1" t="s">
        <v>34</v>
      </c>
      <c r="J17" s="1">
        <v>179</v>
      </c>
      <c r="K17" s="1">
        <f t="shared" si="3"/>
        <v>-6</v>
      </c>
      <c r="L17" s="1"/>
      <c r="M17" s="1"/>
      <c r="N17" s="1"/>
      <c r="O17" s="1">
        <v>190</v>
      </c>
      <c r="P17" s="1">
        <f t="shared" si="4"/>
        <v>34.6</v>
      </c>
      <c r="Q17" s="5">
        <f t="shared" ref="Q17:Q18" si="18">10.5*P17-O17-N17-F17</f>
        <v>36.300000000000011</v>
      </c>
      <c r="R17" s="5">
        <f t="shared" ref="R17:R19" si="19">Q17</f>
        <v>36.300000000000011</v>
      </c>
      <c r="S17" s="5">
        <f t="shared" ref="S17:S19" si="20">R17-T17-U17</f>
        <v>36.300000000000011</v>
      </c>
      <c r="T17" s="5"/>
      <c r="U17" s="5"/>
      <c r="V17" s="5"/>
      <c r="W17" s="1"/>
      <c r="X17" s="1">
        <f t="shared" ref="X17:X19" si="21">(F17+N17+O17+R17)/P17</f>
        <v>10.5</v>
      </c>
      <c r="Y17" s="1">
        <f t="shared" si="9"/>
        <v>9.4508670520231206</v>
      </c>
      <c r="Z17" s="1">
        <v>32</v>
      </c>
      <c r="AA17" s="1">
        <v>28</v>
      </c>
      <c r="AB17" s="1">
        <v>30.6</v>
      </c>
      <c r="AC17" s="1">
        <v>29.8</v>
      </c>
      <c r="AD17" s="1">
        <v>27.4</v>
      </c>
      <c r="AE17" s="1">
        <v>27.8</v>
      </c>
      <c r="AF17" s="1"/>
      <c r="AG17" s="1">
        <f t="shared" si="10"/>
        <v>11</v>
      </c>
      <c r="AH17" s="1">
        <f t="shared" si="11"/>
        <v>0</v>
      </c>
      <c r="AI17" s="1">
        <f t="shared" si="12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51</v>
      </c>
      <c r="B18" s="1" t="s">
        <v>41</v>
      </c>
      <c r="C18" s="1">
        <v>190</v>
      </c>
      <c r="D18" s="1">
        <v>96</v>
      </c>
      <c r="E18" s="1">
        <v>140</v>
      </c>
      <c r="F18" s="1">
        <v>115</v>
      </c>
      <c r="G18" s="6">
        <v>0.4</v>
      </c>
      <c r="H18" s="1">
        <v>50</v>
      </c>
      <c r="I18" s="1" t="s">
        <v>34</v>
      </c>
      <c r="J18" s="1">
        <v>140</v>
      </c>
      <c r="K18" s="1">
        <f t="shared" si="3"/>
        <v>0</v>
      </c>
      <c r="L18" s="1"/>
      <c r="M18" s="1"/>
      <c r="N18" s="1"/>
      <c r="O18" s="1">
        <v>152.6</v>
      </c>
      <c r="P18" s="1">
        <f t="shared" si="4"/>
        <v>28</v>
      </c>
      <c r="Q18" s="5">
        <f t="shared" si="18"/>
        <v>26.400000000000006</v>
      </c>
      <c r="R18" s="5">
        <f t="shared" si="19"/>
        <v>26.400000000000006</v>
      </c>
      <c r="S18" s="5">
        <f t="shared" si="20"/>
        <v>26.400000000000006</v>
      </c>
      <c r="T18" s="5"/>
      <c r="U18" s="5"/>
      <c r="V18" s="5"/>
      <c r="W18" s="1"/>
      <c r="X18" s="1">
        <f t="shared" si="21"/>
        <v>10.5</v>
      </c>
      <c r="Y18" s="1">
        <f t="shared" si="9"/>
        <v>9.5571428571428587</v>
      </c>
      <c r="Z18" s="1">
        <v>25.8</v>
      </c>
      <c r="AA18" s="1">
        <v>23.6</v>
      </c>
      <c r="AB18" s="1">
        <v>26</v>
      </c>
      <c r="AC18" s="1">
        <v>20.2</v>
      </c>
      <c r="AD18" s="1">
        <v>11.6</v>
      </c>
      <c r="AE18" s="1">
        <v>9.1999999999999993</v>
      </c>
      <c r="AF18" s="1"/>
      <c r="AG18" s="1">
        <f t="shared" si="10"/>
        <v>11</v>
      </c>
      <c r="AH18" s="1">
        <f t="shared" si="11"/>
        <v>0</v>
      </c>
      <c r="AI18" s="1">
        <f t="shared" si="12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52</v>
      </c>
      <c r="B19" s="1" t="s">
        <v>41</v>
      </c>
      <c r="C19" s="1">
        <v>189</v>
      </c>
      <c r="D19" s="1">
        <v>513</v>
      </c>
      <c r="E19" s="1">
        <v>182</v>
      </c>
      <c r="F19" s="1">
        <v>489</v>
      </c>
      <c r="G19" s="6">
        <v>0.17</v>
      </c>
      <c r="H19" s="1">
        <v>120</v>
      </c>
      <c r="I19" s="1" t="s">
        <v>34</v>
      </c>
      <c r="J19" s="1">
        <v>334</v>
      </c>
      <c r="K19" s="1">
        <f t="shared" si="3"/>
        <v>-152</v>
      </c>
      <c r="L19" s="1"/>
      <c r="M19" s="1"/>
      <c r="N19" s="1"/>
      <c r="O19" s="1">
        <v>300</v>
      </c>
      <c r="P19" s="1">
        <f t="shared" si="4"/>
        <v>36.4</v>
      </c>
      <c r="Q19" s="5"/>
      <c r="R19" s="5">
        <f t="shared" si="19"/>
        <v>0</v>
      </c>
      <c r="S19" s="5">
        <f t="shared" si="20"/>
        <v>0</v>
      </c>
      <c r="T19" s="5"/>
      <c r="U19" s="5"/>
      <c r="V19" s="5"/>
      <c r="W19" s="1"/>
      <c r="X19" s="1">
        <f t="shared" si="21"/>
        <v>21.675824175824175</v>
      </c>
      <c r="Y19" s="1">
        <f t="shared" si="9"/>
        <v>21.675824175824175</v>
      </c>
      <c r="Z19" s="1">
        <v>60.2</v>
      </c>
      <c r="AA19" s="1">
        <v>36.200000000000003</v>
      </c>
      <c r="AB19" s="1">
        <v>25.2</v>
      </c>
      <c r="AC19" s="1">
        <v>30.8</v>
      </c>
      <c r="AD19" s="1">
        <v>31.6</v>
      </c>
      <c r="AE19" s="1">
        <v>34.200000000000003</v>
      </c>
      <c r="AF19" s="1"/>
      <c r="AG19" s="1">
        <f t="shared" si="10"/>
        <v>0</v>
      </c>
      <c r="AH19" s="1">
        <f t="shared" si="11"/>
        <v>0</v>
      </c>
      <c r="AI19" s="1">
        <f t="shared" si="12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53</v>
      </c>
      <c r="B20" s="11" t="s">
        <v>41</v>
      </c>
      <c r="C20" s="11">
        <v>12</v>
      </c>
      <c r="D20" s="11"/>
      <c r="E20" s="11"/>
      <c r="F20" s="11"/>
      <c r="G20" s="12">
        <v>0</v>
      </c>
      <c r="H20" s="11">
        <v>45</v>
      </c>
      <c r="I20" s="11" t="s">
        <v>42</v>
      </c>
      <c r="J20" s="11"/>
      <c r="K20" s="11">
        <f t="shared" si="3"/>
        <v>0</v>
      </c>
      <c r="L20" s="11"/>
      <c r="M20" s="11"/>
      <c r="N20" s="11"/>
      <c r="O20" s="11"/>
      <c r="P20" s="11">
        <f t="shared" si="4"/>
        <v>0</v>
      </c>
      <c r="Q20" s="13"/>
      <c r="R20" s="13"/>
      <c r="S20" s="13"/>
      <c r="T20" s="13"/>
      <c r="U20" s="13"/>
      <c r="V20" s="13"/>
      <c r="W20" s="11"/>
      <c r="X20" s="11" t="e">
        <f t="shared" si="13"/>
        <v>#DIV/0!</v>
      </c>
      <c r="Y20" s="11" t="e">
        <f t="shared" si="9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/>
      <c r="AG20" s="11">
        <f t="shared" si="10"/>
        <v>0</v>
      </c>
      <c r="AH20" s="11">
        <f t="shared" si="11"/>
        <v>0</v>
      </c>
      <c r="AI20" s="11">
        <f t="shared" si="12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1" t="s">
        <v>54</v>
      </c>
      <c r="B21" s="11" t="s">
        <v>41</v>
      </c>
      <c r="C21" s="11">
        <v>47</v>
      </c>
      <c r="D21" s="11">
        <v>2</v>
      </c>
      <c r="E21" s="11">
        <v>1</v>
      </c>
      <c r="F21" s="11">
        <v>48</v>
      </c>
      <c r="G21" s="12">
        <v>0</v>
      </c>
      <c r="H21" s="11">
        <v>45</v>
      </c>
      <c r="I21" s="11" t="s">
        <v>42</v>
      </c>
      <c r="J21" s="11">
        <v>1</v>
      </c>
      <c r="K21" s="11">
        <f t="shared" si="3"/>
        <v>0</v>
      </c>
      <c r="L21" s="11"/>
      <c r="M21" s="11"/>
      <c r="N21" s="11"/>
      <c r="O21" s="11"/>
      <c r="P21" s="11">
        <f t="shared" si="4"/>
        <v>0.2</v>
      </c>
      <c r="Q21" s="13"/>
      <c r="R21" s="13"/>
      <c r="S21" s="13"/>
      <c r="T21" s="13"/>
      <c r="U21" s="13"/>
      <c r="V21" s="13"/>
      <c r="W21" s="11"/>
      <c r="X21" s="11">
        <f t="shared" si="13"/>
        <v>240</v>
      </c>
      <c r="Y21" s="11">
        <f t="shared" si="9"/>
        <v>240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5" t="s">
        <v>43</v>
      </c>
      <c r="AG21" s="11">
        <f t="shared" si="10"/>
        <v>0</v>
      </c>
      <c r="AH21" s="11">
        <f t="shared" si="11"/>
        <v>0</v>
      </c>
      <c r="AI21" s="11">
        <f t="shared" si="12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55</v>
      </c>
      <c r="B22" s="1" t="s">
        <v>41</v>
      </c>
      <c r="C22" s="1">
        <v>97</v>
      </c>
      <c r="D22" s="1">
        <v>151</v>
      </c>
      <c r="E22" s="1">
        <v>71</v>
      </c>
      <c r="F22" s="1">
        <v>146</v>
      </c>
      <c r="G22" s="6">
        <v>0.35</v>
      </c>
      <c r="H22" s="1">
        <v>45</v>
      </c>
      <c r="I22" s="1" t="s">
        <v>34</v>
      </c>
      <c r="J22" s="1">
        <v>145</v>
      </c>
      <c r="K22" s="1">
        <f t="shared" si="3"/>
        <v>-74</v>
      </c>
      <c r="L22" s="1"/>
      <c r="M22" s="1"/>
      <c r="N22" s="1"/>
      <c r="O22" s="1">
        <v>169.8</v>
      </c>
      <c r="P22" s="1">
        <f t="shared" si="4"/>
        <v>14.2</v>
      </c>
      <c r="Q22" s="5"/>
      <c r="R22" s="5">
        <f t="shared" ref="R22:R25" si="22">Q22</f>
        <v>0</v>
      </c>
      <c r="S22" s="5">
        <f t="shared" ref="S22:S25" si="23">R22-T22-U22</f>
        <v>0</v>
      </c>
      <c r="T22" s="5"/>
      <c r="U22" s="5"/>
      <c r="V22" s="5"/>
      <c r="W22" s="1"/>
      <c r="X22" s="1">
        <f t="shared" ref="X22:X25" si="24">(F22+N22+O22+R22)/P22</f>
        <v>22.239436619718312</v>
      </c>
      <c r="Y22" s="1">
        <f t="shared" si="9"/>
        <v>22.239436619718312</v>
      </c>
      <c r="Z22" s="1">
        <v>28</v>
      </c>
      <c r="AA22" s="1">
        <v>20.399999999999999</v>
      </c>
      <c r="AB22" s="1">
        <v>14.6</v>
      </c>
      <c r="AC22" s="1">
        <v>14.8</v>
      </c>
      <c r="AD22" s="1">
        <v>19.600000000000001</v>
      </c>
      <c r="AE22" s="1">
        <v>20.8</v>
      </c>
      <c r="AF22" s="1"/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56</v>
      </c>
      <c r="B23" s="1" t="s">
        <v>41</v>
      </c>
      <c r="C23" s="1">
        <v>139</v>
      </c>
      <c r="D23" s="1">
        <v>169</v>
      </c>
      <c r="E23" s="1">
        <v>171</v>
      </c>
      <c r="F23" s="1">
        <v>87</v>
      </c>
      <c r="G23" s="6">
        <v>0.35</v>
      </c>
      <c r="H23" s="1">
        <v>45</v>
      </c>
      <c r="I23" s="1" t="s">
        <v>34</v>
      </c>
      <c r="J23" s="1">
        <v>193</v>
      </c>
      <c r="K23" s="1">
        <f t="shared" si="3"/>
        <v>-22</v>
      </c>
      <c r="L23" s="1"/>
      <c r="M23" s="1"/>
      <c r="N23" s="1"/>
      <c r="O23" s="1">
        <v>200</v>
      </c>
      <c r="P23" s="1">
        <f t="shared" si="4"/>
        <v>34.200000000000003</v>
      </c>
      <c r="Q23" s="5">
        <f t="shared" ref="Q23:Q25" si="25">10.5*P23-O23-N23-F23</f>
        <v>72.100000000000023</v>
      </c>
      <c r="R23" s="5">
        <f t="shared" si="22"/>
        <v>72.100000000000023</v>
      </c>
      <c r="S23" s="5">
        <f t="shared" si="23"/>
        <v>72.100000000000023</v>
      </c>
      <c r="T23" s="5"/>
      <c r="U23" s="5"/>
      <c r="V23" s="5"/>
      <c r="W23" s="1"/>
      <c r="X23" s="1">
        <f t="shared" si="24"/>
        <v>10.5</v>
      </c>
      <c r="Y23" s="1">
        <f t="shared" si="9"/>
        <v>8.3918128654970747</v>
      </c>
      <c r="Z23" s="1">
        <v>32.6</v>
      </c>
      <c r="AA23" s="1">
        <v>24</v>
      </c>
      <c r="AB23" s="1">
        <v>20.399999999999999</v>
      </c>
      <c r="AC23" s="1">
        <v>20</v>
      </c>
      <c r="AD23" s="1">
        <v>15.4</v>
      </c>
      <c r="AE23" s="1">
        <v>16</v>
      </c>
      <c r="AF23" s="1"/>
      <c r="AG23" s="1">
        <f t="shared" si="10"/>
        <v>25</v>
      </c>
      <c r="AH23" s="1">
        <f t="shared" si="11"/>
        <v>0</v>
      </c>
      <c r="AI23" s="1">
        <f t="shared" si="12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57</v>
      </c>
      <c r="B24" s="1" t="s">
        <v>33</v>
      </c>
      <c r="C24" s="1">
        <v>1487.3489999999999</v>
      </c>
      <c r="D24" s="1">
        <v>789.32399999999996</v>
      </c>
      <c r="E24" s="1">
        <v>1075.9949999999999</v>
      </c>
      <c r="F24" s="1">
        <v>914.93499999999995</v>
      </c>
      <c r="G24" s="6">
        <v>1</v>
      </c>
      <c r="H24" s="1">
        <v>55</v>
      </c>
      <c r="I24" s="1" t="s">
        <v>34</v>
      </c>
      <c r="J24" s="1">
        <v>1028.2</v>
      </c>
      <c r="K24" s="1">
        <f t="shared" si="3"/>
        <v>47.794999999999845</v>
      </c>
      <c r="L24" s="1"/>
      <c r="M24" s="1"/>
      <c r="N24" s="1"/>
      <c r="O24" s="1">
        <v>400</v>
      </c>
      <c r="P24" s="1">
        <f t="shared" si="4"/>
        <v>215.19899999999998</v>
      </c>
      <c r="Q24" s="5">
        <f t="shared" si="25"/>
        <v>944.6545000000001</v>
      </c>
      <c r="R24" s="5">
        <f t="shared" si="22"/>
        <v>944.6545000000001</v>
      </c>
      <c r="S24" s="5">
        <f t="shared" si="23"/>
        <v>944.6545000000001</v>
      </c>
      <c r="T24" s="5"/>
      <c r="U24" s="5"/>
      <c r="V24" s="5"/>
      <c r="W24" s="1"/>
      <c r="X24" s="1">
        <f t="shared" si="24"/>
        <v>10.500000000000002</v>
      </c>
      <c r="Y24" s="1">
        <f t="shared" si="9"/>
        <v>6.1103211446149848</v>
      </c>
      <c r="Z24" s="1">
        <v>190.6996</v>
      </c>
      <c r="AA24" s="1">
        <v>190.3682</v>
      </c>
      <c r="AB24" s="1">
        <v>208.04599999999999</v>
      </c>
      <c r="AC24" s="1">
        <v>196.93</v>
      </c>
      <c r="AD24" s="1">
        <v>171.875</v>
      </c>
      <c r="AE24" s="1">
        <v>175.60300000000001</v>
      </c>
      <c r="AF24" s="1"/>
      <c r="AG24" s="1">
        <f t="shared" si="10"/>
        <v>945</v>
      </c>
      <c r="AH24" s="1">
        <f t="shared" si="11"/>
        <v>0</v>
      </c>
      <c r="AI24" s="1">
        <f t="shared" si="1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58</v>
      </c>
      <c r="B25" s="1" t="s">
        <v>33</v>
      </c>
      <c r="C25" s="1">
        <v>4264.3310000000001</v>
      </c>
      <c r="D25" s="1">
        <v>1858.425</v>
      </c>
      <c r="E25" s="1">
        <v>3290.2179999999998</v>
      </c>
      <c r="F25" s="1">
        <v>2288.0909999999999</v>
      </c>
      <c r="G25" s="6">
        <v>1</v>
      </c>
      <c r="H25" s="1">
        <v>50</v>
      </c>
      <c r="I25" s="1" t="s">
        <v>34</v>
      </c>
      <c r="J25" s="1">
        <v>3295</v>
      </c>
      <c r="K25" s="1">
        <f t="shared" si="3"/>
        <v>-4.7820000000001528</v>
      </c>
      <c r="L25" s="1"/>
      <c r="M25" s="1"/>
      <c r="N25" s="1"/>
      <c r="O25" s="1">
        <v>1150</v>
      </c>
      <c r="P25" s="1">
        <f t="shared" si="4"/>
        <v>658.04359999999997</v>
      </c>
      <c r="Q25" s="5">
        <v>3500</v>
      </c>
      <c r="R25" s="5">
        <f t="shared" si="22"/>
        <v>3500</v>
      </c>
      <c r="S25" s="5">
        <f t="shared" si="23"/>
        <v>1500</v>
      </c>
      <c r="T25" s="5">
        <v>1000</v>
      </c>
      <c r="U25" s="5">
        <v>1000</v>
      </c>
      <c r="V25" s="5"/>
      <c r="W25" s="1"/>
      <c r="X25" s="1">
        <f t="shared" si="24"/>
        <v>10.54351261831283</v>
      </c>
      <c r="Y25" s="1">
        <f t="shared" si="9"/>
        <v>5.2247161130356714</v>
      </c>
      <c r="Z25" s="1">
        <v>533.99840000000006</v>
      </c>
      <c r="AA25" s="1">
        <v>539.62239999999997</v>
      </c>
      <c r="AB25" s="1">
        <v>594.78980000000001</v>
      </c>
      <c r="AC25" s="1">
        <v>584.154</v>
      </c>
      <c r="AD25" s="1">
        <v>511.87040000000002</v>
      </c>
      <c r="AE25" s="1">
        <v>489.61259999999999</v>
      </c>
      <c r="AF25" s="1"/>
      <c r="AG25" s="1">
        <f t="shared" si="10"/>
        <v>1500</v>
      </c>
      <c r="AH25" s="1">
        <f t="shared" si="11"/>
        <v>1000</v>
      </c>
      <c r="AI25" s="1">
        <f t="shared" si="12"/>
        <v>1000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1" t="s">
        <v>59</v>
      </c>
      <c r="B26" s="11" t="s">
        <v>33</v>
      </c>
      <c r="C26" s="11">
        <v>26.382999999999999</v>
      </c>
      <c r="D26" s="11"/>
      <c r="E26" s="11">
        <v>5.2489999999999997</v>
      </c>
      <c r="F26" s="11"/>
      <c r="G26" s="12">
        <v>0</v>
      </c>
      <c r="H26" s="11">
        <v>55</v>
      </c>
      <c r="I26" s="11" t="s">
        <v>42</v>
      </c>
      <c r="J26" s="11">
        <v>39.950000000000003</v>
      </c>
      <c r="K26" s="11">
        <f t="shared" si="3"/>
        <v>-34.701000000000001</v>
      </c>
      <c r="L26" s="11"/>
      <c r="M26" s="11"/>
      <c r="N26" s="11"/>
      <c r="O26" s="11"/>
      <c r="P26" s="11">
        <f t="shared" si="4"/>
        <v>1.0497999999999998</v>
      </c>
      <c r="Q26" s="13"/>
      <c r="R26" s="13"/>
      <c r="S26" s="13"/>
      <c r="T26" s="13"/>
      <c r="U26" s="13"/>
      <c r="V26" s="13"/>
      <c r="W26" s="11"/>
      <c r="X26" s="11">
        <f t="shared" si="13"/>
        <v>0</v>
      </c>
      <c r="Y26" s="11">
        <f t="shared" si="9"/>
        <v>0</v>
      </c>
      <c r="Z26" s="11">
        <v>2.0528</v>
      </c>
      <c r="AA26" s="11">
        <v>1.5267999999999999</v>
      </c>
      <c r="AB26" s="11">
        <v>8.1295999999999999</v>
      </c>
      <c r="AC26" s="11">
        <v>10.783799999999999</v>
      </c>
      <c r="AD26" s="11">
        <v>12.193199999999999</v>
      </c>
      <c r="AE26" s="11">
        <v>12.010199999999999</v>
      </c>
      <c r="AF26" s="11"/>
      <c r="AG26" s="11">
        <f t="shared" si="10"/>
        <v>0</v>
      </c>
      <c r="AH26" s="11">
        <f t="shared" si="11"/>
        <v>0</v>
      </c>
      <c r="AI26" s="11">
        <f t="shared" si="12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60</v>
      </c>
      <c r="B27" s="1" t="s">
        <v>33</v>
      </c>
      <c r="C27" s="1">
        <v>2384.4789999999998</v>
      </c>
      <c r="D27" s="1">
        <v>1179.2449999999999</v>
      </c>
      <c r="E27" s="1">
        <v>2035.884</v>
      </c>
      <c r="F27" s="1">
        <v>1132.9749999999999</v>
      </c>
      <c r="G27" s="6">
        <v>1</v>
      </c>
      <c r="H27" s="1">
        <v>55</v>
      </c>
      <c r="I27" s="1" t="s">
        <v>34</v>
      </c>
      <c r="J27" s="1">
        <v>2014.35</v>
      </c>
      <c r="K27" s="1">
        <f t="shared" si="3"/>
        <v>21.534000000000106</v>
      </c>
      <c r="L27" s="1"/>
      <c r="M27" s="1"/>
      <c r="N27" s="1">
        <v>500</v>
      </c>
      <c r="O27" s="1">
        <v>850</v>
      </c>
      <c r="P27" s="1">
        <f t="shared" si="4"/>
        <v>407.17680000000001</v>
      </c>
      <c r="Q27" s="5">
        <f t="shared" ref="Q27:Q28" si="26">10.5*P27-O27-N27-F27</f>
        <v>1792.3814000000007</v>
      </c>
      <c r="R27" s="5">
        <f t="shared" ref="R27:R78" si="27">Q27</f>
        <v>1792.3814000000007</v>
      </c>
      <c r="S27" s="5">
        <f t="shared" ref="S27:S49" si="28">R27-T27-U27</f>
        <v>792.38140000000067</v>
      </c>
      <c r="T27" s="5">
        <v>500</v>
      </c>
      <c r="U27" s="5">
        <v>500</v>
      </c>
      <c r="V27" s="5"/>
      <c r="W27" s="1"/>
      <c r="X27" s="1">
        <f t="shared" ref="X27:X78" si="29">(F27+N27+O27+R27)/P27</f>
        <v>10.500000000000002</v>
      </c>
      <c r="Y27" s="1">
        <f t="shared" si="9"/>
        <v>6.0980267048613763</v>
      </c>
      <c r="Z27" s="1">
        <v>362.06779999999998</v>
      </c>
      <c r="AA27" s="1">
        <v>352.5566</v>
      </c>
      <c r="AB27" s="1">
        <v>346.62639999999999</v>
      </c>
      <c r="AC27" s="1">
        <v>340.81420000000003</v>
      </c>
      <c r="AD27" s="1">
        <v>300.68599999999998</v>
      </c>
      <c r="AE27" s="1">
        <v>292.98540000000003</v>
      </c>
      <c r="AF27" s="1"/>
      <c r="AG27" s="1">
        <f t="shared" si="10"/>
        <v>792</v>
      </c>
      <c r="AH27" s="1">
        <f t="shared" si="11"/>
        <v>500</v>
      </c>
      <c r="AI27" s="1">
        <f t="shared" si="12"/>
        <v>500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33</v>
      </c>
      <c r="C28" s="1">
        <v>621.57899999999995</v>
      </c>
      <c r="D28" s="1">
        <v>16.204000000000001</v>
      </c>
      <c r="E28" s="1">
        <v>291.58800000000002</v>
      </c>
      <c r="F28" s="1">
        <v>295.36599999999999</v>
      </c>
      <c r="G28" s="6">
        <v>1</v>
      </c>
      <c r="H28" s="1">
        <v>60</v>
      </c>
      <c r="I28" s="1" t="s">
        <v>34</v>
      </c>
      <c r="J28" s="1">
        <v>283.89999999999998</v>
      </c>
      <c r="K28" s="1">
        <f t="shared" si="3"/>
        <v>7.688000000000045</v>
      </c>
      <c r="L28" s="1"/>
      <c r="M28" s="1"/>
      <c r="N28" s="1"/>
      <c r="O28" s="1">
        <v>0</v>
      </c>
      <c r="P28" s="1">
        <f t="shared" si="4"/>
        <v>58.317600000000006</v>
      </c>
      <c r="Q28" s="5">
        <f t="shared" si="26"/>
        <v>316.9688000000001</v>
      </c>
      <c r="R28" s="5">
        <v>0</v>
      </c>
      <c r="S28" s="5">
        <f t="shared" si="28"/>
        <v>0</v>
      </c>
      <c r="T28" s="5"/>
      <c r="U28" s="5"/>
      <c r="V28" s="5">
        <v>0</v>
      </c>
      <c r="W28" s="1" t="s">
        <v>147</v>
      </c>
      <c r="X28" s="1">
        <f t="shared" si="29"/>
        <v>5.0647831872367854</v>
      </c>
      <c r="Y28" s="1">
        <f t="shared" si="9"/>
        <v>5.0647831872367854</v>
      </c>
      <c r="Z28" s="1">
        <v>52.571800000000003</v>
      </c>
      <c r="AA28" s="1">
        <v>48.1798</v>
      </c>
      <c r="AB28" s="1">
        <v>43.308999999999997</v>
      </c>
      <c r="AC28" s="1">
        <v>48.815800000000003</v>
      </c>
      <c r="AD28" s="1">
        <v>50.968400000000003</v>
      </c>
      <c r="AE28" s="1">
        <v>47.218400000000003</v>
      </c>
      <c r="AF28" s="1" t="s">
        <v>152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63</v>
      </c>
      <c r="B29" s="1" t="s">
        <v>33</v>
      </c>
      <c r="C29" s="1">
        <v>4590.5529999999999</v>
      </c>
      <c r="D29" s="1">
        <v>2017.94</v>
      </c>
      <c r="E29" s="1">
        <v>4459.1809999999996</v>
      </c>
      <c r="F29" s="1">
        <v>1229.087</v>
      </c>
      <c r="G29" s="6">
        <v>1</v>
      </c>
      <c r="H29" s="1">
        <v>60</v>
      </c>
      <c r="I29" s="1" t="s">
        <v>34</v>
      </c>
      <c r="J29" s="1">
        <v>4317.3500000000004</v>
      </c>
      <c r="K29" s="1">
        <f t="shared" si="3"/>
        <v>141.83099999999922</v>
      </c>
      <c r="L29" s="1"/>
      <c r="M29" s="1"/>
      <c r="N29" s="1">
        <v>1000</v>
      </c>
      <c r="O29" s="1">
        <v>1600</v>
      </c>
      <c r="P29" s="1">
        <f t="shared" si="4"/>
        <v>891.83619999999996</v>
      </c>
      <c r="Q29" s="5">
        <f>10*P29-O29-N29-F29</f>
        <v>5089.2749999999996</v>
      </c>
      <c r="R29" s="25">
        <v>3000</v>
      </c>
      <c r="S29" s="5">
        <f t="shared" si="28"/>
        <v>2000</v>
      </c>
      <c r="T29" s="5">
        <v>500</v>
      </c>
      <c r="U29" s="5">
        <v>500</v>
      </c>
      <c r="V29" s="5">
        <v>3000</v>
      </c>
      <c r="W29" s="1" t="s">
        <v>148</v>
      </c>
      <c r="X29" s="1">
        <f t="shared" si="29"/>
        <v>7.6573332636643361</v>
      </c>
      <c r="Y29" s="1">
        <f t="shared" si="9"/>
        <v>4.2934868533033308</v>
      </c>
      <c r="Z29" s="1">
        <v>685.91099999999994</v>
      </c>
      <c r="AA29" s="1">
        <v>685.08040000000005</v>
      </c>
      <c r="AB29" s="1">
        <v>670.56659999999999</v>
      </c>
      <c r="AC29" s="1">
        <v>673.42960000000005</v>
      </c>
      <c r="AD29" s="1">
        <v>769.53700000000003</v>
      </c>
      <c r="AE29" s="1">
        <v>740.97140000000002</v>
      </c>
      <c r="AF29" s="1"/>
      <c r="AG29" s="1">
        <f t="shared" si="10"/>
        <v>2000</v>
      </c>
      <c r="AH29" s="1">
        <f t="shared" si="11"/>
        <v>500</v>
      </c>
      <c r="AI29" s="1">
        <f t="shared" si="12"/>
        <v>500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33</v>
      </c>
      <c r="C30" s="1">
        <v>449.36900000000003</v>
      </c>
      <c r="D30" s="1">
        <v>182.79900000000001</v>
      </c>
      <c r="E30" s="1">
        <v>312.214</v>
      </c>
      <c r="F30" s="1">
        <v>275.517</v>
      </c>
      <c r="G30" s="6">
        <v>1</v>
      </c>
      <c r="H30" s="1">
        <v>50</v>
      </c>
      <c r="I30" s="1" t="s">
        <v>34</v>
      </c>
      <c r="J30" s="1">
        <v>293.45</v>
      </c>
      <c r="K30" s="1">
        <f t="shared" si="3"/>
        <v>18.76400000000001</v>
      </c>
      <c r="L30" s="1"/>
      <c r="M30" s="1"/>
      <c r="N30" s="1"/>
      <c r="O30" s="1">
        <v>73.654600000000016</v>
      </c>
      <c r="P30" s="1">
        <f t="shared" si="4"/>
        <v>62.442799999999998</v>
      </c>
      <c r="Q30" s="5">
        <f>10.5*P30-O30-N30-F30</f>
        <v>306.47779999999995</v>
      </c>
      <c r="R30" s="5">
        <f t="shared" si="27"/>
        <v>306.47779999999995</v>
      </c>
      <c r="S30" s="5">
        <f t="shared" si="28"/>
        <v>306.47779999999995</v>
      </c>
      <c r="T30" s="5"/>
      <c r="U30" s="5"/>
      <c r="V30" s="5"/>
      <c r="W30" s="1"/>
      <c r="X30" s="1">
        <f t="shared" si="29"/>
        <v>10.5</v>
      </c>
      <c r="Y30" s="1">
        <f t="shared" si="9"/>
        <v>5.5918632732676947</v>
      </c>
      <c r="Z30" s="1">
        <v>47.911799999999999</v>
      </c>
      <c r="AA30" s="1">
        <v>48.9268</v>
      </c>
      <c r="AB30" s="1">
        <v>63.077399999999997</v>
      </c>
      <c r="AC30" s="1">
        <v>59.039200000000001</v>
      </c>
      <c r="AD30" s="1">
        <v>54.6496</v>
      </c>
      <c r="AE30" s="1">
        <v>54.511200000000002</v>
      </c>
      <c r="AF30" s="1"/>
      <c r="AG30" s="1">
        <f t="shared" si="10"/>
        <v>306</v>
      </c>
      <c r="AH30" s="1">
        <f t="shared" si="11"/>
        <v>0</v>
      </c>
      <c r="AI30" s="1">
        <f t="shared" si="12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65</v>
      </c>
      <c r="B31" s="1" t="s">
        <v>33</v>
      </c>
      <c r="C31" s="1">
        <v>2087.107</v>
      </c>
      <c r="D31" s="1">
        <v>918.29</v>
      </c>
      <c r="E31" s="1">
        <v>1706.3389999999999</v>
      </c>
      <c r="F31" s="1">
        <v>961.096</v>
      </c>
      <c r="G31" s="6">
        <v>1</v>
      </c>
      <c r="H31" s="1">
        <v>55</v>
      </c>
      <c r="I31" s="1" t="s">
        <v>34</v>
      </c>
      <c r="J31" s="1">
        <v>1637.25</v>
      </c>
      <c r="K31" s="1">
        <f t="shared" si="3"/>
        <v>69.088999999999942</v>
      </c>
      <c r="L31" s="1"/>
      <c r="M31" s="1"/>
      <c r="N31" s="1"/>
      <c r="O31" s="1">
        <v>450</v>
      </c>
      <c r="P31" s="1">
        <f t="shared" si="4"/>
        <v>341.26779999999997</v>
      </c>
      <c r="Q31" s="5">
        <f>10*P31-O31-N31-F31</f>
        <v>2001.5819999999999</v>
      </c>
      <c r="R31" s="5">
        <f t="shared" si="27"/>
        <v>2001.5819999999999</v>
      </c>
      <c r="S31" s="5">
        <f t="shared" si="28"/>
        <v>1001.5819999999999</v>
      </c>
      <c r="T31" s="5">
        <v>500</v>
      </c>
      <c r="U31" s="5">
        <v>500</v>
      </c>
      <c r="V31" s="5"/>
      <c r="W31" s="1"/>
      <c r="X31" s="1">
        <f t="shared" si="29"/>
        <v>10</v>
      </c>
      <c r="Y31" s="1">
        <f t="shared" si="9"/>
        <v>4.1348641741178049</v>
      </c>
      <c r="Z31" s="1">
        <v>248.86160000000001</v>
      </c>
      <c r="AA31" s="1">
        <v>254.05719999999999</v>
      </c>
      <c r="AB31" s="1">
        <v>286.41660000000002</v>
      </c>
      <c r="AC31" s="1">
        <v>273.83120000000002</v>
      </c>
      <c r="AD31" s="1">
        <v>219.131</v>
      </c>
      <c r="AE31" s="1">
        <v>219.94560000000001</v>
      </c>
      <c r="AF31" s="1"/>
      <c r="AG31" s="1">
        <f t="shared" si="10"/>
        <v>1002</v>
      </c>
      <c r="AH31" s="1">
        <f t="shared" si="11"/>
        <v>500</v>
      </c>
      <c r="AI31" s="1">
        <f t="shared" si="12"/>
        <v>500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33</v>
      </c>
      <c r="C32" s="1">
        <v>3738.7719999999999</v>
      </c>
      <c r="D32" s="1">
        <v>1367.29</v>
      </c>
      <c r="E32" s="1">
        <v>2927.2089999999998</v>
      </c>
      <c r="F32" s="1">
        <v>1769.0139999999999</v>
      </c>
      <c r="G32" s="6">
        <v>1</v>
      </c>
      <c r="H32" s="1">
        <v>60</v>
      </c>
      <c r="I32" s="1" t="s">
        <v>34</v>
      </c>
      <c r="J32" s="1">
        <v>2849.7</v>
      </c>
      <c r="K32" s="1">
        <f t="shared" si="3"/>
        <v>77.509000000000015</v>
      </c>
      <c r="L32" s="1"/>
      <c r="M32" s="1"/>
      <c r="N32" s="1">
        <v>700</v>
      </c>
      <c r="O32" s="1">
        <v>1150</v>
      </c>
      <c r="P32" s="1">
        <f t="shared" si="4"/>
        <v>585.44179999999994</v>
      </c>
      <c r="Q32" s="5">
        <f t="shared" ref="Q32:Q36" si="30">10.5*P32-O32-N32-F32</f>
        <v>2528.1248999999989</v>
      </c>
      <c r="R32" s="25">
        <v>1500</v>
      </c>
      <c r="S32" s="5">
        <f t="shared" si="28"/>
        <v>1000</v>
      </c>
      <c r="T32" s="5">
        <v>500</v>
      </c>
      <c r="U32" s="5"/>
      <c r="V32" s="5">
        <v>1500</v>
      </c>
      <c r="W32" s="1" t="s">
        <v>148</v>
      </c>
      <c r="X32" s="1">
        <f t="shared" si="29"/>
        <v>8.743847808612232</v>
      </c>
      <c r="Y32" s="1">
        <f t="shared" si="9"/>
        <v>6.1816802285043542</v>
      </c>
      <c r="Z32" s="1">
        <v>501.19799999999998</v>
      </c>
      <c r="AA32" s="1">
        <v>515.08860000000004</v>
      </c>
      <c r="AB32" s="1">
        <v>592.24799999999993</v>
      </c>
      <c r="AC32" s="1">
        <v>536.57259999999997</v>
      </c>
      <c r="AD32" s="1">
        <v>450.02460000000002</v>
      </c>
      <c r="AE32" s="1">
        <v>444.81119999999999</v>
      </c>
      <c r="AF32" s="1"/>
      <c r="AG32" s="1">
        <f t="shared" si="10"/>
        <v>1000</v>
      </c>
      <c r="AH32" s="1">
        <f t="shared" si="11"/>
        <v>500</v>
      </c>
      <c r="AI32" s="1">
        <f t="shared" si="12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33</v>
      </c>
      <c r="C33" s="1">
        <v>2615.89</v>
      </c>
      <c r="D33" s="1">
        <v>1126.71</v>
      </c>
      <c r="E33" s="1">
        <v>2286.59</v>
      </c>
      <c r="F33" s="1">
        <v>944.93700000000001</v>
      </c>
      <c r="G33" s="6">
        <v>1</v>
      </c>
      <c r="H33" s="1">
        <v>60</v>
      </c>
      <c r="I33" s="1" t="s">
        <v>34</v>
      </c>
      <c r="J33" s="1">
        <v>2287.5</v>
      </c>
      <c r="K33" s="1">
        <f t="shared" si="3"/>
        <v>-0.90999999999985448</v>
      </c>
      <c r="L33" s="1"/>
      <c r="M33" s="1"/>
      <c r="N33" s="1">
        <v>600</v>
      </c>
      <c r="O33" s="1">
        <v>800</v>
      </c>
      <c r="P33" s="1">
        <f t="shared" si="4"/>
        <v>457.31800000000004</v>
      </c>
      <c r="Q33" s="5">
        <f t="shared" si="30"/>
        <v>2456.902000000001</v>
      </c>
      <c r="R33" s="25">
        <v>1500</v>
      </c>
      <c r="S33" s="5">
        <f t="shared" si="28"/>
        <v>1000</v>
      </c>
      <c r="T33" s="5"/>
      <c r="U33" s="5">
        <v>500</v>
      </c>
      <c r="V33" s="5">
        <v>1500</v>
      </c>
      <c r="W33" s="1" t="s">
        <v>148</v>
      </c>
      <c r="X33" s="1">
        <f t="shared" si="29"/>
        <v>8.4075785339741707</v>
      </c>
      <c r="Y33" s="1">
        <f t="shared" si="9"/>
        <v>5.1275851814273645</v>
      </c>
      <c r="Z33" s="1">
        <v>394.14679999999998</v>
      </c>
      <c r="AA33" s="1">
        <v>389.6336</v>
      </c>
      <c r="AB33" s="1">
        <v>410.01719999999989</v>
      </c>
      <c r="AC33" s="1">
        <v>376.8288</v>
      </c>
      <c r="AD33" s="1">
        <v>347.92079999999999</v>
      </c>
      <c r="AE33" s="1">
        <v>361.29939999999999</v>
      </c>
      <c r="AF33" s="1" t="s">
        <v>62</v>
      </c>
      <c r="AG33" s="1">
        <f t="shared" si="10"/>
        <v>1000</v>
      </c>
      <c r="AH33" s="1">
        <f t="shared" si="11"/>
        <v>0</v>
      </c>
      <c r="AI33" s="1">
        <f t="shared" si="12"/>
        <v>500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33</v>
      </c>
      <c r="C34" s="1">
        <v>960.67499999999995</v>
      </c>
      <c r="D34" s="1">
        <v>294.27499999999998</v>
      </c>
      <c r="E34" s="1">
        <v>670.649</v>
      </c>
      <c r="F34" s="1">
        <v>482.68099999999998</v>
      </c>
      <c r="G34" s="6">
        <v>1</v>
      </c>
      <c r="H34" s="1">
        <v>60</v>
      </c>
      <c r="I34" s="1" t="s">
        <v>34</v>
      </c>
      <c r="J34" s="1">
        <v>636.85</v>
      </c>
      <c r="K34" s="1">
        <f t="shared" si="3"/>
        <v>33.798999999999978</v>
      </c>
      <c r="L34" s="1"/>
      <c r="M34" s="1"/>
      <c r="N34" s="1"/>
      <c r="O34" s="1">
        <v>334.21660000000003</v>
      </c>
      <c r="P34" s="1">
        <f t="shared" si="4"/>
        <v>134.12979999999999</v>
      </c>
      <c r="Q34" s="5">
        <f t="shared" si="30"/>
        <v>591.46529999999984</v>
      </c>
      <c r="R34" s="5">
        <f t="shared" si="27"/>
        <v>591.46529999999984</v>
      </c>
      <c r="S34" s="5">
        <f t="shared" si="28"/>
        <v>591.46529999999984</v>
      </c>
      <c r="T34" s="5"/>
      <c r="U34" s="5"/>
      <c r="V34" s="5"/>
      <c r="W34" s="1"/>
      <c r="X34" s="1">
        <f t="shared" si="29"/>
        <v>10.5</v>
      </c>
      <c r="Y34" s="1">
        <f t="shared" si="9"/>
        <v>6.0903512865895575</v>
      </c>
      <c r="Z34" s="1">
        <v>110.99079999999999</v>
      </c>
      <c r="AA34" s="1">
        <v>106.7688</v>
      </c>
      <c r="AB34" s="1">
        <v>122.1382</v>
      </c>
      <c r="AC34" s="1">
        <v>125.9478</v>
      </c>
      <c r="AD34" s="1">
        <v>104.2218</v>
      </c>
      <c r="AE34" s="1">
        <v>99.483199999999997</v>
      </c>
      <c r="AF34" s="1"/>
      <c r="AG34" s="1">
        <f t="shared" si="10"/>
        <v>591</v>
      </c>
      <c r="AH34" s="1">
        <f t="shared" si="11"/>
        <v>0</v>
      </c>
      <c r="AI34" s="1">
        <f t="shared" si="12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33</v>
      </c>
      <c r="C35" s="1">
        <v>855.21299999999997</v>
      </c>
      <c r="D35" s="1">
        <v>615.34900000000005</v>
      </c>
      <c r="E35" s="1">
        <v>705.76199999999994</v>
      </c>
      <c r="F35" s="1">
        <v>650.447</v>
      </c>
      <c r="G35" s="6">
        <v>1</v>
      </c>
      <c r="H35" s="1">
        <v>60</v>
      </c>
      <c r="I35" s="1" t="s">
        <v>34</v>
      </c>
      <c r="J35" s="1">
        <v>683.89</v>
      </c>
      <c r="K35" s="1">
        <f t="shared" si="3"/>
        <v>21.871999999999957</v>
      </c>
      <c r="L35" s="1"/>
      <c r="M35" s="1"/>
      <c r="N35" s="1"/>
      <c r="O35" s="1">
        <v>333.48879999999969</v>
      </c>
      <c r="P35" s="1">
        <f t="shared" si="4"/>
        <v>141.1524</v>
      </c>
      <c r="Q35" s="5">
        <f t="shared" si="30"/>
        <v>498.16440000000046</v>
      </c>
      <c r="R35" s="5">
        <f t="shared" si="27"/>
        <v>498.16440000000046</v>
      </c>
      <c r="S35" s="5">
        <f t="shared" si="28"/>
        <v>498.16440000000046</v>
      </c>
      <c r="T35" s="5"/>
      <c r="U35" s="5"/>
      <c r="V35" s="5"/>
      <c r="W35" s="1"/>
      <c r="X35" s="1">
        <f t="shared" si="29"/>
        <v>10.500000000000002</v>
      </c>
      <c r="Y35" s="1">
        <f t="shared" si="9"/>
        <v>6.9707337601060964</v>
      </c>
      <c r="Z35" s="1">
        <v>131.07239999999999</v>
      </c>
      <c r="AA35" s="1">
        <v>132.8004</v>
      </c>
      <c r="AB35" s="1">
        <v>129.39080000000001</v>
      </c>
      <c r="AC35" s="1">
        <v>127.3246</v>
      </c>
      <c r="AD35" s="1">
        <v>115.3198</v>
      </c>
      <c r="AE35" s="1">
        <v>110.83320000000001</v>
      </c>
      <c r="AF35" s="1"/>
      <c r="AG35" s="1">
        <f t="shared" si="10"/>
        <v>498</v>
      </c>
      <c r="AH35" s="1">
        <f t="shared" si="11"/>
        <v>0</v>
      </c>
      <c r="AI35" s="1">
        <f t="shared" si="12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33</v>
      </c>
      <c r="C36" s="1">
        <v>1114.5889999999999</v>
      </c>
      <c r="D36" s="1">
        <v>712.63800000000003</v>
      </c>
      <c r="E36" s="1">
        <v>823.17899999999997</v>
      </c>
      <c r="F36" s="1">
        <v>771.81600000000003</v>
      </c>
      <c r="G36" s="6">
        <v>1</v>
      </c>
      <c r="H36" s="1">
        <v>60</v>
      </c>
      <c r="I36" s="1" t="s">
        <v>34</v>
      </c>
      <c r="J36" s="1">
        <v>786.19</v>
      </c>
      <c r="K36" s="1">
        <f t="shared" si="3"/>
        <v>36.988999999999919</v>
      </c>
      <c r="L36" s="1"/>
      <c r="M36" s="1"/>
      <c r="N36" s="1"/>
      <c r="O36" s="1">
        <v>0</v>
      </c>
      <c r="P36" s="1">
        <f t="shared" si="4"/>
        <v>164.63579999999999</v>
      </c>
      <c r="Q36" s="5">
        <f t="shared" si="30"/>
        <v>956.85989999999993</v>
      </c>
      <c r="R36" s="5">
        <f t="shared" si="27"/>
        <v>956.85989999999993</v>
      </c>
      <c r="S36" s="5">
        <f t="shared" si="28"/>
        <v>456.85989999999993</v>
      </c>
      <c r="T36" s="5">
        <v>500</v>
      </c>
      <c r="U36" s="5"/>
      <c r="V36" s="5"/>
      <c r="W36" s="1"/>
      <c r="X36" s="1">
        <f t="shared" si="29"/>
        <v>10.5</v>
      </c>
      <c r="Y36" s="1">
        <f t="shared" si="9"/>
        <v>4.6880204669944208</v>
      </c>
      <c r="Z36" s="1">
        <v>161.98939999999999</v>
      </c>
      <c r="AA36" s="1">
        <v>159.4914</v>
      </c>
      <c r="AB36" s="1">
        <v>155.21719999999999</v>
      </c>
      <c r="AC36" s="1">
        <v>156.32220000000001</v>
      </c>
      <c r="AD36" s="1">
        <v>145.57499999999999</v>
      </c>
      <c r="AE36" s="1">
        <v>143.66239999999999</v>
      </c>
      <c r="AF36" s="1" t="s">
        <v>62</v>
      </c>
      <c r="AG36" s="1">
        <f t="shared" si="10"/>
        <v>457</v>
      </c>
      <c r="AH36" s="1">
        <f t="shared" si="11"/>
        <v>500</v>
      </c>
      <c r="AI36" s="1">
        <f t="shared" si="12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33</v>
      </c>
      <c r="C37" s="1">
        <v>60.558999999999997</v>
      </c>
      <c r="D37" s="1">
        <v>231.352</v>
      </c>
      <c r="E37" s="1">
        <v>63.43</v>
      </c>
      <c r="F37" s="1">
        <v>182.57300000000001</v>
      </c>
      <c r="G37" s="6">
        <v>1</v>
      </c>
      <c r="H37" s="1">
        <v>35</v>
      </c>
      <c r="I37" s="1" t="s">
        <v>34</v>
      </c>
      <c r="J37" s="1">
        <v>120.55</v>
      </c>
      <c r="K37" s="1">
        <f t="shared" si="3"/>
        <v>-57.12</v>
      </c>
      <c r="L37" s="1"/>
      <c r="M37" s="1"/>
      <c r="N37" s="1"/>
      <c r="O37" s="1">
        <v>29.259500000000031</v>
      </c>
      <c r="P37" s="1">
        <f t="shared" si="4"/>
        <v>12.686</v>
      </c>
      <c r="Q37" s="5"/>
      <c r="R37" s="5">
        <f t="shared" si="27"/>
        <v>0</v>
      </c>
      <c r="S37" s="5">
        <f t="shared" si="28"/>
        <v>0</v>
      </c>
      <c r="T37" s="5"/>
      <c r="U37" s="5"/>
      <c r="V37" s="5"/>
      <c r="W37" s="1"/>
      <c r="X37" s="1">
        <f t="shared" si="29"/>
        <v>16.698131798833362</v>
      </c>
      <c r="Y37" s="1">
        <f t="shared" si="9"/>
        <v>16.698131798833362</v>
      </c>
      <c r="Z37" s="1">
        <v>24.606200000000001</v>
      </c>
      <c r="AA37" s="1">
        <v>26.148599999999998</v>
      </c>
      <c r="AB37" s="1">
        <v>17.423400000000001</v>
      </c>
      <c r="AC37" s="1">
        <v>15.9366</v>
      </c>
      <c r="AD37" s="1">
        <v>18.904199999999999</v>
      </c>
      <c r="AE37" s="1">
        <v>18.079000000000001</v>
      </c>
      <c r="AF37" s="1"/>
      <c r="AG37" s="1">
        <f t="shared" si="10"/>
        <v>0</v>
      </c>
      <c r="AH37" s="1">
        <f t="shared" si="11"/>
        <v>0</v>
      </c>
      <c r="AI37" s="1">
        <f t="shared" si="12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72</v>
      </c>
      <c r="B38" s="1" t="s">
        <v>33</v>
      </c>
      <c r="C38" s="1">
        <v>350.51600000000002</v>
      </c>
      <c r="D38" s="1">
        <v>474.66800000000001</v>
      </c>
      <c r="E38" s="1">
        <v>307.67</v>
      </c>
      <c r="F38" s="1">
        <v>451.02100000000002</v>
      </c>
      <c r="G38" s="6">
        <v>1</v>
      </c>
      <c r="H38" s="1">
        <v>30</v>
      </c>
      <c r="I38" s="1" t="s">
        <v>34</v>
      </c>
      <c r="J38" s="1">
        <v>307.3</v>
      </c>
      <c r="K38" s="1">
        <f t="shared" ref="K38:K69" si="31">E38-J38</f>
        <v>0.37000000000000455</v>
      </c>
      <c r="L38" s="1"/>
      <c r="M38" s="1"/>
      <c r="N38" s="1"/>
      <c r="O38" s="1">
        <v>90.356600000000043</v>
      </c>
      <c r="P38" s="1">
        <f t="shared" si="4"/>
        <v>61.534000000000006</v>
      </c>
      <c r="Q38" s="5">
        <f t="shared" ref="Q38:Q43" si="32">10.5*P38-O38-N38-F38</f>
        <v>104.7294</v>
      </c>
      <c r="R38" s="5">
        <f t="shared" si="27"/>
        <v>104.7294</v>
      </c>
      <c r="S38" s="5">
        <f t="shared" si="28"/>
        <v>104.7294</v>
      </c>
      <c r="T38" s="5"/>
      <c r="U38" s="5"/>
      <c r="V38" s="5"/>
      <c r="W38" s="1"/>
      <c r="X38" s="1">
        <f t="shared" si="29"/>
        <v>10.499999999999998</v>
      </c>
      <c r="Y38" s="1">
        <f t="shared" si="9"/>
        <v>8.7980238567296123</v>
      </c>
      <c r="Z38" s="1">
        <v>72.266600000000011</v>
      </c>
      <c r="AA38" s="1">
        <v>79.852000000000004</v>
      </c>
      <c r="AB38" s="1">
        <v>76.117800000000003</v>
      </c>
      <c r="AC38" s="1">
        <v>69.611400000000003</v>
      </c>
      <c r="AD38" s="1">
        <v>64.636600000000001</v>
      </c>
      <c r="AE38" s="1">
        <v>60.631799999999998</v>
      </c>
      <c r="AF38" s="1"/>
      <c r="AG38" s="1">
        <f t="shared" si="10"/>
        <v>105</v>
      </c>
      <c r="AH38" s="1">
        <f t="shared" si="11"/>
        <v>0</v>
      </c>
      <c r="AI38" s="1">
        <f t="shared" si="12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33</v>
      </c>
      <c r="C39" s="1">
        <v>311.96300000000002</v>
      </c>
      <c r="D39" s="1">
        <v>243.30799999999999</v>
      </c>
      <c r="E39" s="1">
        <v>269.262</v>
      </c>
      <c r="F39" s="1">
        <v>241.19399999999999</v>
      </c>
      <c r="G39" s="6">
        <v>1</v>
      </c>
      <c r="H39" s="1">
        <v>30</v>
      </c>
      <c r="I39" s="1" t="s">
        <v>34</v>
      </c>
      <c r="J39" s="1">
        <v>261.89999999999998</v>
      </c>
      <c r="K39" s="1">
        <f t="shared" si="31"/>
        <v>7.3620000000000232</v>
      </c>
      <c r="L39" s="1"/>
      <c r="M39" s="1"/>
      <c r="N39" s="1"/>
      <c r="O39" s="1">
        <v>140.20060000000001</v>
      </c>
      <c r="P39" s="1">
        <f t="shared" si="4"/>
        <v>53.852400000000003</v>
      </c>
      <c r="Q39" s="5">
        <f t="shared" si="32"/>
        <v>184.0556</v>
      </c>
      <c r="R39" s="5">
        <f t="shared" si="27"/>
        <v>184.0556</v>
      </c>
      <c r="S39" s="5">
        <f t="shared" si="28"/>
        <v>184.0556</v>
      </c>
      <c r="T39" s="5"/>
      <c r="U39" s="5"/>
      <c r="V39" s="5"/>
      <c r="W39" s="1"/>
      <c r="X39" s="1">
        <f t="shared" si="29"/>
        <v>10.5</v>
      </c>
      <c r="Y39" s="1">
        <f t="shared" si="9"/>
        <v>7.0822210337886506</v>
      </c>
      <c r="Z39" s="1">
        <v>54.2134</v>
      </c>
      <c r="AA39" s="1">
        <v>52.370399999999997</v>
      </c>
      <c r="AB39" s="1">
        <v>54.725999999999999</v>
      </c>
      <c r="AC39" s="1">
        <v>52.138199999999998</v>
      </c>
      <c r="AD39" s="1">
        <v>47.954599999999999</v>
      </c>
      <c r="AE39" s="1">
        <v>50.256599999999999</v>
      </c>
      <c r="AF39" s="1"/>
      <c r="AG39" s="1">
        <f t="shared" si="10"/>
        <v>184</v>
      </c>
      <c r="AH39" s="1">
        <f t="shared" si="11"/>
        <v>0</v>
      </c>
      <c r="AI39" s="1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33</v>
      </c>
      <c r="C40" s="1">
        <v>545.62099999999998</v>
      </c>
      <c r="D40" s="1">
        <v>670.452</v>
      </c>
      <c r="E40" s="1">
        <v>545.55899999999997</v>
      </c>
      <c r="F40" s="1">
        <v>542.12400000000002</v>
      </c>
      <c r="G40" s="6">
        <v>1</v>
      </c>
      <c r="H40" s="1">
        <v>30</v>
      </c>
      <c r="I40" s="1" t="s">
        <v>34</v>
      </c>
      <c r="J40" s="1">
        <v>530.4</v>
      </c>
      <c r="K40" s="1">
        <f t="shared" si="31"/>
        <v>15.158999999999992</v>
      </c>
      <c r="L40" s="1"/>
      <c r="M40" s="1"/>
      <c r="N40" s="1"/>
      <c r="O40" s="1">
        <v>383.17739999999998</v>
      </c>
      <c r="P40" s="1">
        <f t="shared" si="4"/>
        <v>109.11179999999999</v>
      </c>
      <c r="Q40" s="5">
        <f t="shared" si="32"/>
        <v>220.37249999999972</v>
      </c>
      <c r="R40" s="5">
        <f t="shared" si="27"/>
        <v>220.37249999999972</v>
      </c>
      <c r="S40" s="5">
        <f t="shared" si="28"/>
        <v>220.37249999999972</v>
      </c>
      <c r="T40" s="5"/>
      <c r="U40" s="5"/>
      <c r="V40" s="5"/>
      <c r="W40" s="1"/>
      <c r="X40" s="1">
        <f t="shared" si="29"/>
        <v>10.499999999999998</v>
      </c>
      <c r="Y40" s="1">
        <f t="shared" si="9"/>
        <v>8.4803055214926353</v>
      </c>
      <c r="Z40" s="1">
        <v>120.29940000000001</v>
      </c>
      <c r="AA40" s="1">
        <v>117.4646</v>
      </c>
      <c r="AB40" s="1">
        <v>104.6452</v>
      </c>
      <c r="AC40" s="1">
        <v>102.2428</v>
      </c>
      <c r="AD40" s="1">
        <v>96.475999999999999</v>
      </c>
      <c r="AE40" s="1">
        <v>95.9636</v>
      </c>
      <c r="AF40" s="1"/>
      <c r="AG40" s="1">
        <f t="shared" si="10"/>
        <v>220</v>
      </c>
      <c r="AH40" s="1">
        <f t="shared" si="11"/>
        <v>0</v>
      </c>
      <c r="AI40" s="1">
        <f t="shared" si="12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33</v>
      </c>
      <c r="C41" s="1">
        <v>243.65299999999999</v>
      </c>
      <c r="D41" s="1">
        <v>129.07</v>
      </c>
      <c r="E41" s="1">
        <v>153.08000000000001</v>
      </c>
      <c r="F41" s="1">
        <v>197.042</v>
      </c>
      <c r="G41" s="6">
        <v>1</v>
      </c>
      <c r="H41" s="1">
        <v>45</v>
      </c>
      <c r="I41" s="1" t="s">
        <v>34</v>
      </c>
      <c r="J41" s="1">
        <v>153</v>
      </c>
      <c r="K41" s="1">
        <f t="shared" si="31"/>
        <v>8.0000000000012506E-2</v>
      </c>
      <c r="L41" s="1"/>
      <c r="M41" s="1"/>
      <c r="N41" s="1"/>
      <c r="O41" s="1">
        <v>0</v>
      </c>
      <c r="P41" s="1">
        <f t="shared" si="4"/>
        <v>30.616000000000003</v>
      </c>
      <c r="Q41" s="5">
        <f t="shared" si="32"/>
        <v>124.42600000000002</v>
      </c>
      <c r="R41" s="5">
        <f t="shared" si="27"/>
        <v>124.42600000000002</v>
      </c>
      <c r="S41" s="5">
        <f t="shared" si="28"/>
        <v>124.42600000000002</v>
      </c>
      <c r="T41" s="5"/>
      <c r="U41" s="5"/>
      <c r="V41" s="5"/>
      <c r="W41" s="1"/>
      <c r="X41" s="1">
        <f t="shared" si="29"/>
        <v>10.5</v>
      </c>
      <c r="Y41" s="1">
        <f t="shared" si="9"/>
        <v>6.4359158609877181</v>
      </c>
      <c r="Z41" s="1">
        <v>28.944400000000002</v>
      </c>
      <c r="AA41" s="1">
        <v>37.006</v>
      </c>
      <c r="AB41" s="1">
        <v>42.4756</v>
      </c>
      <c r="AC41" s="1">
        <v>37.762</v>
      </c>
      <c r="AD41" s="1">
        <v>28.680399999999999</v>
      </c>
      <c r="AE41" s="1">
        <v>28.053000000000001</v>
      </c>
      <c r="AF41" s="1" t="s">
        <v>62</v>
      </c>
      <c r="AG41" s="1">
        <f t="shared" si="10"/>
        <v>124</v>
      </c>
      <c r="AH41" s="1">
        <f t="shared" si="11"/>
        <v>0</v>
      </c>
      <c r="AI41" s="1">
        <f t="shared" si="12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33</v>
      </c>
      <c r="C42" s="1">
        <v>144.53899999999999</v>
      </c>
      <c r="D42" s="1">
        <v>169.649</v>
      </c>
      <c r="E42" s="1">
        <v>100.004</v>
      </c>
      <c r="F42" s="1">
        <v>199.35499999999999</v>
      </c>
      <c r="G42" s="6">
        <v>1</v>
      </c>
      <c r="H42" s="1">
        <v>40</v>
      </c>
      <c r="I42" s="1" t="s">
        <v>34</v>
      </c>
      <c r="J42" s="1">
        <v>95.2</v>
      </c>
      <c r="K42" s="1">
        <f t="shared" si="31"/>
        <v>4.804000000000002</v>
      </c>
      <c r="L42" s="1"/>
      <c r="M42" s="1"/>
      <c r="N42" s="1"/>
      <c r="O42" s="1">
        <v>0</v>
      </c>
      <c r="P42" s="1">
        <f t="shared" si="4"/>
        <v>20.000800000000002</v>
      </c>
      <c r="Q42" s="5">
        <f t="shared" si="32"/>
        <v>10.653400000000033</v>
      </c>
      <c r="R42" s="5">
        <f t="shared" si="27"/>
        <v>10.653400000000033</v>
      </c>
      <c r="S42" s="5">
        <f t="shared" si="28"/>
        <v>10.653400000000033</v>
      </c>
      <c r="T42" s="5"/>
      <c r="U42" s="5"/>
      <c r="V42" s="5"/>
      <c r="W42" s="1"/>
      <c r="X42" s="1">
        <f t="shared" si="29"/>
        <v>10.5</v>
      </c>
      <c r="Y42" s="1">
        <f t="shared" si="9"/>
        <v>9.9673513059477603</v>
      </c>
      <c r="Z42" s="1">
        <v>28.382400000000001</v>
      </c>
      <c r="AA42" s="1">
        <v>27.578199999999999</v>
      </c>
      <c r="AB42" s="1">
        <v>3.8104</v>
      </c>
      <c r="AC42" s="1">
        <v>4.6273999999999997</v>
      </c>
      <c r="AD42" s="1">
        <v>22.037800000000001</v>
      </c>
      <c r="AE42" s="1">
        <v>21.767800000000001</v>
      </c>
      <c r="AF42" s="1" t="s">
        <v>62</v>
      </c>
      <c r="AG42" s="1">
        <f t="shared" si="10"/>
        <v>11</v>
      </c>
      <c r="AH42" s="1">
        <f t="shared" si="11"/>
        <v>0</v>
      </c>
      <c r="AI42" s="1">
        <f t="shared" si="12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33</v>
      </c>
      <c r="C43" s="1">
        <v>2190.857</v>
      </c>
      <c r="D43" s="1">
        <v>1508.4</v>
      </c>
      <c r="E43" s="1">
        <v>1499.7560000000001</v>
      </c>
      <c r="F43" s="1">
        <v>1773.623</v>
      </c>
      <c r="G43" s="6">
        <v>1</v>
      </c>
      <c r="H43" s="1">
        <v>40</v>
      </c>
      <c r="I43" s="1" t="s">
        <v>34</v>
      </c>
      <c r="J43" s="1">
        <v>1461.4</v>
      </c>
      <c r="K43" s="1">
        <f t="shared" si="31"/>
        <v>38.355999999999995</v>
      </c>
      <c r="L43" s="1"/>
      <c r="M43" s="1"/>
      <c r="N43" s="1">
        <v>450</v>
      </c>
      <c r="O43" s="1">
        <v>700</v>
      </c>
      <c r="P43" s="1">
        <f t="shared" si="4"/>
        <v>299.95120000000003</v>
      </c>
      <c r="Q43" s="5">
        <f t="shared" si="32"/>
        <v>225.86460000000034</v>
      </c>
      <c r="R43" s="5">
        <f t="shared" si="27"/>
        <v>225.86460000000034</v>
      </c>
      <c r="S43" s="5">
        <f t="shared" si="28"/>
        <v>225.86460000000034</v>
      </c>
      <c r="T43" s="5"/>
      <c r="U43" s="5"/>
      <c r="V43" s="5"/>
      <c r="W43" s="1"/>
      <c r="X43" s="1">
        <f t="shared" si="29"/>
        <v>10.5</v>
      </c>
      <c r="Y43" s="1">
        <f t="shared" si="9"/>
        <v>9.7469955112698319</v>
      </c>
      <c r="Z43" s="1">
        <v>362.17880000000002</v>
      </c>
      <c r="AA43" s="1">
        <v>368.00259999999997</v>
      </c>
      <c r="AB43" s="1">
        <v>340.98480000000001</v>
      </c>
      <c r="AC43" s="1">
        <v>329.26260000000002</v>
      </c>
      <c r="AD43" s="1">
        <v>301.20440000000002</v>
      </c>
      <c r="AE43" s="1">
        <v>301.72620000000001</v>
      </c>
      <c r="AF43" s="1" t="s">
        <v>78</v>
      </c>
      <c r="AG43" s="1">
        <f t="shared" si="10"/>
        <v>226</v>
      </c>
      <c r="AH43" s="1">
        <f t="shared" si="11"/>
        <v>0</v>
      </c>
      <c r="AI43" s="1">
        <f t="shared" si="12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79</v>
      </c>
      <c r="B44" s="1" t="s">
        <v>33</v>
      </c>
      <c r="C44" s="1">
        <v>13.602</v>
      </c>
      <c r="D44" s="1">
        <v>417.65300000000002</v>
      </c>
      <c r="E44" s="1">
        <v>106.629</v>
      </c>
      <c r="F44" s="1">
        <v>297.06200000000001</v>
      </c>
      <c r="G44" s="6">
        <v>1</v>
      </c>
      <c r="H44" s="1">
        <v>35</v>
      </c>
      <c r="I44" s="1" t="s">
        <v>34</v>
      </c>
      <c r="J44" s="1">
        <v>170.8</v>
      </c>
      <c r="K44" s="1">
        <f t="shared" si="31"/>
        <v>-64.171000000000006</v>
      </c>
      <c r="L44" s="1"/>
      <c r="M44" s="1"/>
      <c r="N44" s="1"/>
      <c r="O44" s="1">
        <v>0</v>
      </c>
      <c r="P44" s="1">
        <f t="shared" si="4"/>
        <v>21.325800000000001</v>
      </c>
      <c r="Q44" s="5"/>
      <c r="R44" s="5">
        <f t="shared" si="27"/>
        <v>0</v>
      </c>
      <c r="S44" s="5">
        <f t="shared" si="28"/>
        <v>0</v>
      </c>
      <c r="T44" s="5"/>
      <c r="U44" s="5"/>
      <c r="V44" s="5"/>
      <c r="W44" s="1"/>
      <c r="X44" s="1">
        <f t="shared" si="29"/>
        <v>13.929700175374428</v>
      </c>
      <c r="Y44" s="1">
        <f t="shared" si="9"/>
        <v>13.929700175374428</v>
      </c>
      <c r="Z44" s="1">
        <v>27.831800000000001</v>
      </c>
      <c r="AA44" s="1">
        <v>42.77</v>
      </c>
      <c r="AB44" s="1">
        <v>33.384</v>
      </c>
      <c r="AC44" s="1">
        <v>19.619599999999998</v>
      </c>
      <c r="AD44" s="1">
        <v>19.101800000000001</v>
      </c>
      <c r="AE44" s="1">
        <v>19.1768</v>
      </c>
      <c r="AF44" s="1"/>
      <c r="AG44" s="1">
        <f t="shared" si="10"/>
        <v>0</v>
      </c>
      <c r="AH44" s="1">
        <f t="shared" si="11"/>
        <v>0</v>
      </c>
      <c r="AI44" s="1">
        <f t="shared" si="12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33</v>
      </c>
      <c r="C45" s="1">
        <v>82.537000000000006</v>
      </c>
      <c r="D45" s="1"/>
      <c r="E45" s="1"/>
      <c r="F45" s="1">
        <v>81.527000000000001</v>
      </c>
      <c r="G45" s="6">
        <v>1</v>
      </c>
      <c r="H45" s="1">
        <v>45</v>
      </c>
      <c r="I45" s="1" t="s">
        <v>34</v>
      </c>
      <c r="J45" s="1">
        <v>80.2</v>
      </c>
      <c r="K45" s="1">
        <f t="shared" si="31"/>
        <v>-80.2</v>
      </c>
      <c r="L45" s="1"/>
      <c r="M45" s="1"/>
      <c r="N45" s="1"/>
      <c r="O45" s="1">
        <v>0</v>
      </c>
      <c r="P45" s="1">
        <f t="shared" si="4"/>
        <v>0</v>
      </c>
      <c r="Q45" s="5"/>
      <c r="R45" s="5">
        <f t="shared" si="27"/>
        <v>0</v>
      </c>
      <c r="S45" s="5">
        <f t="shared" si="28"/>
        <v>0</v>
      </c>
      <c r="T45" s="5"/>
      <c r="U45" s="5"/>
      <c r="V45" s="5"/>
      <c r="W45" s="1"/>
      <c r="X45" s="1" t="e">
        <f t="shared" si="29"/>
        <v>#DIV/0!</v>
      </c>
      <c r="Y45" s="1" t="e">
        <f t="shared" si="9"/>
        <v>#DIV/0!</v>
      </c>
      <c r="Z45" s="1">
        <v>-0.25</v>
      </c>
      <c r="AA45" s="1">
        <v>-0.25</v>
      </c>
      <c r="AB45" s="1">
        <v>0</v>
      </c>
      <c r="AC45" s="1">
        <v>0</v>
      </c>
      <c r="AD45" s="1">
        <v>1.498</v>
      </c>
      <c r="AE45" s="1">
        <v>2.9651999999999998</v>
      </c>
      <c r="AF45" s="1" t="s">
        <v>43</v>
      </c>
      <c r="AG45" s="1">
        <f t="shared" si="10"/>
        <v>0</v>
      </c>
      <c r="AH45" s="1">
        <f t="shared" si="11"/>
        <v>0</v>
      </c>
      <c r="AI45" s="1">
        <f t="shared" si="12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33</v>
      </c>
      <c r="C46" s="1">
        <v>271.15600000000001</v>
      </c>
      <c r="D46" s="1">
        <v>336.59100000000001</v>
      </c>
      <c r="E46" s="1">
        <v>203.952</v>
      </c>
      <c r="F46" s="1">
        <v>298.71800000000002</v>
      </c>
      <c r="G46" s="6">
        <v>1</v>
      </c>
      <c r="H46" s="1">
        <v>30</v>
      </c>
      <c r="I46" s="1" t="s">
        <v>34</v>
      </c>
      <c r="J46" s="1">
        <v>219.4</v>
      </c>
      <c r="K46" s="1">
        <f t="shared" si="31"/>
        <v>-15.448000000000008</v>
      </c>
      <c r="L46" s="1"/>
      <c r="M46" s="1"/>
      <c r="N46" s="1"/>
      <c r="O46" s="1">
        <v>97.636499999999899</v>
      </c>
      <c r="P46" s="1">
        <f t="shared" si="4"/>
        <v>40.790399999999998</v>
      </c>
      <c r="Q46" s="5">
        <f t="shared" ref="Q46:Q49" si="33">10.5*P46-O46-N46-F46</f>
        <v>31.944700000000068</v>
      </c>
      <c r="R46" s="5">
        <v>0</v>
      </c>
      <c r="S46" s="5">
        <f t="shared" si="28"/>
        <v>0</v>
      </c>
      <c r="T46" s="5"/>
      <c r="U46" s="5"/>
      <c r="V46" s="5">
        <v>0</v>
      </c>
      <c r="W46" s="1" t="s">
        <v>147</v>
      </c>
      <c r="X46" s="1">
        <f t="shared" si="29"/>
        <v>9.7168573978190924</v>
      </c>
      <c r="Y46" s="1">
        <f t="shared" si="9"/>
        <v>9.7168573978190924</v>
      </c>
      <c r="Z46" s="1">
        <v>52.8322</v>
      </c>
      <c r="AA46" s="1">
        <v>54.596600000000002</v>
      </c>
      <c r="AB46" s="1">
        <v>47.277799999999999</v>
      </c>
      <c r="AC46" s="1">
        <v>46.055799999999998</v>
      </c>
      <c r="AD46" s="1">
        <v>44.611400000000003</v>
      </c>
      <c r="AE46" s="1">
        <v>43.810600000000001</v>
      </c>
      <c r="AF46" s="1" t="s">
        <v>152</v>
      </c>
      <c r="AG46" s="1">
        <f t="shared" si="10"/>
        <v>0</v>
      </c>
      <c r="AH46" s="1">
        <f t="shared" si="11"/>
        <v>0</v>
      </c>
      <c r="AI46" s="1">
        <f t="shared" si="12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33</v>
      </c>
      <c r="C47" s="1">
        <v>60.323</v>
      </c>
      <c r="D47" s="1">
        <v>55.085000000000001</v>
      </c>
      <c r="E47" s="1">
        <v>39.134999999999998</v>
      </c>
      <c r="F47" s="1">
        <v>57.079000000000001</v>
      </c>
      <c r="G47" s="6">
        <v>1</v>
      </c>
      <c r="H47" s="1">
        <v>45</v>
      </c>
      <c r="I47" s="1" t="s">
        <v>34</v>
      </c>
      <c r="J47" s="1">
        <v>40.950000000000003</v>
      </c>
      <c r="K47" s="1">
        <f t="shared" si="31"/>
        <v>-1.8150000000000048</v>
      </c>
      <c r="L47" s="1"/>
      <c r="M47" s="1"/>
      <c r="N47" s="1"/>
      <c r="O47" s="1">
        <v>0</v>
      </c>
      <c r="P47" s="1">
        <f t="shared" si="4"/>
        <v>7.827</v>
      </c>
      <c r="Q47" s="5">
        <f t="shared" si="33"/>
        <v>25.104499999999994</v>
      </c>
      <c r="R47" s="5">
        <f t="shared" si="27"/>
        <v>25.104499999999994</v>
      </c>
      <c r="S47" s="5">
        <f t="shared" si="28"/>
        <v>25.104499999999994</v>
      </c>
      <c r="T47" s="5"/>
      <c r="U47" s="5"/>
      <c r="V47" s="5"/>
      <c r="W47" s="1"/>
      <c r="X47" s="1">
        <f t="shared" si="29"/>
        <v>10.5</v>
      </c>
      <c r="Y47" s="1">
        <f t="shared" si="9"/>
        <v>7.2925769771304463</v>
      </c>
      <c r="Z47" s="1">
        <v>5.6936</v>
      </c>
      <c r="AA47" s="1">
        <v>3.7023999999999999</v>
      </c>
      <c r="AB47" s="1">
        <v>7.3397999999999994</v>
      </c>
      <c r="AC47" s="1">
        <v>8.6204000000000001</v>
      </c>
      <c r="AD47" s="1">
        <v>2.8439999999999999</v>
      </c>
      <c r="AE47" s="1">
        <v>1.9865999999999999</v>
      </c>
      <c r="AF47" s="1"/>
      <c r="AG47" s="1">
        <f t="shared" si="10"/>
        <v>25</v>
      </c>
      <c r="AH47" s="1">
        <f t="shared" si="11"/>
        <v>0</v>
      </c>
      <c r="AI47" s="1">
        <f t="shared" si="12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83</v>
      </c>
      <c r="B48" s="1" t="s">
        <v>33</v>
      </c>
      <c r="C48" s="1">
        <v>187.13800000000001</v>
      </c>
      <c r="D48" s="1">
        <v>17.228000000000002</v>
      </c>
      <c r="E48" s="1">
        <v>84.278999999999996</v>
      </c>
      <c r="F48" s="1">
        <v>99.370999999999995</v>
      </c>
      <c r="G48" s="6">
        <v>1</v>
      </c>
      <c r="H48" s="1">
        <v>45</v>
      </c>
      <c r="I48" s="1" t="s">
        <v>34</v>
      </c>
      <c r="J48" s="1">
        <v>81.900000000000006</v>
      </c>
      <c r="K48" s="1">
        <f t="shared" si="31"/>
        <v>2.3789999999999907</v>
      </c>
      <c r="L48" s="1"/>
      <c r="M48" s="1"/>
      <c r="N48" s="1"/>
      <c r="O48" s="1">
        <v>0</v>
      </c>
      <c r="P48" s="1">
        <f t="shared" si="4"/>
        <v>16.855799999999999</v>
      </c>
      <c r="Q48" s="5">
        <f t="shared" si="33"/>
        <v>77.614899999999992</v>
      </c>
      <c r="R48" s="5">
        <f t="shared" si="27"/>
        <v>77.614899999999992</v>
      </c>
      <c r="S48" s="5">
        <f t="shared" si="28"/>
        <v>77.614899999999992</v>
      </c>
      <c r="T48" s="5"/>
      <c r="U48" s="5"/>
      <c r="V48" s="5"/>
      <c r="W48" s="1"/>
      <c r="X48" s="1">
        <f t="shared" si="29"/>
        <v>10.5</v>
      </c>
      <c r="Y48" s="1">
        <f t="shared" si="9"/>
        <v>5.8953594608384057</v>
      </c>
      <c r="Z48" s="1">
        <v>10.960599999999999</v>
      </c>
      <c r="AA48" s="1">
        <v>8.3979999999999997</v>
      </c>
      <c r="AB48" s="1">
        <v>19.2286</v>
      </c>
      <c r="AC48" s="1">
        <v>20.087599999999998</v>
      </c>
      <c r="AD48" s="1">
        <v>18.635999999999999</v>
      </c>
      <c r="AE48" s="1">
        <v>15.0672</v>
      </c>
      <c r="AF48" s="1"/>
      <c r="AG48" s="1">
        <f t="shared" si="10"/>
        <v>78</v>
      </c>
      <c r="AH48" s="1">
        <f t="shared" si="11"/>
        <v>0</v>
      </c>
      <c r="AI48" s="1">
        <f t="shared" si="12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84</v>
      </c>
      <c r="B49" s="1" t="s">
        <v>33</v>
      </c>
      <c r="C49" s="1">
        <v>161.88900000000001</v>
      </c>
      <c r="D49" s="1">
        <v>12.805999999999999</v>
      </c>
      <c r="E49" s="1">
        <v>97.078999999999994</v>
      </c>
      <c r="F49" s="1">
        <v>66.037000000000006</v>
      </c>
      <c r="G49" s="6">
        <v>1</v>
      </c>
      <c r="H49" s="1">
        <v>45</v>
      </c>
      <c r="I49" s="1" t="s">
        <v>34</v>
      </c>
      <c r="J49" s="1">
        <v>87.4</v>
      </c>
      <c r="K49" s="1">
        <f t="shared" si="31"/>
        <v>9.6789999999999878</v>
      </c>
      <c r="L49" s="1"/>
      <c r="M49" s="1"/>
      <c r="N49" s="1"/>
      <c r="O49" s="1">
        <v>95.520600000000002</v>
      </c>
      <c r="P49" s="1">
        <f t="shared" si="4"/>
        <v>19.415799999999997</v>
      </c>
      <c r="Q49" s="5">
        <f t="shared" si="33"/>
        <v>42.308299999999974</v>
      </c>
      <c r="R49" s="5">
        <f t="shared" si="27"/>
        <v>42.308299999999974</v>
      </c>
      <c r="S49" s="5">
        <f t="shared" si="28"/>
        <v>42.308299999999974</v>
      </c>
      <c r="T49" s="5"/>
      <c r="U49" s="5"/>
      <c r="V49" s="5"/>
      <c r="W49" s="1"/>
      <c r="X49" s="1">
        <f t="shared" si="29"/>
        <v>10.5</v>
      </c>
      <c r="Y49" s="1">
        <f t="shared" si="9"/>
        <v>8.3209344966470624</v>
      </c>
      <c r="Z49" s="1">
        <v>19.674800000000001</v>
      </c>
      <c r="AA49" s="1">
        <v>15.246</v>
      </c>
      <c r="AB49" s="1">
        <v>19.640799999999999</v>
      </c>
      <c r="AC49" s="1">
        <v>20.5046</v>
      </c>
      <c r="AD49" s="1">
        <v>17.736999999999998</v>
      </c>
      <c r="AE49" s="1">
        <v>14.0152</v>
      </c>
      <c r="AF49" s="1"/>
      <c r="AG49" s="1">
        <f t="shared" si="10"/>
        <v>42</v>
      </c>
      <c r="AH49" s="1">
        <f t="shared" si="11"/>
        <v>0</v>
      </c>
      <c r="AI49" s="1">
        <f t="shared" si="1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8" t="s">
        <v>85</v>
      </c>
      <c r="B50" s="18" t="s">
        <v>33</v>
      </c>
      <c r="C50" s="18">
        <v>6.7679999999999998</v>
      </c>
      <c r="D50" s="18">
        <v>8.0000000000000002E-3</v>
      </c>
      <c r="E50" s="18">
        <v>2.1030000000000002</v>
      </c>
      <c r="F50" s="18"/>
      <c r="G50" s="19">
        <v>0</v>
      </c>
      <c r="H50" s="18">
        <v>45</v>
      </c>
      <c r="I50" s="18" t="s">
        <v>34</v>
      </c>
      <c r="J50" s="18">
        <v>6.5</v>
      </c>
      <c r="K50" s="18">
        <f t="shared" si="31"/>
        <v>-4.3970000000000002</v>
      </c>
      <c r="L50" s="18"/>
      <c r="M50" s="18"/>
      <c r="N50" s="18"/>
      <c r="O50" s="18">
        <v>0</v>
      </c>
      <c r="P50" s="18">
        <f t="shared" si="4"/>
        <v>0.42060000000000003</v>
      </c>
      <c r="Q50" s="20">
        <v>20</v>
      </c>
      <c r="R50" s="20">
        <v>0</v>
      </c>
      <c r="S50" s="20"/>
      <c r="T50" s="20"/>
      <c r="U50" s="20"/>
      <c r="V50" s="20">
        <v>0</v>
      </c>
      <c r="W50" s="18" t="s">
        <v>147</v>
      </c>
      <c r="X50" s="18">
        <f t="shared" si="29"/>
        <v>0</v>
      </c>
      <c r="Y50" s="18">
        <f t="shared" si="9"/>
        <v>0</v>
      </c>
      <c r="Z50" s="18">
        <v>4.3875999999999999</v>
      </c>
      <c r="AA50" s="18">
        <v>4.0771999999999986</v>
      </c>
      <c r="AB50" s="18">
        <v>7.1310000000000002</v>
      </c>
      <c r="AC50" s="18">
        <v>8.4960000000000004</v>
      </c>
      <c r="AD50" s="18">
        <v>8.9377999999999993</v>
      </c>
      <c r="AE50" s="18">
        <v>6.7907999999999999</v>
      </c>
      <c r="AF50" s="18" t="s">
        <v>153</v>
      </c>
      <c r="AG50" s="18">
        <f t="shared" si="10"/>
        <v>0</v>
      </c>
      <c r="AH50" s="18">
        <f t="shared" si="11"/>
        <v>0</v>
      </c>
      <c r="AI50" s="18">
        <f t="shared" si="12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86</v>
      </c>
      <c r="B51" s="1" t="s">
        <v>41</v>
      </c>
      <c r="C51" s="1">
        <v>2496</v>
      </c>
      <c r="D51" s="1">
        <v>1700</v>
      </c>
      <c r="E51" s="1">
        <v>1615</v>
      </c>
      <c r="F51" s="1">
        <v>2145</v>
      </c>
      <c r="G51" s="6">
        <v>0.4</v>
      </c>
      <c r="H51" s="1">
        <v>45</v>
      </c>
      <c r="I51" s="1" t="s">
        <v>34</v>
      </c>
      <c r="J51" s="1">
        <v>1619</v>
      </c>
      <c r="K51" s="1">
        <f t="shared" si="31"/>
        <v>-4</v>
      </c>
      <c r="L51" s="1"/>
      <c r="M51" s="1"/>
      <c r="N51" s="1">
        <v>500</v>
      </c>
      <c r="O51" s="1">
        <v>700</v>
      </c>
      <c r="P51" s="1">
        <f t="shared" si="4"/>
        <v>323</v>
      </c>
      <c r="Q51" s="5">
        <f t="shared" ref="Q51:Q61" si="34">10.5*P51-O51-N51-F51</f>
        <v>46.5</v>
      </c>
      <c r="R51" s="5">
        <f t="shared" si="27"/>
        <v>46.5</v>
      </c>
      <c r="S51" s="5">
        <f t="shared" ref="S51:S78" si="35">R51-T51-U51</f>
        <v>46.5</v>
      </c>
      <c r="T51" s="5"/>
      <c r="U51" s="5"/>
      <c r="V51" s="5"/>
      <c r="W51" s="1"/>
      <c r="X51" s="1">
        <f t="shared" si="29"/>
        <v>10.5</v>
      </c>
      <c r="Y51" s="1">
        <f t="shared" si="9"/>
        <v>10.356037151702786</v>
      </c>
      <c r="Z51" s="1">
        <v>377.2</v>
      </c>
      <c r="AA51" s="1">
        <v>406</v>
      </c>
      <c r="AB51" s="1">
        <v>382</v>
      </c>
      <c r="AC51" s="1">
        <v>372.4</v>
      </c>
      <c r="AD51" s="1">
        <v>323.8</v>
      </c>
      <c r="AE51" s="1">
        <v>302.60000000000002</v>
      </c>
      <c r="AF51" s="1" t="s">
        <v>87</v>
      </c>
      <c r="AG51" s="1">
        <f t="shared" si="10"/>
        <v>19</v>
      </c>
      <c r="AH51" s="1">
        <f t="shared" si="11"/>
        <v>0</v>
      </c>
      <c r="AI51" s="1">
        <f t="shared" si="12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41</v>
      </c>
      <c r="C52" s="1">
        <v>349.56200000000001</v>
      </c>
      <c r="D52" s="1">
        <v>281.43799999999999</v>
      </c>
      <c r="E52" s="1">
        <v>236</v>
      </c>
      <c r="F52" s="1">
        <v>280</v>
      </c>
      <c r="G52" s="6">
        <v>0.45</v>
      </c>
      <c r="H52" s="1">
        <v>50</v>
      </c>
      <c r="I52" s="1" t="s">
        <v>34</v>
      </c>
      <c r="J52" s="1">
        <v>238</v>
      </c>
      <c r="K52" s="1">
        <f t="shared" si="31"/>
        <v>-2</v>
      </c>
      <c r="L52" s="1"/>
      <c r="M52" s="1"/>
      <c r="N52" s="1"/>
      <c r="O52" s="1">
        <v>63.899999999999977</v>
      </c>
      <c r="P52" s="1">
        <f t="shared" si="4"/>
        <v>47.2</v>
      </c>
      <c r="Q52" s="5">
        <f t="shared" si="34"/>
        <v>151.70000000000005</v>
      </c>
      <c r="R52" s="5">
        <f t="shared" si="27"/>
        <v>151.70000000000005</v>
      </c>
      <c r="S52" s="5">
        <f t="shared" si="35"/>
        <v>151.70000000000005</v>
      </c>
      <c r="T52" s="5"/>
      <c r="U52" s="5"/>
      <c r="V52" s="5"/>
      <c r="W52" s="1"/>
      <c r="X52" s="1">
        <f t="shared" si="29"/>
        <v>10.5</v>
      </c>
      <c r="Y52" s="1">
        <f t="shared" si="9"/>
        <v>7.2860169491525415</v>
      </c>
      <c r="Z52" s="1">
        <v>42</v>
      </c>
      <c r="AA52" s="1">
        <v>42.2</v>
      </c>
      <c r="AB52" s="1">
        <v>39</v>
      </c>
      <c r="AC52" s="1">
        <v>39.6</v>
      </c>
      <c r="AD52" s="1">
        <v>29.2</v>
      </c>
      <c r="AE52" s="1">
        <v>28</v>
      </c>
      <c r="AF52" s="1"/>
      <c r="AG52" s="1">
        <f t="shared" si="10"/>
        <v>68</v>
      </c>
      <c r="AH52" s="1">
        <f t="shared" si="11"/>
        <v>0</v>
      </c>
      <c r="AI52" s="1">
        <f t="shared" si="12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89</v>
      </c>
      <c r="B53" s="1" t="s">
        <v>33</v>
      </c>
      <c r="C53" s="1">
        <v>1129.3969999999999</v>
      </c>
      <c r="D53" s="1">
        <v>807.55899999999997</v>
      </c>
      <c r="E53" s="1">
        <v>975.93499999999995</v>
      </c>
      <c r="F53" s="1">
        <v>556.06200000000001</v>
      </c>
      <c r="G53" s="6">
        <v>1</v>
      </c>
      <c r="H53" s="1">
        <v>45</v>
      </c>
      <c r="I53" s="1" t="s">
        <v>34</v>
      </c>
      <c r="J53" s="1">
        <v>909</v>
      </c>
      <c r="K53" s="1">
        <f t="shared" si="31"/>
        <v>66.934999999999945</v>
      </c>
      <c r="L53" s="1"/>
      <c r="M53" s="1"/>
      <c r="N53" s="1">
        <v>400</v>
      </c>
      <c r="O53" s="1">
        <v>0</v>
      </c>
      <c r="P53" s="1">
        <f t="shared" si="4"/>
        <v>195.18699999999998</v>
      </c>
      <c r="Q53" s="5">
        <f t="shared" si="34"/>
        <v>1093.4014999999999</v>
      </c>
      <c r="R53" s="5">
        <f t="shared" si="27"/>
        <v>1093.4014999999999</v>
      </c>
      <c r="S53" s="5">
        <f t="shared" si="35"/>
        <v>593.40149999999994</v>
      </c>
      <c r="T53" s="5"/>
      <c r="U53" s="5">
        <v>500</v>
      </c>
      <c r="V53" s="5"/>
      <c r="W53" s="1"/>
      <c r="X53" s="1">
        <f t="shared" si="29"/>
        <v>10.5</v>
      </c>
      <c r="Y53" s="1">
        <f t="shared" si="9"/>
        <v>4.8981848176364213</v>
      </c>
      <c r="Z53" s="1">
        <v>198.02080000000001</v>
      </c>
      <c r="AA53" s="1">
        <v>204.6832</v>
      </c>
      <c r="AB53" s="1">
        <v>184.49100000000001</v>
      </c>
      <c r="AC53" s="1">
        <v>177.6558</v>
      </c>
      <c r="AD53" s="1">
        <v>194.3304</v>
      </c>
      <c r="AE53" s="1">
        <v>184.44900000000001</v>
      </c>
      <c r="AF53" s="1" t="s">
        <v>62</v>
      </c>
      <c r="AG53" s="1">
        <f t="shared" si="10"/>
        <v>593</v>
      </c>
      <c r="AH53" s="1">
        <f t="shared" si="11"/>
        <v>0</v>
      </c>
      <c r="AI53" s="1">
        <f t="shared" si="12"/>
        <v>500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41</v>
      </c>
      <c r="C54" s="1">
        <v>764</v>
      </c>
      <c r="D54" s="1">
        <v>585</v>
      </c>
      <c r="E54" s="1">
        <v>682</v>
      </c>
      <c r="F54" s="1">
        <v>538</v>
      </c>
      <c r="G54" s="6">
        <v>0.35</v>
      </c>
      <c r="H54" s="1">
        <v>40</v>
      </c>
      <c r="I54" s="1" t="s">
        <v>34</v>
      </c>
      <c r="J54" s="1">
        <v>707</v>
      </c>
      <c r="K54" s="1">
        <f t="shared" si="31"/>
        <v>-25</v>
      </c>
      <c r="L54" s="1"/>
      <c r="M54" s="1"/>
      <c r="N54" s="1"/>
      <c r="O54" s="1">
        <v>509.39999999999992</v>
      </c>
      <c r="P54" s="1">
        <f t="shared" si="4"/>
        <v>136.4</v>
      </c>
      <c r="Q54" s="5">
        <f t="shared" si="34"/>
        <v>384.80000000000018</v>
      </c>
      <c r="R54" s="5">
        <f t="shared" si="27"/>
        <v>384.80000000000018</v>
      </c>
      <c r="S54" s="5">
        <f t="shared" si="35"/>
        <v>384.80000000000018</v>
      </c>
      <c r="T54" s="5"/>
      <c r="U54" s="5"/>
      <c r="V54" s="5"/>
      <c r="W54" s="1"/>
      <c r="X54" s="1">
        <f t="shared" si="29"/>
        <v>10.5</v>
      </c>
      <c r="Y54" s="1">
        <f t="shared" si="9"/>
        <v>7.6788856304985327</v>
      </c>
      <c r="Z54" s="1">
        <v>120.8</v>
      </c>
      <c r="AA54" s="1">
        <v>116.4</v>
      </c>
      <c r="AB54" s="1">
        <v>119.2</v>
      </c>
      <c r="AC54" s="1">
        <v>112</v>
      </c>
      <c r="AD54" s="1">
        <v>111.8</v>
      </c>
      <c r="AE54" s="1">
        <v>102.4</v>
      </c>
      <c r="AF54" s="1" t="s">
        <v>87</v>
      </c>
      <c r="AG54" s="1">
        <f t="shared" si="10"/>
        <v>135</v>
      </c>
      <c r="AH54" s="1">
        <f t="shared" si="11"/>
        <v>0</v>
      </c>
      <c r="AI54" s="1">
        <f t="shared" si="12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33</v>
      </c>
      <c r="C55" s="1">
        <v>259.81700000000001</v>
      </c>
      <c r="D55" s="1">
        <v>460.59899999999999</v>
      </c>
      <c r="E55" s="1">
        <v>368.34100000000001</v>
      </c>
      <c r="F55" s="1">
        <v>327.60399999999998</v>
      </c>
      <c r="G55" s="6">
        <v>1</v>
      </c>
      <c r="H55" s="1">
        <v>40</v>
      </c>
      <c r="I55" s="1" t="s">
        <v>34</v>
      </c>
      <c r="J55" s="1">
        <v>363.7</v>
      </c>
      <c r="K55" s="1">
        <f t="shared" si="31"/>
        <v>4.6410000000000196</v>
      </c>
      <c r="L55" s="1"/>
      <c r="M55" s="1"/>
      <c r="N55" s="1"/>
      <c r="O55" s="1">
        <v>123.6076000000001</v>
      </c>
      <c r="P55" s="1">
        <f t="shared" si="4"/>
        <v>73.668199999999999</v>
      </c>
      <c r="Q55" s="5">
        <f t="shared" si="34"/>
        <v>322.30449999999979</v>
      </c>
      <c r="R55" s="5">
        <f t="shared" si="27"/>
        <v>322.30449999999979</v>
      </c>
      <c r="S55" s="5">
        <f t="shared" si="35"/>
        <v>322.30449999999979</v>
      </c>
      <c r="T55" s="5"/>
      <c r="U55" s="5"/>
      <c r="V55" s="5"/>
      <c r="W55" s="1"/>
      <c r="X55" s="1">
        <f t="shared" si="29"/>
        <v>10.499999999999998</v>
      </c>
      <c r="Y55" s="1">
        <f t="shared" si="9"/>
        <v>6.1249168569342007</v>
      </c>
      <c r="Z55" s="1">
        <v>59.988599999999998</v>
      </c>
      <c r="AA55" s="1">
        <v>59.447200000000002</v>
      </c>
      <c r="AB55" s="1">
        <v>50.944200000000002</v>
      </c>
      <c r="AC55" s="1">
        <v>49.339799999999997</v>
      </c>
      <c r="AD55" s="1">
        <v>42.744799999999998</v>
      </c>
      <c r="AE55" s="1">
        <v>46.227200000000003</v>
      </c>
      <c r="AF55" s="1"/>
      <c r="AG55" s="1">
        <f t="shared" si="10"/>
        <v>322</v>
      </c>
      <c r="AH55" s="1">
        <f t="shared" si="11"/>
        <v>0</v>
      </c>
      <c r="AI55" s="1">
        <f t="shared" si="12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41</v>
      </c>
      <c r="C56" s="1">
        <v>1513</v>
      </c>
      <c r="D56" s="1">
        <v>1614</v>
      </c>
      <c r="E56" s="1">
        <v>1273</v>
      </c>
      <c r="F56" s="1">
        <v>1606</v>
      </c>
      <c r="G56" s="6">
        <v>0.4</v>
      </c>
      <c r="H56" s="1">
        <v>40</v>
      </c>
      <c r="I56" s="1" t="s">
        <v>34</v>
      </c>
      <c r="J56" s="1">
        <v>1276</v>
      </c>
      <c r="K56" s="1">
        <f t="shared" si="31"/>
        <v>-3</v>
      </c>
      <c r="L56" s="1"/>
      <c r="M56" s="1"/>
      <c r="N56" s="1"/>
      <c r="O56" s="1">
        <v>800</v>
      </c>
      <c r="P56" s="1">
        <f t="shared" si="4"/>
        <v>254.6</v>
      </c>
      <c r="Q56" s="5">
        <f t="shared" si="34"/>
        <v>267.29999999999973</v>
      </c>
      <c r="R56" s="5">
        <f t="shared" si="27"/>
        <v>267.29999999999973</v>
      </c>
      <c r="S56" s="5">
        <f t="shared" si="35"/>
        <v>267.29999999999973</v>
      </c>
      <c r="T56" s="5"/>
      <c r="U56" s="5"/>
      <c r="V56" s="5"/>
      <c r="W56" s="1"/>
      <c r="X56" s="1">
        <f t="shared" si="29"/>
        <v>10.5</v>
      </c>
      <c r="Y56" s="1">
        <f t="shared" si="9"/>
        <v>9.4501178318931665</v>
      </c>
      <c r="Z56" s="1">
        <v>274</v>
      </c>
      <c r="AA56" s="1">
        <v>274.60000000000002</v>
      </c>
      <c r="AB56" s="1">
        <v>232.8</v>
      </c>
      <c r="AC56" s="1">
        <v>241.2</v>
      </c>
      <c r="AD56" s="1">
        <v>244.2</v>
      </c>
      <c r="AE56" s="1">
        <v>188.4</v>
      </c>
      <c r="AF56" s="1"/>
      <c r="AG56" s="1">
        <f t="shared" si="10"/>
        <v>107</v>
      </c>
      <c r="AH56" s="1">
        <f t="shared" si="11"/>
        <v>0</v>
      </c>
      <c r="AI56" s="1">
        <f t="shared" si="12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41</v>
      </c>
      <c r="C57" s="1">
        <v>1076</v>
      </c>
      <c r="D57" s="1">
        <v>1404</v>
      </c>
      <c r="E57" s="1">
        <v>828</v>
      </c>
      <c r="F57" s="1">
        <v>1436</v>
      </c>
      <c r="G57" s="6">
        <v>0.4</v>
      </c>
      <c r="H57" s="1">
        <v>45</v>
      </c>
      <c r="I57" s="1" t="s">
        <v>34</v>
      </c>
      <c r="J57" s="1">
        <v>847</v>
      </c>
      <c r="K57" s="1">
        <f t="shared" si="31"/>
        <v>-19</v>
      </c>
      <c r="L57" s="1"/>
      <c r="M57" s="1"/>
      <c r="N57" s="1"/>
      <c r="O57" s="1">
        <v>327.29999999999973</v>
      </c>
      <c r="P57" s="1">
        <f t="shared" si="4"/>
        <v>165.6</v>
      </c>
      <c r="Q57" s="5"/>
      <c r="R57" s="5">
        <f t="shared" si="27"/>
        <v>0</v>
      </c>
      <c r="S57" s="5">
        <f t="shared" si="35"/>
        <v>0</v>
      </c>
      <c r="T57" s="5"/>
      <c r="U57" s="5"/>
      <c r="V57" s="5"/>
      <c r="W57" s="1"/>
      <c r="X57" s="1">
        <f t="shared" si="29"/>
        <v>10.64794685990338</v>
      </c>
      <c r="Y57" s="1">
        <f t="shared" si="9"/>
        <v>10.64794685990338</v>
      </c>
      <c r="Z57" s="1">
        <v>191</v>
      </c>
      <c r="AA57" s="1">
        <v>219.4</v>
      </c>
      <c r="AB57" s="1">
        <v>194.6</v>
      </c>
      <c r="AC57" s="1">
        <v>182.6</v>
      </c>
      <c r="AD57" s="1">
        <v>190.8</v>
      </c>
      <c r="AE57" s="1">
        <v>190.4</v>
      </c>
      <c r="AF57" s="1" t="s">
        <v>87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41</v>
      </c>
      <c r="C58" s="1">
        <v>879</v>
      </c>
      <c r="D58" s="1">
        <v>1140</v>
      </c>
      <c r="E58" s="1">
        <v>676</v>
      </c>
      <c r="F58" s="1">
        <v>1027</v>
      </c>
      <c r="G58" s="6">
        <v>0.4</v>
      </c>
      <c r="H58" s="1">
        <v>40</v>
      </c>
      <c r="I58" s="1" t="s">
        <v>34</v>
      </c>
      <c r="J58" s="1">
        <v>675</v>
      </c>
      <c r="K58" s="1">
        <f t="shared" si="31"/>
        <v>1</v>
      </c>
      <c r="L58" s="1"/>
      <c r="M58" s="1"/>
      <c r="N58" s="1"/>
      <c r="O58" s="1">
        <v>355.39999999999992</v>
      </c>
      <c r="P58" s="1">
        <f t="shared" si="4"/>
        <v>135.19999999999999</v>
      </c>
      <c r="Q58" s="5">
        <f t="shared" si="34"/>
        <v>37.200000000000045</v>
      </c>
      <c r="R58" s="5">
        <f t="shared" si="27"/>
        <v>37.200000000000045</v>
      </c>
      <c r="S58" s="5">
        <f t="shared" si="35"/>
        <v>37.200000000000045</v>
      </c>
      <c r="T58" s="5"/>
      <c r="U58" s="5"/>
      <c r="V58" s="5"/>
      <c r="W58" s="1"/>
      <c r="X58" s="1">
        <f t="shared" si="29"/>
        <v>10.5</v>
      </c>
      <c r="Y58" s="1">
        <f t="shared" si="9"/>
        <v>10.224852071005918</v>
      </c>
      <c r="Z58" s="1">
        <v>168.6</v>
      </c>
      <c r="AA58" s="1">
        <v>167.6</v>
      </c>
      <c r="AB58" s="1">
        <v>129.6</v>
      </c>
      <c r="AC58" s="1">
        <v>133.4</v>
      </c>
      <c r="AD58" s="1">
        <v>126.2</v>
      </c>
      <c r="AE58" s="1">
        <v>121.4</v>
      </c>
      <c r="AF58" s="1"/>
      <c r="AG58" s="1">
        <f t="shared" si="10"/>
        <v>15</v>
      </c>
      <c r="AH58" s="1">
        <f t="shared" si="11"/>
        <v>0</v>
      </c>
      <c r="AI58" s="1">
        <f t="shared" si="12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33</v>
      </c>
      <c r="C59" s="1">
        <v>584.34799999999996</v>
      </c>
      <c r="D59" s="1">
        <v>1222.08</v>
      </c>
      <c r="E59" s="1">
        <v>676.09699999999998</v>
      </c>
      <c r="F59" s="1">
        <v>1008.846</v>
      </c>
      <c r="G59" s="6">
        <v>1</v>
      </c>
      <c r="H59" s="1">
        <v>50</v>
      </c>
      <c r="I59" s="1" t="s">
        <v>34</v>
      </c>
      <c r="J59" s="1">
        <v>675.55</v>
      </c>
      <c r="K59" s="1">
        <f t="shared" si="31"/>
        <v>0.54700000000002547</v>
      </c>
      <c r="L59" s="1"/>
      <c r="M59" s="1"/>
      <c r="N59" s="1"/>
      <c r="O59" s="1">
        <v>416.81949999999989</v>
      </c>
      <c r="P59" s="1">
        <f t="shared" si="4"/>
        <v>135.21940000000001</v>
      </c>
      <c r="Q59" s="5"/>
      <c r="R59" s="5">
        <f t="shared" si="27"/>
        <v>0</v>
      </c>
      <c r="S59" s="5">
        <f t="shared" si="35"/>
        <v>0</v>
      </c>
      <c r="T59" s="5"/>
      <c r="U59" s="5"/>
      <c r="V59" s="5"/>
      <c r="W59" s="1"/>
      <c r="X59" s="1">
        <f t="shared" si="29"/>
        <v>10.543350288494105</v>
      </c>
      <c r="Y59" s="1">
        <f t="shared" si="9"/>
        <v>10.543350288494105</v>
      </c>
      <c r="Z59" s="1">
        <v>155.05779999999999</v>
      </c>
      <c r="AA59" s="1">
        <v>157.1182</v>
      </c>
      <c r="AB59" s="1">
        <v>136.256</v>
      </c>
      <c r="AC59" s="1">
        <v>112.938</v>
      </c>
      <c r="AD59" s="1">
        <v>103.7312</v>
      </c>
      <c r="AE59" s="1">
        <v>102.3394</v>
      </c>
      <c r="AF59" s="1"/>
      <c r="AG59" s="1">
        <f t="shared" si="10"/>
        <v>0</v>
      </c>
      <c r="AH59" s="1">
        <f t="shared" si="11"/>
        <v>0</v>
      </c>
      <c r="AI59" s="1">
        <f t="shared" si="12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33</v>
      </c>
      <c r="C60" s="1">
        <v>815.56799999999998</v>
      </c>
      <c r="D60" s="1">
        <v>832.35400000000004</v>
      </c>
      <c r="E60" s="1">
        <v>754.92399999999998</v>
      </c>
      <c r="F60" s="1">
        <v>742.09500000000003</v>
      </c>
      <c r="G60" s="6">
        <v>1</v>
      </c>
      <c r="H60" s="1">
        <v>50</v>
      </c>
      <c r="I60" s="1" t="s">
        <v>34</v>
      </c>
      <c r="J60" s="1">
        <v>735.55</v>
      </c>
      <c r="K60" s="1">
        <f t="shared" si="31"/>
        <v>19.374000000000024</v>
      </c>
      <c r="L60" s="1"/>
      <c r="M60" s="1"/>
      <c r="N60" s="1"/>
      <c r="O60" s="1">
        <v>454.07819999999992</v>
      </c>
      <c r="P60" s="1">
        <f t="shared" si="4"/>
        <v>150.98480000000001</v>
      </c>
      <c r="Q60" s="5">
        <f t="shared" si="34"/>
        <v>389.16720000000009</v>
      </c>
      <c r="R60" s="5">
        <f t="shared" si="27"/>
        <v>389.16720000000009</v>
      </c>
      <c r="S60" s="5">
        <f t="shared" si="35"/>
        <v>389.16720000000009</v>
      </c>
      <c r="T60" s="5"/>
      <c r="U60" s="5"/>
      <c r="V60" s="5"/>
      <c r="W60" s="1"/>
      <c r="X60" s="1">
        <f t="shared" si="29"/>
        <v>10.5</v>
      </c>
      <c r="Y60" s="1">
        <f t="shared" si="9"/>
        <v>7.9224743152953137</v>
      </c>
      <c r="Z60" s="1">
        <v>148.43279999999999</v>
      </c>
      <c r="AA60" s="1">
        <v>144.11279999999999</v>
      </c>
      <c r="AB60" s="1">
        <v>142.20439999999999</v>
      </c>
      <c r="AC60" s="1">
        <v>128.86259999999999</v>
      </c>
      <c r="AD60" s="1">
        <v>117.7564</v>
      </c>
      <c r="AE60" s="1">
        <v>114.41840000000001</v>
      </c>
      <c r="AF60" s="1"/>
      <c r="AG60" s="1">
        <f t="shared" si="10"/>
        <v>389</v>
      </c>
      <c r="AH60" s="1">
        <f t="shared" si="11"/>
        <v>0</v>
      </c>
      <c r="AI60" s="1">
        <f t="shared" si="12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33</v>
      </c>
      <c r="C61" s="1">
        <v>529.95799999999997</v>
      </c>
      <c r="D61" s="1">
        <v>526.46</v>
      </c>
      <c r="E61" s="1">
        <v>533.46600000000001</v>
      </c>
      <c r="F61" s="1">
        <v>380.81900000000002</v>
      </c>
      <c r="G61" s="6">
        <v>1</v>
      </c>
      <c r="H61" s="1">
        <v>55</v>
      </c>
      <c r="I61" s="1" t="s">
        <v>34</v>
      </c>
      <c r="J61" s="1">
        <v>548.5</v>
      </c>
      <c r="K61" s="1">
        <f t="shared" si="31"/>
        <v>-15.033999999999992</v>
      </c>
      <c r="L61" s="1"/>
      <c r="M61" s="1"/>
      <c r="N61" s="1"/>
      <c r="O61" s="1">
        <v>398.40760000000012</v>
      </c>
      <c r="P61" s="1">
        <f t="shared" si="4"/>
        <v>106.6932</v>
      </c>
      <c r="Q61" s="5">
        <f t="shared" si="34"/>
        <v>341.05199999999996</v>
      </c>
      <c r="R61" s="5">
        <f t="shared" si="27"/>
        <v>341.05199999999996</v>
      </c>
      <c r="S61" s="5">
        <f t="shared" si="35"/>
        <v>341.05199999999996</v>
      </c>
      <c r="T61" s="5"/>
      <c r="U61" s="5"/>
      <c r="V61" s="5"/>
      <c r="W61" s="1"/>
      <c r="X61" s="1">
        <f t="shared" si="29"/>
        <v>10.5</v>
      </c>
      <c r="Y61" s="1">
        <f t="shared" si="9"/>
        <v>7.3034326461292771</v>
      </c>
      <c r="Z61" s="1">
        <v>102.005</v>
      </c>
      <c r="AA61" s="1">
        <v>90.592799999999997</v>
      </c>
      <c r="AB61" s="1">
        <v>78.181799999999996</v>
      </c>
      <c r="AC61" s="1">
        <v>81.751800000000003</v>
      </c>
      <c r="AD61" s="1">
        <v>69.013400000000004</v>
      </c>
      <c r="AE61" s="1">
        <v>62.137599999999999</v>
      </c>
      <c r="AF61" s="1"/>
      <c r="AG61" s="1">
        <f t="shared" si="10"/>
        <v>341</v>
      </c>
      <c r="AH61" s="1">
        <f t="shared" si="11"/>
        <v>0</v>
      </c>
      <c r="AI61" s="1">
        <f t="shared" si="12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33</v>
      </c>
      <c r="C62" s="1"/>
      <c r="D62" s="1">
        <v>101.078</v>
      </c>
      <c r="E62" s="1">
        <v>101.083</v>
      </c>
      <c r="F62" s="1">
        <v>-5.0000000000000001E-3</v>
      </c>
      <c r="G62" s="6">
        <v>1</v>
      </c>
      <c r="H62" s="1">
        <v>40</v>
      </c>
      <c r="I62" s="1" t="s">
        <v>34</v>
      </c>
      <c r="J62" s="1">
        <v>96.3</v>
      </c>
      <c r="K62" s="1">
        <f t="shared" si="31"/>
        <v>4.7830000000000013</v>
      </c>
      <c r="L62" s="1"/>
      <c r="M62" s="1"/>
      <c r="N62" s="1"/>
      <c r="O62" s="1">
        <v>0</v>
      </c>
      <c r="P62" s="1">
        <f t="shared" si="4"/>
        <v>20.2166</v>
      </c>
      <c r="Q62" s="5">
        <f>6*P62-O62-N62-F62</f>
        <v>121.30459999999999</v>
      </c>
      <c r="R62" s="5">
        <v>150</v>
      </c>
      <c r="S62" s="5">
        <f t="shared" si="35"/>
        <v>150</v>
      </c>
      <c r="T62" s="5"/>
      <c r="U62" s="5"/>
      <c r="V62" s="5">
        <v>150</v>
      </c>
      <c r="W62" s="1" t="s">
        <v>149</v>
      </c>
      <c r="X62" s="1">
        <f t="shared" si="29"/>
        <v>7.4193979205207601</v>
      </c>
      <c r="Y62" s="1">
        <f t="shared" si="9"/>
        <v>-2.4732150806762763E-4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/>
      <c r="AG62" s="1">
        <f t="shared" si="10"/>
        <v>150</v>
      </c>
      <c r="AH62" s="1">
        <f t="shared" si="11"/>
        <v>0</v>
      </c>
      <c r="AI62" s="1">
        <f t="shared" si="12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33</v>
      </c>
      <c r="C63" s="1"/>
      <c r="D63" s="1">
        <v>103.13500000000001</v>
      </c>
      <c r="E63" s="1">
        <v>98.834999999999994</v>
      </c>
      <c r="F63" s="1">
        <v>4.3</v>
      </c>
      <c r="G63" s="6">
        <v>1</v>
      </c>
      <c r="H63" s="1">
        <v>40</v>
      </c>
      <c r="I63" s="1" t="s">
        <v>34</v>
      </c>
      <c r="J63" s="1">
        <v>96.3</v>
      </c>
      <c r="K63" s="1">
        <f t="shared" si="31"/>
        <v>2.5349999999999966</v>
      </c>
      <c r="L63" s="1"/>
      <c r="M63" s="1"/>
      <c r="N63" s="1"/>
      <c r="O63" s="1">
        <v>0</v>
      </c>
      <c r="P63" s="1">
        <f t="shared" si="4"/>
        <v>19.766999999999999</v>
      </c>
      <c r="Q63" s="5">
        <f>6*P63-O63-N63-F63</f>
        <v>114.30200000000001</v>
      </c>
      <c r="R63" s="5">
        <v>150</v>
      </c>
      <c r="S63" s="5">
        <f t="shared" si="35"/>
        <v>150</v>
      </c>
      <c r="T63" s="5"/>
      <c r="U63" s="5"/>
      <c r="V63" s="5">
        <v>150</v>
      </c>
      <c r="W63" s="1" t="s">
        <v>149</v>
      </c>
      <c r="X63" s="1">
        <f t="shared" si="29"/>
        <v>7.8059391915819303</v>
      </c>
      <c r="Y63" s="1">
        <f t="shared" si="9"/>
        <v>0.21753427429554306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/>
      <c r="AG63" s="1">
        <f t="shared" si="10"/>
        <v>150</v>
      </c>
      <c r="AH63" s="1">
        <f t="shared" si="11"/>
        <v>0</v>
      </c>
      <c r="AI63" s="1">
        <f t="shared" si="12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2" t="s">
        <v>100</v>
      </c>
      <c r="B64" s="22" t="s">
        <v>33</v>
      </c>
      <c r="C64" s="22"/>
      <c r="D64" s="22"/>
      <c r="E64" s="22"/>
      <c r="F64" s="22"/>
      <c r="G64" s="23">
        <v>1</v>
      </c>
      <c r="H64" s="22">
        <v>40</v>
      </c>
      <c r="I64" s="22" t="s">
        <v>34</v>
      </c>
      <c r="J64" s="22"/>
      <c r="K64" s="22">
        <f t="shared" si="31"/>
        <v>0</v>
      </c>
      <c r="L64" s="22"/>
      <c r="M64" s="22"/>
      <c r="N64" s="22"/>
      <c r="O64" s="22"/>
      <c r="P64" s="22">
        <f t="shared" si="4"/>
        <v>0</v>
      </c>
      <c r="Q64" s="24"/>
      <c r="R64" s="5">
        <v>50</v>
      </c>
      <c r="S64" s="5">
        <f t="shared" si="35"/>
        <v>50</v>
      </c>
      <c r="T64" s="5"/>
      <c r="U64" s="5"/>
      <c r="V64" s="24">
        <v>50</v>
      </c>
      <c r="W64" s="22" t="s">
        <v>149</v>
      </c>
      <c r="X64" s="1" t="e">
        <f t="shared" si="29"/>
        <v>#DIV/0!</v>
      </c>
      <c r="Y64" s="22" t="e">
        <f t="shared" si="9"/>
        <v>#DIV/0!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/>
      <c r="AG64" s="1">
        <f t="shared" si="10"/>
        <v>50</v>
      </c>
      <c r="AH64" s="1">
        <f t="shared" si="11"/>
        <v>0</v>
      </c>
      <c r="AI64" s="1">
        <f t="shared" si="12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101</v>
      </c>
      <c r="B65" s="1" t="s">
        <v>41</v>
      </c>
      <c r="C65" s="1">
        <v>2470</v>
      </c>
      <c r="D65" s="1">
        <v>1692</v>
      </c>
      <c r="E65" s="1">
        <v>1889</v>
      </c>
      <c r="F65" s="1">
        <v>1865</v>
      </c>
      <c r="G65" s="6">
        <v>0.4</v>
      </c>
      <c r="H65" s="1">
        <v>45</v>
      </c>
      <c r="I65" s="1" t="s">
        <v>34</v>
      </c>
      <c r="J65" s="1">
        <v>1884</v>
      </c>
      <c r="K65" s="1">
        <f t="shared" si="31"/>
        <v>5</v>
      </c>
      <c r="L65" s="1"/>
      <c r="M65" s="1"/>
      <c r="N65" s="1">
        <v>400</v>
      </c>
      <c r="O65" s="1">
        <v>1250</v>
      </c>
      <c r="P65" s="1">
        <f t="shared" si="4"/>
        <v>377.8</v>
      </c>
      <c r="Q65" s="5">
        <f t="shared" ref="Q65:Q67" si="36">10.5*P65-O65-N65-F65</f>
        <v>451.90000000000009</v>
      </c>
      <c r="R65" s="5">
        <f t="shared" si="27"/>
        <v>451.90000000000009</v>
      </c>
      <c r="S65" s="5">
        <f t="shared" si="35"/>
        <v>451.90000000000009</v>
      </c>
      <c r="T65" s="5"/>
      <c r="U65" s="5"/>
      <c r="V65" s="5"/>
      <c r="W65" s="1"/>
      <c r="X65" s="1">
        <f t="shared" si="29"/>
        <v>10.5</v>
      </c>
      <c r="Y65" s="1">
        <f t="shared" si="9"/>
        <v>9.3038644785600848</v>
      </c>
      <c r="Z65" s="1">
        <v>404.4</v>
      </c>
      <c r="AA65" s="1">
        <v>397.2</v>
      </c>
      <c r="AB65" s="1">
        <v>370</v>
      </c>
      <c r="AC65" s="1">
        <v>370.2</v>
      </c>
      <c r="AD65" s="1">
        <v>344.8</v>
      </c>
      <c r="AE65" s="1">
        <v>291.60000000000002</v>
      </c>
      <c r="AF65" s="1" t="s">
        <v>87</v>
      </c>
      <c r="AG65" s="1">
        <f t="shared" si="10"/>
        <v>181</v>
      </c>
      <c r="AH65" s="1">
        <f t="shared" si="11"/>
        <v>0</v>
      </c>
      <c r="AI65" s="1">
        <f t="shared" si="12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102</v>
      </c>
      <c r="B66" s="1" t="s">
        <v>33</v>
      </c>
      <c r="C66" s="1">
        <v>102.896</v>
      </c>
      <c r="D66" s="1">
        <v>530.81799999999998</v>
      </c>
      <c r="E66" s="1">
        <v>227.22300000000001</v>
      </c>
      <c r="F66" s="1">
        <v>364.416</v>
      </c>
      <c r="G66" s="6">
        <v>1</v>
      </c>
      <c r="H66" s="1">
        <v>40</v>
      </c>
      <c r="I66" s="1" t="s">
        <v>34</v>
      </c>
      <c r="J66" s="1">
        <v>340.4</v>
      </c>
      <c r="K66" s="1">
        <f t="shared" si="31"/>
        <v>-113.17699999999996</v>
      </c>
      <c r="L66" s="1"/>
      <c r="M66" s="1"/>
      <c r="N66" s="1"/>
      <c r="O66" s="1">
        <v>0</v>
      </c>
      <c r="P66" s="1">
        <f t="shared" si="4"/>
        <v>45.444600000000001</v>
      </c>
      <c r="Q66" s="5">
        <f t="shared" si="36"/>
        <v>112.75229999999999</v>
      </c>
      <c r="R66" s="5">
        <f t="shared" si="27"/>
        <v>112.75229999999999</v>
      </c>
      <c r="S66" s="5">
        <f t="shared" si="35"/>
        <v>112.75229999999999</v>
      </c>
      <c r="T66" s="5"/>
      <c r="U66" s="5"/>
      <c r="V66" s="5"/>
      <c r="W66" s="1"/>
      <c r="X66" s="1">
        <f t="shared" si="29"/>
        <v>10.5</v>
      </c>
      <c r="Y66" s="1">
        <f t="shared" si="9"/>
        <v>8.0189065367502401</v>
      </c>
      <c r="Z66" s="1">
        <v>51.991999999999997</v>
      </c>
      <c r="AA66" s="1">
        <v>55.398200000000003</v>
      </c>
      <c r="AB66" s="1">
        <v>42.656799999999997</v>
      </c>
      <c r="AC66" s="1">
        <v>30.730599999999999</v>
      </c>
      <c r="AD66" s="1">
        <v>21.838200000000001</v>
      </c>
      <c r="AE66" s="1">
        <v>20.228200000000001</v>
      </c>
      <c r="AF66" s="1" t="s">
        <v>62</v>
      </c>
      <c r="AG66" s="1">
        <f t="shared" si="10"/>
        <v>113</v>
      </c>
      <c r="AH66" s="1">
        <f t="shared" si="11"/>
        <v>0</v>
      </c>
      <c r="AI66" s="1">
        <f t="shared" si="12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103</v>
      </c>
      <c r="B67" s="1" t="s">
        <v>41</v>
      </c>
      <c r="C67" s="1">
        <v>1163</v>
      </c>
      <c r="D67" s="1">
        <v>1191</v>
      </c>
      <c r="E67" s="1">
        <v>1275</v>
      </c>
      <c r="F67" s="1">
        <v>944</v>
      </c>
      <c r="G67" s="6">
        <v>0.35</v>
      </c>
      <c r="H67" s="1">
        <v>40</v>
      </c>
      <c r="I67" s="1" t="s">
        <v>34</v>
      </c>
      <c r="J67" s="1">
        <v>1299</v>
      </c>
      <c r="K67" s="1">
        <f t="shared" si="31"/>
        <v>-24</v>
      </c>
      <c r="L67" s="1"/>
      <c r="M67" s="1"/>
      <c r="N67" s="1"/>
      <c r="O67" s="1">
        <v>1188.2</v>
      </c>
      <c r="P67" s="1">
        <f t="shared" si="4"/>
        <v>255</v>
      </c>
      <c r="Q67" s="5">
        <f t="shared" si="36"/>
        <v>545.29999999999995</v>
      </c>
      <c r="R67" s="5">
        <f t="shared" si="27"/>
        <v>545.29999999999995</v>
      </c>
      <c r="S67" s="5">
        <f t="shared" si="35"/>
        <v>545.29999999999995</v>
      </c>
      <c r="T67" s="5"/>
      <c r="U67" s="5"/>
      <c r="V67" s="5"/>
      <c r="W67" s="1"/>
      <c r="X67" s="1">
        <f t="shared" si="29"/>
        <v>10.5</v>
      </c>
      <c r="Y67" s="1">
        <f t="shared" si="9"/>
        <v>8.3615686274509802</v>
      </c>
      <c r="Z67" s="1">
        <v>225.4</v>
      </c>
      <c r="AA67" s="1">
        <v>211.2</v>
      </c>
      <c r="AB67" s="1">
        <v>207.2</v>
      </c>
      <c r="AC67" s="1">
        <v>190.6</v>
      </c>
      <c r="AD67" s="1">
        <v>192.2</v>
      </c>
      <c r="AE67" s="1">
        <v>156.6</v>
      </c>
      <c r="AF67" s="1"/>
      <c r="AG67" s="1">
        <f t="shared" si="10"/>
        <v>191</v>
      </c>
      <c r="AH67" s="1">
        <f t="shared" si="11"/>
        <v>0</v>
      </c>
      <c r="AI67" s="1">
        <f t="shared" si="12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104</v>
      </c>
      <c r="B68" s="1" t="s">
        <v>41</v>
      </c>
      <c r="C68" s="1">
        <v>382</v>
      </c>
      <c r="D68" s="1">
        <v>437.8</v>
      </c>
      <c r="E68" s="1">
        <v>322</v>
      </c>
      <c r="F68" s="1">
        <v>383</v>
      </c>
      <c r="G68" s="6">
        <v>0.4</v>
      </c>
      <c r="H68" s="1">
        <v>50</v>
      </c>
      <c r="I68" s="1" t="s">
        <v>34</v>
      </c>
      <c r="J68" s="1">
        <v>306</v>
      </c>
      <c r="K68" s="1">
        <f t="shared" si="31"/>
        <v>16</v>
      </c>
      <c r="L68" s="1"/>
      <c r="M68" s="1"/>
      <c r="N68" s="1"/>
      <c r="O68" s="1">
        <v>355.44000000000011</v>
      </c>
      <c r="P68" s="1">
        <f t="shared" si="4"/>
        <v>64.400000000000006</v>
      </c>
      <c r="Q68" s="5"/>
      <c r="R68" s="5">
        <f t="shared" si="27"/>
        <v>0</v>
      </c>
      <c r="S68" s="5">
        <f t="shared" si="35"/>
        <v>0</v>
      </c>
      <c r="T68" s="5"/>
      <c r="U68" s="5"/>
      <c r="V68" s="5"/>
      <c r="W68" s="1"/>
      <c r="X68" s="1">
        <f t="shared" si="29"/>
        <v>11.466459627329192</v>
      </c>
      <c r="Y68" s="1">
        <f t="shared" si="9"/>
        <v>11.466459627329192</v>
      </c>
      <c r="Z68" s="1">
        <v>69.56</v>
      </c>
      <c r="AA68" s="1">
        <v>63.36</v>
      </c>
      <c r="AB68" s="1">
        <v>46.2</v>
      </c>
      <c r="AC68" s="1">
        <v>49.6</v>
      </c>
      <c r="AD68" s="1">
        <v>54.2</v>
      </c>
      <c r="AE68" s="1">
        <v>45.2</v>
      </c>
      <c r="AF68" s="1"/>
      <c r="AG68" s="1">
        <f t="shared" si="10"/>
        <v>0</v>
      </c>
      <c r="AH68" s="1">
        <f t="shared" si="11"/>
        <v>0</v>
      </c>
      <c r="AI68" s="1">
        <f t="shared" si="12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105</v>
      </c>
      <c r="B69" s="1" t="s">
        <v>41</v>
      </c>
      <c r="C69" s="1">
        <v>483</v>
      </c>
      <c r="D69" s="1">
        <v>324</v>
      </c>
      <c r="E69" s="1">
        <v>322</v>
      </c>
      <c r="F69" s="1">
        <v>380</v>
      </c>
      <c r="G69" s="6">
        <v>0.45</v>
      </c>
      <c r="H69" s="1">
        <v>45</v>
      </c>
      <c r="I69" s="1" t="s">
        <v>34</v>
      </c>
      <c r="J69" s="1">
        <v>325</v>
      </c>
      <c r="K69" s="1">
        <f t="shared" si="31"/>
        <v>-3</v>
      </c>
      <c r="L69" s="1"/>
      <c r="M69" s="1"/>
      <c r="N69" s="1"/>
      <c r="O69" s="1">
        <v>177.40000000000009</v>
      </c>
      <c r="P69" s="1">
        <f t="shared" si="4"/>
        <v>64.400000000000006</v>
      </c>
      <c r="Q69" s="5">
        <f>10.5*P69-O69-N69-F69</f>
        <v>118.79999999999995</v>
      </c>
      <c r="R69" s="5">
        <f t="shared" si="27"/>
        <v>118.79999999999995</v>
      </c>
      <c r="S69" s="5">
        <f t="shared" si="35"/>
        <v>118.79999999999995</v>
      </c>
      <c r="T69" s="5"/>
      <c r="U69" s="5"/>
      <c r="V69" s="5"/>
      <c r="W69" s="1"/>
      <c r="X69" s="1">
        <f t="shared" si="29"/>
        <v>10.5</v>
      </c>
      <c r="Y69" s="1">
        <f t="shared" si="9"/>
        <v>8.6552795031055911</v>
      </c>
      <c r="Z69" s="1">
        <v>66.400000000000006</v>
      </c>
      <c r="AA69" s="1">
        <v>66.8</v>
      </c>
      <c r="AB69" s="1">
        <v>67.400000000000006</v>
      </c>
      <c r="AC69" s="1">
        <v>64.8</v>
      </c>
      <c r="AD69" s="1">
        <v>59.4</v>
      </c>
      <c r="AE69" s="1">
        <v>59.6</v>
      </c>
      <c r="AF69" s="1"/>
      <c r="AG69" s="1">
        <f t="shared" si="10"/>
        <v>53</v>
      </c>
      <c r="AH69" s="1">
        <f t="shared" si="11"/>
        <v>0</v>
      </c>
      <c r="AI69" s="1">
        <f t="shared" si="12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106</v>
      </c>
      <c r="B70" s="1" t="s">
        <v>41</v>
      </c>
      <c r="C70" s="1">
        <v>318</v>
      </c>
      <c r="D70" s="1">
        <v>445</v>
      </c>
      <c r="E70" s="1">
        <v>209</v>
      </c>
      <c r="F70" s="1">
        <v>467</v>
      </c>
      <c r="G70" s="6">
        <v>0.4</v>
      </c>
      <c r="H70" s="1">
        <v>40</v>
      </c>
      <c r="I70" s="1" t="s">
        <v>34</v>
      </c>
      <c r="J70" s="1">
        <v>213</v>
      </c>
      <c r="K70" s="1">
        <f t="shared" ref="K70:K100" si="37">E70-J70</f>
        <v>-4</v>
      </c>
      <c r="L70" s="1"/>
      <c r="M70" s="1"/>
      <c r="N70" s="1"/>
      <c r="O70" s="1">
        <v>78.499999999999943</v>
      </c>
      <c r="P70" s="1">
        <f t="shared" si="4"/>
        <v>41.8</v>
      </c>
      <c r="Q70" s="5"/>
      <c r="R70" s="5">
        <f t="shared" si="27"/>
        <v>0</v>
      </c>
      <c r="S70" s="5">
        <f t="shared" si="35"/>
        <v>0</v>
      </c>
      <c r="T70" s="5"/>
      <c r="U70" s="5"/>
      <c r="V70" s="5"/>
      <c r="W70" s="1"/>
      <c r="X70" s="1">
        <f t="shared" si="29"/>
        <v>13.050239234449762</v>
      </c>
      <c r="Y70" s="1">
        <f t="shared" si="9"/>
        <v>13.050239234449762</v>
      </c>
      <c r="Z70" s="1">
        <v>41.8</v>
      </c>
      <c r="AA70" s="1">
        <v>42.2</v>
      </c>
      <c r="AB70" s="1">
        <v>39.4</v>
      </c>
      <c r="AC70" s="1">
        <v>40.799999999999997</v>
      </c>
      <c r="AD70" s="1">
        <v>38.4</v>
      </c>
      <c r="AE70" s="1">
        <v>35.799999999999997</v>
      </c>
      <c r="AF70" s="1"/>
      <c r="AG70" s="1">
        <f t="shared" si="10"/>
        <v>0</v>
      </c>
      <c r="AH70" s="1">
        <f t="shared" si="11"/>
        <v>0</v>
      </c>
      <c r="AI70" s="1">
        <f t="shared" si="12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107</v>
      </c>
      <c r="B71" s="1" t="s">
        <v>33</v>
      </c>
      <c r="C71" s="1">
        <v>241.33099999999999</v>
      </c>
      <c r="D71" s="1">
        <v>579.66399999999999</v>
      </c>
      <c r="E71" s="1">
        <v>255.66800000000001</v>
      </c>
      <c r="F71" s="1">
        <v>528.61699999999996</v>
      </c>
      <c r="G71" s="6">
        <v>1</v>
      </c>
      <c r="H71" s="1">
        <v>40</v>
      </c>
      <c r="I71" s="1" t="s">
        <v>34</v>
      </c>
      <c r="J71" s="1">
        <v>396.55</v>
      </c>
      <c r="K71" s="1">
        <f t="shared" si="37"/>
        <v>-140.88200000000001</v>
      </c>
      <c r="L71" s="1"/>
      <c r="M71" s="1"/>
      <c r="N71" s="1"/>
      <c r="O71" s="1">
        <v>321.77120000000002</v>
      </c>
      <c r="P71" s="1">
        <f t="shared" ref="P71:P102" si="38">E71/5</f>
        <v>51.133600000000001</v>
      </c>
      <c r="Q71" s="5"/>
      <c r="R71" s="5">
        <f t="shared" si="27"/>
        <v>0</v>
      </c>
      <c r="S71" s="5">
        <f t="shared" si="35"/>
        <v>0</v>
      </c>
      <c r="T71" s="5"/>
      <c r="U71" s="5"/>
      <c r="V71" s="5"/>
      <c r="W71" s="1"/>
      <c r="X71" s="1">
        <f t="shared" si="29"/>
        <v>16.630712486505935</v>
      </c>
      <c r="Y71" s="1">
        <f t="shared" ref="Y71:Y102" si="39">(F71+N71+O71)/P71</f>
        <v>16.630712486505935</v>
      </c>
      <c r="Z71" s="1">
        <v>84.390799999999999</v>
      </c>
      <c r="AA71" s="1">
        <v>74.472799999999992</v>
      </c>
      <c r="AB71" s="1">
        <v>47.175400000000003</v>
      </c>
      <c r="AC71" s="1">
        <v>45.343400000000003</v>
      </c>
      <c r="AD71" s="1">
        <v>64.250399999999999</v>
      </c>
      <c r="AE71" s="1">
        <v>63.847999999999999</v>
      </c>
      <c r="AF71" s="1"/>
      <c r="AG71" s="1">
        <f t="shared" ref="AG71:AG102" si="40">ROUND(S71*G71,0)</f>
        <v>0</v>
      </c>
      <c r="AH71" s="1">
        <f t="shared" ref="AH71:AH102" si="41">ROUND(T71*G71,0)</f>
        <v>0</v>
      </c>
      <c r="AI71" s="1">
        <f t="shared" ref="AI71:AI102" si="42">ROUND(U71*G71,0)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108</v>
      </c>
      <c r="B72" s="1" t="s">
        <v>33</v>
      </c>
      <c r="C72" s="1">
        <v>222.11500000000001</v>
      </c>
      <c r="D72" s="1">
        <v>273.06200000000001</v>
      </c>
      <c r="E72" s="1">
        <v>197.363</v>
      </c>
      <c r="F72" s="1">
        <v>226.95599999999999</v>
      </c>
      <c r="G72" s="6">
        <v>1</v>
      </c>
      <c r="H72" s="1">
        <v>30</v>
      </c>
      <c r="I72" s="1" t="s">
        <v>34</v>
      </c>
      <c r="J72" s="1">
        <v>202.95</v>
      </c>
      <c r="K72" s="1">
        <f t="shared" si="37"/>
        <v>-5.5869999999999891</v>
      </c>
      <c r="L72" s="1"/>
      <c r="M72" s="1"/>
      <c r="N72" s="1"/>
      <c r="O72" s="1">
        <v>83.915700000000058</v>
      </c>
      <c r="P72" s="1">
        <f t="shared" si="38"/>
        <v>39.4726</v>
      </c>
      <c r="Q72" s="5">
        <f t="shared" ref="Q72:Q77" si="43">10.5*P72-O72-N72-F72</f>
        <v>103.59059999999997</v>
      </c>
      <c r="R72" s="5">
        <f t="shared" si="27"/>
        <v>103.59059999999997</v>
      </c>
      <c r="S72" s="5">
        <f t="shared" si="35"/>
        <v>103.59059999999997</v>
      </c>
      <c r="T72" s="5"/>
      <c r="U72" s="5"/>
      <c r="V72" s="5"/>
      <c r="W72" s="1"/>
      <c r="X72" s="1">
        <f t="shared" si="29"/>
        <v>10.5</v>
      </c>
      <c r="Y72" s="1">
        <f t="shared" si="39"/>
        <v>7.8756327173786378</v>
      </c>
      <c r="Z72" s="1">
        <v>42.788600000000002</v>
      </c>
      <c r="AA72" s="1">
        <v>47.510199999999998</v>
      </c>
      <c r="AB72" s="1">
        <v>49.142000000000003</v>
      </c>
      <c r="AC72" s="1">
        <v>42.149799999999999</v>
      </c>
      <c r="AD72" s="1">
        <v>32.319400000000002</v>
      </c>
      <c r="AE72" s="1">
        <v>40.021599999999999</v>
      </c>
      <c r="AF72" s="1" t="s">
        <v>87</v>
      </c>
      <c r="AG72" s="1">
        <f t="shared" si="40"/>
        <v>104</v>
      </c>
      <c r="AH72" s="1">
        <f t="shared" si="41"/>
        <v>0</v>
      </c>
      <c r="AI72" s="1">
        <f t="shared" si="4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41</v>
      </c>
      <c r="C73" s="1">
        <v>379</v>
      </c>
      <c r="D73" s="1">
        <v>761</v>
      </c>
      <c r="E73" s="1">
        <v>395</v>
      </c>
      <c r="F73" s="1">
        <v>641</v>
      </c>
      <c r="G73" s="6">
        <v>0.45</v>
      </c>
      <c r="H73" s="1">
        <v>50</v>
      </c>
      <c r="I73" s="1" t="s">
        <v>34</v>
      </c>
      <c r="J73" s="1">
        <v>399</v>
      </c>
      <c r="K73" s="1">
        <f t="shared" si="37"/>
        <v>-4</v>
      </c>
      <c r="L73" s="1"/>
      <c r="M73" s="1"/>
      <c r="N73" s="1"/>
      <c r="O73" s="1">
        <v>212.1999999999999</v>
      </c>
      <c r="P73" s="1">
        <f t="shared" si="38"/>
        <v>79</v>
      </c>
      <c r="Q73" s="5"/>
      <c r="R73" s="5">
        <f t="shared" si="27"/>
        <v>0</v>
      </c>
      <c r="S73" s="5">
        <f t="shared" si="35"/>
        <v>0</v>
      </c>
      <c r="T73" s="5"/>
      <c r="U73" s="5"/>
      <c r="V73" s="5"/>
      <c r="W73" s="1"/>
      <c r="X73" s="1">
        <f t="shared" si="29"/>
        <v>10.799999999999999</v>
      </c>
      <c r="Y73" s="1">
        <f t="shared" si="39"/>
        <v>10.799999999999999</v>
      </c>
      <c r="Z73" s="1">
        <v>83.8</v>
      </c>
      <c r="AA73" s="1">
        <v>96.8</v>
      </c>
      <c r="AB73" s="1">
        <v>91.8</v>
      </c>
      <c r="AC73" s="1">
        <v>68.400000000000006</v>
      </c>
      <c r="AD73" s="1">
        <v>61.4</v>
      </c>
      <c r="AE73" s="1">
        <v>67.8</v>
      </c>
      <c r="AF73" s="1" t="s">
        <v>110</v>
      </c>
      <c r="AG73" s="1">
        <f t="shared" si="40"/>
        <v>0</v>
      </c>
      <c r="AH73" s="1">
        <f t="shared" si="41"/>
        <v>0</v>
      </c>
      <c r="AI73" s="1">
        <f t="shared" si="4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111</v>
      </c>
      <c r="B74" s="1" t="s">
        <v>33</v>
      </c>
      <c r="C74" s="1">
        <v>788.38199999999995</v>
      </c>
      <c r="D74" s="1">
        <v>1289.7190000000001</v>
      </c>
      <c r="E74" s="1">
        <v>982.45299999999997</v>
      </c>
      <c r="F74" s="1">
        <v>968.09900000000005</v>
      </c>
      <c r="G74" s="6">
        <v>1</v>
      </c>
      <c r="H74" s="1">
        <v>50</v>
      </c>
      <c r="I74" s="1" t="s">
        <v>34</v>
      </c>
      <c r="J74" s="1">
        <v>943.8</v>
      </c>
      <c r="K74" s="1">
        <f t="shared" si="37"/>
        <v>38.65300000000002</v>
      </c>
      <c r="L74" s="1"/>
      <c r="M74" s="1"/>
      <c r="N74" s="1"/>
      <c r="O74" s="1">
        <v>400</v>
      </c>
      <c r="P74" s="1">
        <f t="shared" si="38"/>
        <v>196.4906</v>
      </c>
      <c r="Q74" s="5">
        <f t="shared" si="43"/>
        <v>695.05229999999995</v>
      </c>
      <c r="R74" s="5">
        <f t="shared" si="27"/>
        <v>695.05229999999995</v>
      </c>
      <c r="S74" s="5">
        <f t="shared" si="35"/>
        <v>395.05229999999995</v>
      </c>
      <c r="T74" s="5">
        <v>300</v>
      </c>
      <c r="U74" s="5"/>
      <c r="V74" s="5"/>
      <c r="W74" s="1"/>
      <c r="X74" s="1">
        <f t="shared" si="29"/>
        <v>10.5</v>
      </c>
      <c r="Y74" s="1">
        <f t="shared" si="39"/>
        <v>6.9626689521025442</v>
      </c>
      <c r="Z74" s="1">
        <v>185.71940000000001</v>
      </c>
      <c r="AA74" s="1">
        <v>183.57</v>
      </c>
      <c r="AB74" s="1">
        <v>158.76159999999999</v>
      </c>
      <c r="AC74" s="1">
        <v>143.0538</v>
      </c>
      <c r="AD74" s="1">
        <v>136.31620000000001</v>
      </c>
      <c r="AE74" s="1">
        <v>134.83099999999999</v>
      </c>
      <c r="AF74" s="1"/>
      <c r="AG74" s="1">
        <f t="shared" si="40"/>
        <v>395</v>
      </c>
      <c r="AH74" s="1">
        <f t="shared" si="41"/>
        <v>300</v>
      </c>
      <c r="AI74" s="1">
        <f t="shared" si="4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112</v>
      </c>
      <c r="B75" s="1" t="s">
        <v>33</v>
      </c>
      <c r="C75" s="1">
        <v>169.38200000000001</v>
      </c>
      <c r="D75" s="1">
        <v>65.346000000000004</v>
      </c>
      <c r="E75" s="1">
        <v>90.078999999999994</v>
      </c>
      <c r="F75" s="1">
        <v>128.261</v>
      </c>
      <c r="G75" s="6">
        <v>1</v>
      </c>
      <c r="H75" s="1">
        <v>50</v>
      </c>
      <c r="I75" s="1" t="s">
        <v>34</v>
      </c>
      <c r="J75" s="1">
        <v>84.6</v>
      </c>
      <c r="K75" s="1">
        <f t="shared" si="37"/>
        <v>5.4789999999999992</v>
      </c>
      <c r="L75" s="1"/>
      <c r="M75" s="1"/>
      <c r="N75" s="1"/>
      <c r="O75" s="1">
        <v>0</v>
      </c>
      <c r="P75" s="1">
        <f t="shared" si="38"/>
        <v>18.015799999999999</v>
      </c>
      <c r="Q75" s="5">
        <f t="shared" si="43"/>
        <v>60.904899999999998</v>
      </c>
      <c r="R75" s="5">
        <f t="shared" si="27"/>
        <v>60.904899999999998</v>
      </c>
      <c r="S75" s="5">
        <f t="shared" si="35"/>
        <v>60.904899999999998</v>
      </c>
      <c r="T75" s="5"/>
      <c r="U75" s="5"/>
      <c r="V75" s="5"/>
      <c r="W75" s="1"/>
      <c r="X75" s="1">
        <f t="shared" si="29"/>
        <v>10.5</v>
      </c>
      <c r="Y75" s="1">
        <f t="shared" si="39"/>
        <v>7.1193618934490841</v>
      </c>
      <c r="Z75" s="1">
        <v>15.738</v>
      </c>
      <c r="AA75" s="1">
        <v>16.057600000000001</v>
      </c>
      <c r="AB75" s="1">
        <v>23.767800000000001</v>
      </c>
      <c r="AC75" s="1">
        <v>23.507400000000001</v>
      </c>
      <c r="AD75" s="1">
        <v>15.6168</v>
      </c>
      <c r="AE75" s="1">
        <v>15.058</v>
      </c>
      <c r="AF75" s="1"/>
      <c r="AG75" s="1">
        <f t="shared" si="40"/>
        <v>61</v>
      </c>
      <c r="AH75" s="1">
        <f t="shared" si="41"/>
        <v>0</v>
      </c>
      <c r="AI75" s="1">
        <f t="shared" si="42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113</v>
      </c>
      <c r="B76" s="1" t="s">
        <v>41</v>
      </c>
      <c r="C76" s="1">
        <v>1419</v>
      </c>
      <c r="D76" s="1">
        <v>860</v>
      </c>
      <c r="E76" s="1">
        <v>936</v>
      </c>
      <c r="F76" s="1">
        <v>1037</v>
      </c>
      <c r="G76" s="6">
        <v>0.4</v>
      </c>
      <c r="H76" s="1">
        <v>40</v>
      </c>
      <c r="I76" s="1" t="s">
        <v>34</v>
      </c>
      <c r="J76" s="1">
        <v>949</v>
      </c>
      <c r="K76" s="1">
        <f t="shared" si="37"/>
        <v>-13</v>
      </c>
      <c r="L76" s="1"/>
      <c r="M76" s="1"/>
      <c r="N76" s="1">
        <v>500</v>
      </c>
      <c r="O76" s="1">
        <v>435.40000000000049</v>
      </c>
      <c r="P76" s="1">
        <f t="shared" si="38"/>
        <v>187.2</v>
      </c>
      <c r="Q76" s="5"/>
      <c r="R76" s="5">
        <f t="shared" si="27"/>
        <v>0</v>
      </c>
      <c r="S76" s="5">
        <f t="shared" si="35"/>
        <v>0</v>
      </c>
      <c r="T76" s="5"/>
      <c r="U76" s="5"/>
      <c r="V76" s="5"/>
      <c r="W76" s="1"/>
      <c r="X76" s="1">
        <f t="shared" si="29"/>
        <v>10.536324786324791</v>
      </c>
      <c r="Y76" s="1">
        <f t="shared" si="39"/>
        <v>10.536324786324791</v>
      </c>
      <c r="Z76" s="1">
        <v>232.8</v>
      </c>
      <c r="AA76" s="1">
        <v>235.2</v>
      </c>
      <c r="AB76" s="1">
        <v>201.6</v>
      </c>
      <c r="AC76" s="1">
        <v>208</v>
      </c>
      <c r="AD76" s="1">
        <v>180</v>
      </c>
      <c r="AE76" s="1">
        <v>173.6</v>
      </c>
      <c r="AF76" s="1"/>
      <c r="AG76" s="1">
        <f t="shared" si="40"/>
        <v>0</v>
      </c>
      <c r="AH76" s="1">
        <f t="shared" si="41"/>
        <v>0</v>
      </c>
      <c r="AI76" s="1">
        <f t="shared" si="42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114</v>
      </c>
      <c r="B77" s="1" t="s">
        <v>41</v>
      </c>
      <c r="C77" s="1">
        <v>1173</v>
      </c>
      <c r="D77" s="1">
        <v>810</v>
      </c>
      <c r="E77" s="1">
        <v>875</v>
      </c>
      <c r="F77" s="1">
        <v>790</v>
      </c>
      <c r="G77" s="6">
        <v>0.4</v>
      </c>
      <c r="H77" s="1">
        <v>40</v>
      </c>
      <c r="I77" s="1" t="s">
        <v>34</v>
      </c>
      <c r="J77" s="1">
        <v>886</v>
      </c>
      <c r="K77" s="1">
        <f t="shared" si="37"/>
        <v>-11</v>
      </c>
      <c r="L77" s="1"/>
      <c r="M77" s="1"/>
      <c r="N77" s="1">
        <v>500</v>
      </c>
      <c r="O77" s="1">
        <v>413.19999999999982</v>
      </c>
      <c r="P77" s="1">
        <f t="shared" si="38"/>
        <v>175</v>
      </c>
      <c r="Q77" s="5">
        <f t="shared" si="43"/>
        <v>134.30000000000018</v>
      </c>
      <c r="R77" s="5">
        <f t="shared" si="27"/>
        <v>134.30000000000018</v>
      </c>
      <c r="S77" s="5">
        <f t="shared" si="35"/>
        <v>134.30000000000018</v>
      </c>
      <c r="T77" s="5"/>
      <c r="U77" s="5"/>
      <c r="V77" s="5"/>
      <c r="W77" s="1"/>
      <c r="X77" s="1">
        <f t="shared" si="29"/>
        <v>10.5</v>
      </c>
      <c r="Y77" s="1">
        <f t="shared" si="39"/>
        <v>9.7325714285714273</v>
      </c>
      <c r="Z77" s="1">
        <v>212.4</v>
      </c>
      <c r="AA77" s="1">
        <v>212.8</v>
      </c>
      <c r="AB77" s="1">
        <v>171.8</v>
      </c>
      <c r="AC77" s="1">
        <v>181</v>
      </c>
      <c r="AD77" s="1">
        <v>156.80000000000001</v>
      </c>
      <c r="AE77" s="1">
        <v>148</v>
      </c>
      <c r="AF77" s="1"/>
      <c r="AG77" s="1">
        <f t="shared" si="40"/>
        <v>54</v>
      </c>
      <c r="AH77" s="1">
        <f t="shared" si="41"/>
        <v>0</v>
      </c>
      <c r="AI77" s="1">
        <f t="shared" si="4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115</v>
      </c>
      <c r="B78" s="1" t="s">
        <v>41</v>
      </c>
      <c r="C78" s="1">
        <v>13</v>
      </c>
      <c r="D78" s="1"/>
      <c r="E78" s="1">
        <v>1</v>
      </c>
      <c r="F78" s="1">
        <v>11</v>
      </c>
      <c r="G78" s="6">
        <v>0.45</v>
      </c>
      <c r="H78" s="1">
        <v>50</v>
      </c>
      <c r="I78" s="1" t="s">
        <v>34</v>
      </c>
      <c r="J78" s="1">
        <v>13</v>
      </c>
      <c r="K78" s="1">
        <f t="shared" si="37"/>
        <v>-12</v>
      </c>
      <c r="L78" s="1"/>
      <c r="M78" s="1"/>
      <c r="N78" s="1"/>
      <c r="O78" s="1">
        <v>0</v>
      </c>
      <c r="P78" s="1">
        <f t="shared" si="38"/>
        <v>0.2</v>
      </c>
      <c r="Q78" s="5"/>
      <c r="R78" s="5">
        <f t="shared" si="27"/>
        <v>0</v>
      </c>
      <c r="S78" s="5">
        <f t="shared" si="35"/>
        <v>0</v>
      </c>
      <c r="T78" s="5"/>
      <c r="U78" s="5"/>
      <c r="V78" s="5"/>
      <c r="W78" s="1"/>
      <c r="X78" s="1">
        <f t="shared" si="29"/>
        <v>55</v>
      </c>
      <c r="Y78" s="1">
        <f t="shared" si="39"/>
        <v>55</v>
      </c>
      <c r="Z78" s="1">
        <v>0.4</v>
      </c>
      <c r="AA78" s="1">
        <v>0.6</v>
      </c>
      <c r="AB78" s="1">
        <v>0.4</v>
      </c>
      <c r="AC78" s="1">
        <v>1.4</v>
      </c>
      <c r="AD78" s="1">
        <v>1.2</v>
      </c>
      <c r="AE78" s="1">
        <v>0</v>
      </c>
      <c r="AF78" s="1"/>
      <c r="AG78" s="1">
        <f t="shared" si="40"/>
        <v>0</v>
      </c>
      <c r="AH78" s="1">
        <f t="shared" si="41"/>
        <v>0</v>
      </c>
      <c r="AI78" s="1">
        <f t="shared" si="4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1" t="s">
        <v>116</v>
      </c>
      <c r="B79" s="11" t="s">
        <v>41</v>
      </c>
      <c r="C79" s="11">
        <v>230</v>
      </c>
      <c r="D79" s="16">
        <v>527</v>
      </c>
      <c r="E79" s="21">
        <v>288</v>
      </c>
      <c r="F79" s="21">
        <v>433</v>
      </c>
      <c r="G79" s="12">
        <v>0</v>
      </c>
      <c r="H79" s="11">
        <v>40</v>
      </c>
      <c r="I79" s="11" t="s">
        <v>42</v>
      </c>
      <c r="J79" s="11">
        <v>314</v>
      </c>
      <c r="K79" s="11">
        <f t="shared" si="37"/>
        <v>-26</v>
      </c>
      <c r="L79" s="11"/>
      <c r="M79" s="11"/>
      <c r="N79" s="11"/>
      <c r="O79" s="11"/>
      <c r="P79" s="11">
        <f t="shared" si="38"/>
        <v>57.6</v>
      </c>
      <c r="Q79" s="13"/>
      <c r="R79" s="13"/>
      <c r="S79" s="13"/>
      <c r="T79" s="13"/>
      <c r="U79" s="13"/>
      <c r="V79" s="13"/>
      <c r="W79" s="11"/>
      <c r="X79" s="11">
        <f t="shared" ref="X79:X101" si="44">(F79+N79+O79+Q79)/P79</f>
        <v>7.5173611111111107</v>
      </c>
      <c r="Y79" s="11">
        <f t="shared" si="39"/>
        <v>7.5173611111111107</v>
      </c>
      <c r="Z79" s="11">
        <v>65.8</v>
      </c>
      <c r="AA79" s="11">
        <v>66.2</v>
      </c>
      <c r="AB79" s="11">
        <v>63.8</v>
      </c>
      <c r="AC79" s="11">
        <v>48.4</v>
      </c>
      <c r="AD79" s="11">
        <v>50</v>
      </c>
      <c r="AE79" s="11">
        <v>45.8</v>
      </c>
      <c r="AF79" s="17" t="s">
        <v>117</v>
      </c>
      <c r="AG79" s="11">
        <f t="shared" si="40"/>
        <v>0</v>
      </c>
      <c r="AH79" s="11">
        <f t="shared" si="41"/>
        <v>0</v>
      </c>
      <c r="AI79" s="11">
        <f t="shared" si="4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2" t="s">
        <v>118</v>
      </c>
      <c r="B80" s="1" t="s">
        <v>41</v>
      </c>
      <c r="C80" s="1"/>
      <c r="D80" s="1"/>
      <c r="E80" s="21">
        <f>E79</f>
        <v>288</v>
      </c>
      <c r="F80" s="21">
        <f>F79</f>
        <v>433</v>
      </c>
      <c r="G80" s="6">
        <v>0.4</v>
      </c>
      <c r="H80" s="1">
        <v>40</v>
      </c>
      <c r="I80" s="1" t="s">
        <v>34</v>
      </c>
      <c r="J80" s="1"/>
      <c r="K80" s="1">
        <f t="shared" si="37"/>
        <v>288</v>
      </c>
      <c r="L80" s="1"/>
      <c r="M80" s="1"/>
      <c r="N80" s="1"/>
      <c r="O80" s="1">
        <v>302.49999999999989</v>
      </c>
      <c r="P80" s="1">
        <f t="shared" si="38"/>
        <v>57.6</v>
      </c>
      <c r="Q80" s="5"/>
      <c r="R80" s="5">
        <f t="shared" ref="R80:R93" si="45">Q80</f>
        <v>0</v>
      </c>
      <c r="S80" s="5">
        <f t="shared" ref="S80:S94" si="46">R80-T80-U80</f>
        <v>0</v>
      </c>
      <c r="T80" s="5"/>
      <c r="U80" s="5"/>
      <c r="V80" s="5"/>
      <c r="W80" s="1"/>
      <c r="X80" s="1">
        <f t="shared" ref="X80:X94" si="47">(F80+N80+O80+R80)/P80</f>
        <v>12.76909722222222</v>
      </c>
      <c r="Y80" s="1">
        <f t="shared" si="39"/>
        <v>12.76909722222222</v>
      </c>
      <c r="Z80" s="1">
        <v>65.8</v>
      </c>
      <c r="AA80" s="1">
        <v>66.2</v>
      </c>
      <c r="AB80" s="1">
        <v>63.8</v>
      </c>
      <c r="AC80" s="1">
        <v>48.4</v>
      </c>
      <c r="AD80" s="1">
        <v>50</v>
      </c>
      <c r="AE80" s="1">
        <v>45.8</v>
      </c>
      <c r="AF80" s="1" t="s">
        <v>119</v>
      </c>
      <c r="AG80" s="1">
        <f t="shared" si="40"/>
        <v>0</v>
      </c>
      <c r="AH80" s="1">
        <f t="shared" si="41"/>
        <v>0</v>
      </c>
      <c r="AI80" s="1">
        <f t="shared" si="4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120</v>
      </c>
      <c r="B81" s="1" t="s">
        <v>33</v>
      </c>
      <c r="C81" s="1">
        <v>561.12599999999998</v>
      </c>
      <c r="D81" s="1">
        <v>596.44299999999998</v>
      </c>
      <c r="E81" s="1">
        <v>771.32100000000003</v>
      </c>
      <c r="F81" s="1">
        <v>321.42599999999999</v>
      </c>
      <c r="G81" s="6">
        <v>1</v>
      </c>
      <c r="H81" s="1">
        <v>40</v>
      </c>
      <c r="I81" s="1" t="s">
        <v>34</v>
      </c>
      <c r="J81" s="1">
        <v>750.6</v>
      </c>
      <c r="K81" s="1">
        <f t="shared" si="37"/>
        <v>20.721000000000004</v>
      </c>
      <c r="L81" s="1"/>
      <c r="M81" s="1"/>
      <c r="N81" s="1">
        <v>300</v>
      </c>
      <c r="O81" s="1">
        <v>106.0083999999998</v>
      </c>
      <c r="P81" s="1">
        <f t="shared" si="38"/>
        <v>154.26420000000002</v>
      </c>
      <c r="Q81" s="5">
        <f t="shared" ref="Q81:Q83" si="48">10.5*P81-O81-N81-F81</f>
        <v>892.33970000000045</v>
      </c>
      <c r="R81" s="5">
        <f t="shared" si="45"/>
        <v>892.33970000000045</v>
      </c>
      <c r="S81" s="5">
        <f t="shared" si="46"/>
        <v>492.33970000000045</v>
      </c>
      <c r="T81" s="5"/>
      <c r="U81" s="5">
        <v>400</v>
      </c>
      <c r="V81" s="5"/>
      <c r="W81" s="1"/>
      <c r="X81" s="1">
        <f t="shared" si="47"/>
        <v>10.5</v>
      </c>
      <c r="Y81" s="1">
        <f t="shared" si="39"/>
        <v>4.7155101442849325</v>
      </c>
      <c r="Z81" s="1">
        <v>117.9812</v>
      </c>
      <c r="AA81" s="1">
        <v>131.41460000000001</v>
      </c>
      <c r="AB81" s="1">
        <v>101.0796</v>
      </c>
      <c r="AC81" s="1">
        <v>87.287599999999998</v>
      </c>
      <c r="AD81" s="1">
        <v>126.2166</v>
      </c>
      <c r="AE81" s="1">
        <v>127.9528</v>
      </c>
      <c r="AF81" s="1"/>
      <c r="AG81" s="1">
        <f t="shared" si="40"/>
        <v>492</v>
      </c>
      <c r="AH81" s="1">
        <f t="shared" si="41"/>
        <v>0</v>
      </c>
      <c r="AI81" s="1">
        <f t="shared" si="42"/>
        <v>400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121</v>
      </c>
      <c r="B82" s="1" t="s">
        <v>33</v>
      </c>
      <c r="C82" s="1">
        <v>338.053</v>
      </c>
      <c r="D82" s="1">
        <v>699.32500000000005</v>
      </c>
      <c r="E82" s="1">
        <v>511.88200000000001</v>
      </c>
      <c r="F82" s="1">
        <v>474.94600000000003</v>
      </c>
      <c r="G82" s="6">
        <v>1</v>
      </c>
      <c r="H82" s="1">
        <v>40</v>
      </c>
      <c r="I82" s="1" t="s">
        <v>34</v>
      </c>
      <c r="J82" s="1">
        <v>504.05</v>
      </c>
      <c r="K82" s="1">
        <f t="shared" si="37"/>
        <v>7.8319999999999936</v>
      </c>
      <c r="L82" s="1"/>
      <c r="M82" s="1"/>
      <c r="N82" s="1"/>
      <c r="O82" s="1">
        <v>249.91890000000001</v>
      </c>
      <c r="P82" s="1">
        <f t="shared" si="38"/>
        <v>102.3764</v>
      </c>
      <c r="Q82" s="5">
        <f t="shared" si="48"/>
        <v>350.08729999999991</v>
      </c>
      <c r="R82" s="5">
        <f t="shared" si="45"/>
        <v>350.08729999999991</v>
      </c>
      <c r="S82" s="5">
        <f t="shared" si="46"/>
        <v>350.08729999999991</v>
      </c>
      <c r="T82" s="5"/>
      <c r="U82" s="5"/>
      <c r="V82" s="5"/>
      <c r="W82" s="1"/>
      <c r="X82" s="1">
        <f t="shared" si="47"/>
        <v>10.499999999999998</v>
      </c>
      <c r="Y82" s="1">
        <f t="shared" si="39"/>
        <v>7.0803905978330945</v>
      </c>
      <c r="Z82" s="1">
        <v>93.688000000000002</v>
      </c>
      <c r="AA82" s="1">
        <v>93.914200000000008</v>
      </c>
      <c r="AB82" s="1">
        <v>69.314800000000005</v>
      </c>
      <c r="AC82" s="1">
        <v>62.502800000000001</v>
      </c>
      <c r="AD82" s="1">
        <v>83.615799999999993</v>
      </c>
      <c r="AE82" s="1">
        <v>84.705600000000004</v>
      </c>
      <c r="AF82" s="1"/>
      <c r="AG82" s="1">
        <f t="shared" si="40"/>
        <v>350</v>
      </c>
      <c r="AH82" s="1">
        <f t="shared" si="41"/>
        <v>0</v>
      </c>
      <c r="AI82" s="1">
        <f t="shared" si="42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122</v>
      </c>
      <c r="B83" s="1" t="s">
        <v>41</v>
      </c>
      <c r="C83" s="1">
        <v>487</v>
      </c>
      <c r="D83" s="1">
        <v>450</v>
      </c>
      <c r="E83" s="1">
        <v>390</v>
      </c>
      <c r="F83" s="1">
        <v>407</v>
      </c>
      <c r="G83" s="6">
        <v>0.37</v>
      </c>
      <c r="H83" s="1">
        <v>50</v>
      </c>
      <c r="I83" s="1" t="s">
        <v>34</v>
      </c>
      <c r="J83" s="1">
        <v>372</v>
      </c>
      <c r="K83" s="1">
        <f t="shared" si="37"/>
        <v>18</v>
      </c>
      <c r="L83" s="1"/>
      <c r="M83" s="1"/>
      <c r="N83" s="1"/>
      <c r="O83" s="1">
        <v>373.7</v>
      </c>
      <c r="P83" s="1">
        <f t="shared" si="38"/>
        <v>78</v>
      </c>
      <c r="Q83" s="5">
        <f t="shared" si="48"/>
        <v>38.300000000000011</v>
      </c>
      <c r="R83" s="5">
        <f t="shared" si="45"/>
        <v>38.300000000000011</v>
      </c>
      <c r="S83" s="5">
        <f t="shared" si="46"/>
        <v>38.300000000000011</v>
      </c>
      <c r="T83" s="5"/>
      <c r="U83" s="5"/>
      <c r="V83" s="5"/>
      <c r="W83" s="1"/>
      <c r="X83" s="1">
        <f t="shared" si="47"/>
        <v>10.5</v>
      </c>
      <c r="Y83" s="1">
        <f t="shared" si="39"/>
        <v>10.00897435897436</v>
      </c>
      <c r="Z83" s="1">
        <v>82.4</v>
      </c>
      <c r="AA83" s="1">
        <v>76.2</v>
      </c>
      <c r="AB83" s="1">
        <v>63.4</v>
      </c>
      <c r="AC83" s="1">
        <v>67.599999999999994</v>
      </c>
      <c r="AD83" s="1">
        <v>67</v>
      </c>
      <c r="AE83" s="1">
        <v>58.4</v>
      </c>
      <c r="AF83" s="1"/>
      <c r="AG83" s="1">
        <f t="shared" si="40"/>
        <v>14</v>
      </c>
      <c r="AH83" s="1">
        <f t="shared" si="41"/>
        <v>0</v>
      </c>
      <c r="AI83" s="1">
        <f t="shared" si="4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123</v>
      </c>
      <c r="B84" s="1" t="s">
        <v>41</v>
      </c>
      <c r="C84" s="1">
        <v>57</v>
      </c>
      <c r="D84" s="1">
        <v>544</v>
      </c>
      <c r="E84" s="1">
        <v>52</v>
      </c>
      <c r="F84" s="1">
        <v>542</v>
      </c>
      <c r="G84" s="6">
        <v>0.6</v>
      </c>
      <c r="H84" s="1">
        <v>55</v>
      </c>
      <c r="I84" s="1" t="s">
        <v>34</v>
      </c>
      <c r="J84" s="1">
        <v>288</v>
      </c>
      <c r="K84" s="1">
        <f t="shared" si="37"/>
        <v>-236</v>
      </c>
      <c r="L84" s="1"/>
      <c r="M84" s="1"/>
      <c r="N84" s="1"/>
      <c r="O84" s="1">
        <v>0</v>
      </c>
      <c r="P84" s="1">
        <f t="shared" si="38"/>
        <v>10.4</v>
      </c>
      <c r="Q84" s="5"/>
      <c r="R84" s="5">
        <f t="shared" si="45"/>
        <v>0</v>
      </c>
      <c r="S84" s="5">
        <f t="shared" si="46"/>
        <v>0</v>
      </c>
      <c r="T84" s="5"/>
      <c r="U84" s="5"/>
      <c r="V84" s="5"/>
      <c r="W84" s="1"/>
      <c r="X84" s="1">
        <f t="shared" si="47"/>
        <v>52.115384615384613</v>
      </c>
      <c r="Y84" s="1">
        <f t="shared" si="39"/>
        <v>52.115384615384613</v>
      </c>
      <c r="Z84" s="1">
        <v>13</v>
      </c>
      <c r="AA84" s="1">
        <v>55.4</v>
      </c>
      <c r="AB84" s="1">
        <v>55.8</v>
      </c>
      <c r="AC84" s="1">
        <v>0.6</v>
      </c>
      <c r="AD84" s="1">
        <v>0</v>
      </c>
      <c r="AE84" s="1">
        <v>30</v>
      </c>
      <c r="AF84" s="1"/>
      <c r="AG84" s="1">
        <f t="shared" si="40"/>
        <v>0</v>
      </c>
      <c r="AH84" s="1">
        <f t="shared" si="41"/>
        <v>0</v>
      </c>
      <c r="AI84" s="1">
        <f t="shared" si="4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124</v>
      </c>
      <c r="B85" s="1" t="s">
        <v>41</v>
      </c>
      <c r="C85" s="1">
        <v>236</v>
      </c>
      <c r="D85" s="1">
        <v>219</v>
      </c>
      <c r="E85" s="1">
        <v>161</v>
      </c>
      <c r="F85" s="1">
        <v>261</v>
      </c>
      <c r="G85" s="6">
        <v>0.4</v>
      </c>
      <c r="H85" s="1">
        <v>50</v>
      </c>
      <c r="I85" s="1" t="s">
        <v>34</v>
      </c>
      <c r="J85" s="1">
        <v>161</v>
      </c>
      <c r="K85" s="1">
        <f t="shared" si="37"/>
        <v>0</v>
      </c>
      <c r="L85" s="1"/>
      <c r="M85" s="1"/>
      <c r="N85" s="1"/>
      <c r="O85" s="1">
        <v>172.1</v>
      </c>
      <c r="P85" s="1">
        <f t="shared" si="38"/>
        <v>32.200000000000003</v>
      </c>
      <c r="Q85" s="5"/>
      <c r="R85" s="5">
        <f t="shared" si="45"/>
        <v>0</v>
      </c>
      <c r="S85" s="5">
        <f t="shared" si="46"/>
        <v>0</v>
      </c>
      <c r="T85" s="5"/>
      <c r="U85" s="5"/>
      <c r="V85" s="5"/>
      <c r="W85" s="1"/>
      <c r="X85" s="1">
        <f t="shared" si="47"/>
        <v>13.45031055900621</v>
      </c>
      <c r="Y85" s="1">
        <f t="shared" si="39"/>
        <v>13.45031055900621</v>
      </c>
      <c r="Z85" s="1">
        <v>34.200000000000003</v>
      </c>
      <c r="AA85" s="1">
        <v>32.6</v>
      </c>
      <c r="AB85" s="1">
        <v>32.6</v>
      </c>
      <c r="AC85" s="1">
        <v>33</v>
      </c>
      <c r="AD85" s="1">
        <v>28.6</v>
      </c>
      <c r="AE85" s="1">
        <v>28.2</v>
      </c>
      <c r="AF85" s="1"/>
      <c r="AG85" s="1">
        <f t="shared" si="40"/>
        <v>0</v>
      </c>
      <c r="AH85" s="1">
        <f t="shared" si="41"/>
        <v>0</v>
      </c>
      <c r="AI85" s="1">
        <f t="shared" si="4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125</v>
      </c>
      <c r="B86" s="1" t="s">
        <v>41</v>
      </c>
      <c r="C86" s="1">
        <v>202</v>
      </c>
      <c r="D86" s="1">
        <v>415</v>
      </c>
      <c r="E86" s="1">
        <v>197</v>
      </c>
      <c r="F86" s="1">
        <v>387</v>
      </c>
      <c r="G86" s="6">
        <v>0.35</v>
      </c>
      <c r="H86" s="1">
        <v>50</v>
      </c>
      <c r="I86" s="1" t="s">
        <v>34</v>
      </c>
      <c r="J86" s="1">
        <v>199</v>
      </c>
      <c r="K86" s="1">
        <f t="shared" si="37"/>
        <v>-2</v>
      </c>
      <c r="L86" s="1"/>
      <c r="M86" s="1"/>
      <c r="N86" s="1"/>
      <c r="O86" s="1">
        <v>45.200000000000053</v>
      </c>
      <c r="P86" s="1">
        <f t="shared" si="38"/>
        <v>39.4</v>
      </c>
      <c r="Q86" s="5"/>
      <c r="R86" s="5">
        <f t="shared" si="45"/>
        <v>0</v>
      </c>
      <c r="S86" s="5">
        <f t="shared" si="46"/>
        <v>0</v>
      </c>
      <c r="T86" s="5"/>
      <c r="U86" s="5"/>
      <c r="V86" s="5"/>
      <c r="W86" s="1"/>
      <c r="X86" s="1">
        <f t="shared" si="47"/>
        <v>10.969543147208123</v>
      </c>
      <c r="Y86" s="1">
        <f t="shared" si="39"/>
        <v>10.969543147208123</v>
      </c>
      <c r="Z86" s="1">
        <v>36.4</v>
      </c>
      <c r="AA86" s="1">
        <v>45</v>
      </c>
      <c r="AB86" s="1">
        <v>47.8</v>
      </c>
      <c r="AC86" s="1">
        <v>29.4</v>
      </c>
      <c r="AD86" s="1">
        <v>37</v>
      </c>
      <c r="AE86" s="1">
        <v>37.799999999999997</v>
      </c>
      <c r="AF86" s="1"/>
      <c r="AG86" s="1">
        <f t="shared" si="40"/>
        <v>0</v>
      </c>
      <c r="AH86" s="1">
        <f t="shared" si="41"/>
        <v>0</v>
      </c>
      <c r="AI86" s="1">
        <f t="shared" si="4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126</v>
      </c>
      <c r="B87" s="1" t="s">
        <v>41</v>
      </c>
      <c r="C87" s="1">
        <v>514</v>
      </c>
      <c r="D87" s="1">
        <v>492</v>
      </c>
      <c r="E87" s="1">
        <v>342</v>
      </c>
      <c r="F87" s="1">
        <v>607</v>
      </c>
      <c r="G87" s="6">
        <v>0.6</v>
      </c>
      <c r="H87" s="1">
        <v>55</v>
      </c>
      <c r="I87" s="1" t="s">
        <v>34</v>
      </c>
      <c r="J87" s="1">
        <v>342</v>
      </c>
      <c r="K87" s="1">
        <f t="shared" si="37"/>
        <v>0</v>
      </c>
      <c r="L87" s="1"/>
      <c r="M87" s="1"/>
      <c r="N87" s="1"/>
      <c r="O87" s="1">
        <v>82.599999999999909</v>
      </c>
      <c r="P87" s="1">
        <f t="shared" si="38"/>
        <v>68.400000000000006</v>
      </c>
      <c r="Q87" s="5">
        <f>10.5*P87-O87-N87-F87</f>
        <v>28.600000000000136</v>
      </c>
      <c r="R87" s="5">
        <f t="shared" si="45"/>
        <v>28.600000000000136</v>
      </c>
      <c r="S87" s="5">
        <f t="shared" si="46"/>
        <v>28.600000000000136</v>
      </c>
      <c r="T87" s="5"/>
      <c r="U87" s="5"/>
      <c r="V87" s="5"/>
      <c r="W87" s="1"/>
      <c r="X87" s="1">
        <f t="shared" si="47"/>
        <v>10.5</v>
      </c>
      <c r="Y87" s="1">
        <f t="shared" si="39"/>
        <v>10.081871345029237</v>
      </c>
      <c r="Z87" s="1">
        <v>65</v>
      </c>
      <c r="AA87" s="1">
        <v>79.400000000000006</v>
      </c>
      <c r="AB87" s="1">
        <v>85.2</v>
      </c>
      <c r="AC87" s="1">
        <v>76</v>
      </c>
      <c r="AD87" s="1">
        <v>79.599999999999994</v>
      </c>
      <c r="AE87" s="1">
        <v>74.599999999999994</v>
      </c>
      <c r="AF87" s="1" t="s">
        <v>87</v>
      </c>
      <c r="AG87" s="1">
        <f t="shared" si="40"/>
        <v>17</v>
      </c>
      <c r="AH87" s="1">
        <f t="shared" si="41"/>
        <v>0</v>
      </c>
      <c r="AI87" s="1">
        <f t="shared" si="42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127</v>
      </c>
      <c r="B88" s="1" t="s">
        <v>41</v>
      </c>
      <c r="C88" s="1">
        <v>5</v>
      </c>
      <c r="D88" s="1">
        <v>76</v>
      </c>
      <c r="E88" s="1">
        <v>6</v>
      </c>
      <c r="F88" s="1">
        <v>69</v>
      </c>
      <c r="G88" s="6">
        <v>0.4</v>
      </c>
      <c r="H88" s="1">
        <v>30</v>
      </c>
      <c r="I88" s="1" t="s">
        <v>34</v>
      </c>
      <c r="J88" s="1">
        <v>61</v>
      </c>
      <c r="K88" s="1">
        <f t="shared" si="37"/>
        <v>-55</v>
      </c>
      <c r="L88" s="1"/>
      <c r="M88" s="1"/>
      <c r="N88" s="1"/>
      <c r="O88" s="1">
        <v>0</v>
      </c>
      <c r="P88" s="1">
        <f t="shared" si="38"/>
        <v>1.2</v>
      </c>
      <c r="Q88" s="5"/>
      <c r="R88" s="5">
        <f t="shared" si="45"/>
        <v>0</v>
      </c>
      <c r="S88" s="5">
        <f t="shared" si="46"/>
        <v>0</v>
      </c>
      <c r="T88" s="5"/>
      <c r="U88" s="5"/>
      <c r="V88" s="5"/>
      <c r="W88" s="1"/>
      <c r="X88" s="1">
        <f t="shared" si="47"/>
        <v>57.5</v>
      </c>
      <c r="Y88" s="1">
        <f t="shared" si="39"/>
        <v>57.5</v>
      </c>
      <c r="Z88" s="1">
        <v>0.2</v>
      </c>
      <c r="AA88" s="1">
        <v>7.2</v>
      </c>
      <c r="AB88" s="1">
        <v>8.8000000000000007</v>
      </c>
      <c r="AC88" s="1">
        <v>1.6</v>
      </c>
      <c r="AD88" s="1">
        <v>0.8</v>
      </c>
      <c r="AE88" s="1">
        <v>0.8</v>
      </c>
      <c r="AF88" s="1"/>
      <c r="AG88" s="1">
        <f t="shared" si="40"/>
        <v>0</v>
      </c>
      <c r="AH88" s="1">
        <f t="shared" si="41"/>
        <v>0</v>
      </c>
      <c r="AI88" s="1">
        <f t="shared" si="4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128</v>
      </c>
      <c r="B89" s="1" t="s">
        <v>41</v>
      </c>
      <c r="C89" s="1">
        <v>18</v>
      </c>
      <c r="D89" s="1">
        <v>168</v>
      </c>
      <c r="E89" s="1"/>
      <c r="F89" s="1">
        <v>168</v>
      </c>
      <c r="G89" s="6">
        <v>0.45</v>
      </c>
      <c r="H89" s="1">
        <v>40</v>
      </c>
      <c r="I89" s="1" t="s">
        <v>34</v>
      </c>
      <c r="J89" s="1">
        <v>91</v>
      </c>
      <c r="K89" s="1">
        <f t="shared" si="37"/>
        <v>-91</v>
      </c>
      <c r="L89" s="1"/>
      <c r="M89" s="1"/>
      <c r="N89" s="1"/>
      <c r="O89" s="1">
        <v>0</v>
      </c>
      <c r="P89" s="1">
        <f t="shared" si="38"/>
        <v>0</v>
      </c>
      <c r="Q89" s="5"/>
      <c r="R89" s="5">
        <f t="shared" si="45"/>
        <v>0</v>
      </c>
      <c r="S89" s="5">
        <f t="shared" si="46"/>
        <v>0</v>
      </c>
      <c r="T89" s="5"/>
      <c r="U89" s="5"/>
      <c r="V89" s="5"/>
      <c r="W89" s="1"/>
      <c r="X89" s="1" t="e">
        <f t="shared" si="47"/>
        <v>#DIV/0!</v>
      </c>
      <c r="Y89" s="1" t="e">
        <f t="shared" si="39"/>
        <v>#DIV/0!</v>
      </c>
      <c r="Z89" s="1">
        <v>0</v>
      </c>
      <c r="AA89" s="1">
        <v>16.8</v>
      </c>
      <c r="AB89" s="1">
        <v>19.2</v>
      </c>
      <c r="AC89" s="1">
        <v>2.4</v>
      </c>
      <c r="AD89" s="1">
        <v>0</v>
      </c>
      <c r="AE89" s="1">
        <v>8.4</v>
      </c>
      <c r="AF89" s="1"/>
      <c r="AG89" s="1">
        <f t="shared" si="40"/>
        <v>0</v>
      </c>
      <c r="AH89" s="1">
        <f t="shared" si="41"/>
        <v>0</v>
      </c>
      <c r="AI89" s="1">
        <f t="shared" si="4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129</v>
      </c>
      <c r="B90" s="1" t="s">
        <v>33</v>
      </c>
      <c r="C90" s="1">
        <v>173.43799999999999</v>
      </c>
      <c r="D90" s="1">
        <v>0.82</v>
      </c>
      <c r="E90" s="1">
        <v>101.90900000000001</v>
      </c>
      <c r="F90" s="1">
        <v>70.504999999999995</v>
      </c>
      <c r="G90" s="6">
        <v>1</v>
      </c>
      <c r="H90" s="1">
        <v>45</v>
      </c>
      <c r="I90" s="1" t="s">
        <v>34</v>
      </c>
      <c r="J90" s="1">
        <v>104.1</v>
      </c>
      <c r="K90" s="1">
        <f t="shared" si="37"/>
        <v>-2.1909999999999883</v>
      </c>
      <c r="L90" s="1"/>
      <c r="M90" s="1"/>
      <c r="N90" s="1"/>
      <c r="O90" s="1">
        <v>0</v>
      </c>
      <c r="P90" s="1">
        <f t="shared" si="38"/>
        <v>20.381800000000002</v>
      </c>
      <c r="Q90" s="5">
        <f>8*P90-O90-N90-F90</f>
        <v>92.54940000000002</v>
      </c>
      <c r="R90" s="5">
        <v>0</v>
      </c>
      <c r="S90" s="5">
        <f t="shared" si="46"/>
        <v>0</v>
      </c>
      <c r="T90" s="5"/>
      <c r="U90" s="5"/>
      <c r="V90" s="5">
        <v>0</v>
      </c>
      <c r="W90" s="1" t="s">
        <v>147</v>
      </c>
      <c r="X90" s="1">
        <f t="shared" si="47"/>
        <v>3.4592136121441674</v>
      </c>
      <c r="Y90" s="1">
        <f t="shared" si="39"/>
        <v>3.4592136121441674</v>
      </c>
      <c r="Z90" s="1">
        <v>9.0716000000000001</v>
      </c>
      <c r="AA90" s="1">
        <v>9.1147999999999989</v>
      </c>
      <c r="AB90" s="1">
        <v>17.7852</v>
      </c>
      <c r="AC90" s="1">
        <v>15.196199999999999</v>
      </c>
      <c r="AD90" s="1">
        <v>6.5625999999999998</v>
      </c>
      <c r="AE90" s="1">
        <v>9.7680000000000007</v>
      </c>
      <c r="AF90" s="1" t="s">
        <v>152</v>
      </c>
      <c r="AG90" s="1">
        <f t="shared" si="40"/>
        <v>0</v>
      </c>
      <c r="AH90" s="1">
        <f t="shared" si="41"/>
        <v>0</v>
      </c>
      <c r="AI90" s="1">
        <f t="shared" si="4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130</v>
      </c>
      <c r="B91" s="1" t="s">
        <v>33</v>
      </c>
      <c r="C91" s="1">
        <v>180.96899999999999</v>
      </c>
      <c r="D91" s="1">
        <v>633.61599999999999</v>
      </c>
      <c r="E91" s="1">
        <v>279.19099999999997</v>
      </c>
      <c r="F91" s="1">
        <v>506.435</v>
      </c>
      <c r="G91" s="6">
        <v>1</v>
      </c>
      <c r="H91" s="1">
        <v>40</v>
      </c>
      <c r="I91" s="1" t="s">
        <v>34</v>
      </c>
      <c r="J91" s="1">
        <v>343.2</v>
      </c>
      <c r="K91" s="1">
        <f t="shared" si="37"/>
        <v>-64.009000000000015</v>
      </c>
      <c r="L91" s="1"/>
      <c r="M91" s="1"/>
      <c r="N91" s="1"/>
      <c r="O91" s="1">
        <v>118.3436</v>
      </c>
      <c r="P91" s="1">
        <f t="shared" si="38"/>
        <v>55.838199999999993</v>
      </c>
      <c r="Q91" s="5"/>
      <c r="R91" s="5">
        <f t="shared" si="45"/>
        <v>0</v>
      </c>
      <c r="S91" s="5">
        <f t="shared" si="46"/>
        <v>0</v>
      </c>
      <c r="T91" s="5"/>
      <c r="U91" s="5"/>
      <c r="V91" s="5"/>
      <c r="W91" s="1"/>
      <c r="X91" s="1">
        <f t="shared" si="47"/>
        <v>11.189089189837782</v>
      </c>
      <c r="Y91" s="1">
        <f t="shared" si="39"/>
        <v>11.189089189837782</v>
      </c>
      <c r="Z91" s="1">
        <v>68.018000000000001</v>
      </c>
      <c r="AA91" s="1">
        <v>73.974800000000002</v>
      </c>
      <c r="AB91" s="1">
        <v>61.009599999999999</v>
      </c>
      <c r="AC91" s="1">
        <v>47.5944</v>
      </c>
      <c r="AD91" s="1">
        <v>47.74</v>
      </c>
      <c r="AE91" s="1">
        <v>58.956000000000003</v>
      </c>
      <c r="AF91" s="1"/>
      <c r="AG91" s="1">
        <f t="shared" si="40"/>
        <v>0</v>
      </c>
      <c r="AH91" s="1">
        <f t="shared" si="41"/>
        <v>0</v>
      </c>
      <c r="AI91" s="1">
        <f t="shared" si="42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131</v>
      </c>
      <c r="B92" s="1" t="s">
        <v>41</v>
      </c>
      <c r="C92" s="1">
        <v>20</v>
      </c>
      <c r="D92" s="1"/>
      <c r="E92" s="1">
        <v>16</v>
      </c>
      <c r="F92" s="1"/>
      <c r="G92" s="6">
        <v>0.35</v>
      </c>
      <c r="H92" s="1">
        <v>40</v>
      </c>
      <c r="I92" s="1" t="s">
        <v>34</v>
      </c>
      <c r="J92" s="1">
        <v>23</v>
      </c>
      <c r="K92" s="1">
        <f t="shared" si="37"/>
        <v>-7</v>
      </c>
      <c r="L92" s="1"/>
      <c r="M92" s="1"/>
      <c r="N92" s="1"/>
      <c r="O92" s="1">
        <v>0</v>
      </c>
      <c r="P92" s="1">
        <f t="shared" si="38"/>
        <v>3.2</v>
      </c>
      <c r="Q92" s="5">
        <f>5*P92-O92-N92-F92</f>
        <v>16</v>
      </c>
      <c r="R92" s="5">
        <f t="shared" si="45"/>
        <v>16</v>
      </c>
      <c r="S92" s="5">
        <f t="shared" si="46"/>
        <v>16</v>
      </c>
      <c r="T92" s="5"/>
      <c r="U92" s="5"/>
      <c r="V92" s="5"/>
      <c r="W92" s="1"/>
      <c r="X92" s="1">
        <f t="shared" si="47"/>
        <v>5</v>
      </c>
      <c r="Y92" s="1">
        <f t="shared" si="39"/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/>
      <c r="AG92" s="1">
        <f t="shared" si="40"/>
        <v>6</v>
      </c>
      <c r="AH92" s="1">
        <f t="shared" si="41"/>
        <v>0</v>
      </c>
      <c r="AI92" s="1">
        <f t="shared" si="4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22" t="s">
        <v>132</v>
      </c>
      <c r="B93" s="1" t="s">
        <v>41</v>
      </c>
      <c r="C93" s="1"/>
      <c r="D93" s="1"/>
      <c r="E93" s="21">
        <f>E95</f>
        <v>18</v>
      </c>
      <c r="F93" s="21">
        <f>F95</f>
        <v>23</v>
      </c>
      <c r="G93" s="6">
        <v>0.35</v>
      </c>
      <c r="H93" s="1">
        <v>45</v>
      </c>
      <c r="I93" s="1" t="s">
        <v>34</v>
      </c>
      <c r="J93" s="1"/>
      <c r="K93" s="1">
        <f t="shared" si="37"/>
        <v>18</v>
      </c>
      <c r="L93" s="1"/>
      <c r="M93" s="1"/>
      <c r="N93" s="1"/>
      <c r="O93" s="1">
        <v>10.8</v>
      </c>
      <c r="P93" s="1">
        <f t="shared" si="38"/>
        <v>3.6</v>
      </c>
      <c r="Q93" s="5">
        <v>10</v>
      </c>
      <c r="R93" s="5">
        <f t="shared" si="45"/>
        <v>10</v>
      </c>
      <c r="S93" s="5">
        <f t="shared" si="46"/>
        <v>10</v>
      </c>
      <c r="T93" s="5"/>
      <c r="U93" s="5"/>
      <c r="V93" s="5"/>
      <c r="W93" s="1"/>
      <c r="X93" s="1">
        <f t="shared" si="47"/>
        <v>12.166666666666666</v>
      </c>
      <c r="Y93" s="1">
        <f t="shared" si="39"/>
        <v>9.3888888888888875</v>
      </c>
      <c r="Z93" s="1">
        <v>3.2</v>
      </c>
      <c r="AA93" s="1">
        <v>3.2</v>
      </c>
      <c r="AB93" s="1">
        <v>1.8</v>
      </c>
      <c r="AC93" s="1">
        <v>1.2</v>
      </c>
      <c r="AD93" s="1">
        <v>1</v>
      </c>
      <c r="AE93" s="1">
        <v>1.4</v>
      </c>
      <c r="AF93" s="1" t="s">
        <v>133</v>
      </c>
      <c r="AG93" s="1">
        <f t="shared" si="40"/>
        <v>4</v>
      </c>
      <c r="AH93" s="1">
        <f t="shared" si="41"/>
        <v>0</v>
      </c>
      <c r="AI93" s="1">
        <f t="shared" si="4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134</v>
      </c>
      <c r="B94" s="1" t="s">
        <v>41</v>
      </c>
      <c r="C94" s="1">
        <v>5</v>
      </c>
      <c r="D94" s="1">
        <v>53</v>
      </c>
      <c r="E94" s="1">
        <v>28</v>
      </c>
      <c r="F94" s="1">
        <v>24</v>
      </c>
      <c r="G94" s="6">
        <v>0.11</v>
      </c>
      <c r="H94" s="1">
        <v>150</v>
      </c>
      <c r="I94" s="1" t="s">
        <v>36</v>
      </c>
      <c r="J94" s="1">
        <v>43</v>
      </c>
      <c r="K94" s="1">
        <f t="shared" si="37"/>
        <v>-15</v>
      </c>
      <c r="L94" s="1"/>
      <c r="M94" s="1"/>
      <c r="N94" s="1"/>
      <c r="O94" s="1">
        <v>0</v>
      </c>
      <c r="P94" s="1">
        <f t="shared" si="38"/>
        <v>5.6</v>
      </c>
      <c r="Q94" s="5">
        <f>10*P94-O94-N94-F94</f>
        <v>32</v>
      </c>
      <c r="R94" s="5">
        <v>150</v>
      </c>
      <c r="S94" s="5">
        <f t="shared" si="46"/>
        <v>150</v>
      </c>
      <c r="T94" s="5"/>
      <c r="U94" s="5"/>
      <c r="V94" s="5">
        <v>150</v>
      </c>
      <c r="W94" s="1" t="s">
        <v>150</v>
      </c>
      <c r="X94" s="1">
        <f t="shared" si="47"/>
        <v>31.071428571428573</v>
      </c>
      <c r="Y94" s="1">
        <f t="shared" si="39"/>
        <v>4.2857142857142856</v>
      </c>
      <c r="Z94" s="1">
        <v>6</v>
      </c>
      <c r="AA94" s="1">
        <v>8.4</v>
      </c>
      <c r="AB94" s="1">
        <v>6.6</v>
      </c>
      <c r="AC94" s="1">
        <v>4.2</v>
      </c>
      <c r="AD94" s="1">
        <v>6</v>
      </c>
      <c r="AE94" s="1">
        <v>6</v>
      </c>
      <c r="AF94" s="1"/>
      <c r="AG94" s="1">
        <f t="shared" si="40"/>
        <v>17</v>
      </c>
      <c r="AH94" s="1">
        <f t="shared" si="41"/>
        <v>0</v>
      </c>
      <c r="AI94" s="1">
        <f t="shared" si="42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1" t="s">
        <v>135</v>
      </c>
      <c r="B95" s="11" t="s">
        <v>41</v>
      </c>
      <c r="C95" s="11">
        <v>17</v>
      </c>
      <c r="D95" s="16">
        <v>27</v>
      </c>
      <c r="E95" s="21">
        <v>18</v>
      </c>
      <c r="F95" s="21">
        <v>23</v>
      </c>
      <c r="G95" s="12">
        <v>0</v>
      </c>
      <c r="H95" s="11" t="e">
        <v>#N/A</v>
      </c>
      <c r="I95" s="11" t="s">
        <v>42</v>
      </c>
      <c r="J95" s="11">
        <v>18</v>
      </c>
      <c r="K95" s="11">
        <f t="shared" si="37"/>
        <v>0</v>
      </c>
      <c r="L95" s="11"/>
      <c r="M95" s="11"/>
      <c r="N95" s="11"/>
      <c r="O95" s="11"/>
      <c r="P95" s="11">
        <f t="shared" si="38"/>
        <v>3.6</v>
      </c>
      <c r="Q95" s="13"/>
      <c r="R95" s="13"/>
      <c r="S95" s="13"/>
      <c r="T95" s="13"/>
      <c r="U95" s="13"/>
      <c r="V95" s="13"/>
      <c r="W95" s="11"/>
      <c r="X95" s="11">
        <f t="shared" si="44"/>
        <v>6.3888888888888884</v>
      </c>
      <c r="Y95" s="11">
        <f t="shared" si="39"/>
        <v>6.3888888888888884</v>
      </c>
      <c r="Z95" s="11">
        <v>3.2</v>
      </c>
      <c r="AA95" s="11">
        <v>3.2</v>
      </c>
      <c r="AB95" s="11">
        <v>1.8</v>
      </c>
      <c r="AC95" s="11">
        <v>0.6</v>
      </c>
      <c r="AD95" s="11">
        <v>0.4</v>
      </c>
      <c r="AE95" s="11">
        <v>1.4</v>
      </c>
      <c r="AF95" s="17" t="s">
        <v>146</v>
      </c>
      <c r="AG95" s="11">
        <f t="shared" si="40"/>
        <v>0</v>
      </c>
      <c r="AH95" s="11">
        <f t="shared" si="41"/>
        <v>0</v>
      </c>
      <c r="AI95" s="11">
        <f t="shared" si="42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136</v>
      </c>
      <c r="B96" s="1" t="s">
        <v>33</v>
      </c>
      <c r="C96" s="1">
        <v>243.34200000000001</v>
      </c>
      <c r="D96" s="1">
        <v>503.36900000000003</v>
      </c>
      <c r="E96" s="1">
        <v>280.12099999999998</v>
      </c>
      <c r="F96" s="1">
        <v>408.93700000000001</v>
      </c>
      <c r="G96" s="6">
        <v>1</v>
      </c>
      <c r="H96" s="1">
        <v>50</v>
      </c>
      <c r="I96" s="1" t="s">
        <v>34</v>
      </c>
      <c r="J96" s="1">
        <v>271.95</v>
      </c>
      <c r="K96" s="1">
        <f t="shared" si="37"/>
        <v>8.1709999999999923</v>
      </c>
      <c r="L96" s="1"/>
      <c r="M96" s="1"/>
      <c r="N96" s="1"/>
      <c r="O96" s="1">
        <v>198.04470000000009</v>
      </c>
      <c r="P96" s="1">
        <f t="shared" si="38"/>
        <v>56.024199999999993</v>
      </c>
      <c r="Q96" s="5"/>
      <c r="R96" s="5">
        <f>Q96</f>
        <v>0</v>
      </c>
      <c r="S96" s="5">
        <f>R96-T96-U96</f>
        <v>0</v>
      </c>
      <c r="T96" s="5"/>
      <c r="U96" s="5"/>
      <c r="V96" s="5"/>
      <c r="W96" s="1"/>
      <c r="X96" s="1">
        <f>(F96+N96+O96+R96)/P96</f>
        <v>10.834276973165171</v>
      </c>
      <c r="Y96" s="1">
        <f t="shared" si="39"/>
        <v>10.834276973165171</v>
      </c>
      <c r="Z96" s="1">
        <v>66.759600000000006</v>
      </c>
      <c r="AA96" s="1">
        <v>63.863</v>
      </c>
      <c r="AB96" s="1">
        <v>48.276400000000002</v>
      </c>
      <c r="AC96" s="1">
        <v>45.756799999999998</v>
      </c>
      <c r="AD96" s="1">
        <v>43.233800000000002</v>
      </c>
      <c r="AE96" s="1">
        <v>46.08</v>
      </c>
      <c r="AF96" s="1"/>
      <c r="AG96" s="1">
        <f t="shared" si="40"/>
        <v>0</v>
      </c>
      <c r="AH96" s="1">
        <f t="shared" si="41"/>
        <v>0</v>
      </c>
      <c r="AI96" s="1">
        <f t="shared" si="42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1" t="s">
        <v>137</v>
      </c>
      <c r="B97" s="11" t="s">
        <v>33</v>
      </c>
      <c r="C97" s="11"/>
      <c r="D97" s="11">
        <v>4.3319999999999999</v>
      </c>
      <c r="E97" s="21">
        <v>4.3319999999999999</v>
      </c>
      <c r="F97" s="11"/>
      <c r="G97" s="12">
        <v>0</v>
      </c>
      <c r="H97" s="11" t="e">
        <v>#N/A</v>
      </c>
      <c r="I97" s="11" t="s">
        <v>42</v>
      </c>
      <c r="J97" s="11">
        <v>4</v>
      </c>
      <c r="K97" s="11">
        <f t="shared" si="37"/>
        <v>0.33199999999999985</v>
      </c>
      <c r="L97" s="11"/>
      <c r="M97" s="11"/>
      <c r="N97" s="11"/>
      <c r="O97" s="11"/>
      <c r="P97" s="11">
        <f t="shared" si="38"/>
        <v>0.86639999999999995</v>
      </c>
      <c r="Q97" s="13"/>
      <c r="R97" s="13"/>
      <c r="S97" s="13"/>
      <c r="T97" s="13"/>
      <c r="U97" s="13"/>
      <c r="V97" s="13"/>
      <c r="W97" s="11"/>
      <c r="X97" s="11">
        <f t="shared" si="44"/>
        <v>0</v>
      </c>
      <c r="Y97" s="11">
        <f t="shared" si="39"/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4" t="s">
        <v>145</v>
      </c>
      <c r="AG97" s="11">
        <f t="shared" si="40"/>
        <v>0</v>
      </c>
      <c r="AH97" s="11">
        <f t="shared" si="41"/>
        <v>0</v>
      </c>
      <c r="AI97" s="11">
        <f t="shared" si="42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138</v>
      </c>
      <c r="B98" s="1" t="s">
        <v>33</v>
      </c>
      <c r="C98" s="1">
        <v>117.688</v>
      </c>
      <c r="D98" s="1">
        <v>188.018</v>
      </c>
      <c r="E98" s="1">
        <v>96.731999999999999</v>
      </c>
      <c r="F98" s="1">
        <v>153.22800000000001</v>
      </c>
      <c r="G98" s="6">
        <v>1</v>
      </c>
      <c r="H98" s="1">
        <v>55</v>
      </c>
      <c r="I98" s="1" t="s">
        <v>34</v>
      </c>
      <c r="J98" s="1">
        <v>154.6</v>
      </c>
      <c r="K98" s="1">
        <f t="shared" si="37"/>
        <v>-57.867999999999995</v>
      </c>
      <c r="L98" s="1"/>
      <c r="M98" s="1"/>
      <c r="N98" s="1"/>
      <c r="O98" s="1">
        <v>50</v>
      </c>
      <c r="P98" s="1">
        <f t="shared" si="38"/>
        <v>19.346399999999999</v>
      </c>
      <c r="Q98" s="5"/>
      <c r="R98" s="5">
        <f t="shared" ref="R98:R100" si="49">Q98</f>
        <v>0</v>
      </c>
      <c r="S98" s="5">
        <f t="shared" ref="S98:S100" si="50">R98-T98-U98</f>
        <v>0</v>
      </c>
      <c r="T98" s="5"/>
      <c r="U98" s="5"/>
      <c r="V98" s="5"/>
      <c r="W98" s="1"/>
      <c r="X98" s="1">
        <f t="shared" ref="X98:X100" si="51">(F98+N98+O98+R98)/P98</f>
        <v>10.504693379646861</v>
      </c>
      <c r="Y98" s="1">
        <f t="shared" si="39"/>
        <v>10.504693379646861</v>
      </c>
      <c r="Z98" s="1">
        <v>37.567999999999998</v>
      </c>
      <c r="AA98" s="1">
        <v>37.034799999999997</v>
      </c>
      <c r="AB98" s="1">
        <v>45.693800000000003</v>
      </c>
      <c r="AC98" s="1">
        <v>50.478999999999999</v>
      </c>
      <c r="AD98" s="1">
        <v>27.718399999999999</v>
      </c>
      <c r="AE98" s="1">
        <v>20.613199999999999</v>
      </c>
      <c r="AF98" s="1"/>
      <c r="AG98" s="1">
        <f t="shared" si="40"/>
        <v>0</v>
      </c>
      <c r="AH98" s="1">
        <f t="shared" si="41"/>
        <v>0</v>
      </c>
      <c r="AI98" s="1">
        <f t="shared" si="42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139</v>
      </c>
      <c r="B99" s="1" t="s">
        <v>33</v>
      </c>
      <c r="C99" s="1">
        <v>323.73899999999998</v>
      </c>
      <c r="D99" s="1">
        <v>131.08799999999999</v>
      </c>
      <c r="E99" s="21">
        <f>233.858+E97</f>
        <v>238.19</v>
      </c>
      <c r="F99" s="1">
        <v>177.94499999999999</v>
      </c>
      <c r="G99" s="6">
        <v>1</v>
      </c>
      <c r="H99" s="1">
        <v>55</v>
      </c>
      <c r="I99" s="1" t="s">
        <v>34</v>
      </c>
      <c r="J99" s="1">
        <v>218.3</v>
      </c>
      <c r="K99" s="1">
        <f t="shared" si="37"/>
        <v>19.889999999999986</v>
      </c>
      <c r="L99" s="1"/>
      <c r="M99" s="1"/>
      <c r="N99" s="1"/>
      <c r="O99" s="1">
        <v>100</v>
      </c>
      <c r="P99" s="1">
        <f t="shared" si="38"/>
        <v>47.637999999999998</v>
      </c>
      <c r="Q99" s="5">
        <f t="shared" ref="Q99" si="52">10.5*P99-O99-N99-F99</f>
        <v>222.25399999999996</v>
      </c>
      <c r="R99" s="5">
        <v>100</v>
      </c>
      <c r="S99" s="5">
        <f t="shared" si="50"/>
        <v>100</v>
      </c>
      <c r="T99" s="5"/>
      <c r="U99" s="5"/>
      <c r="V99" s="5">
        <v>100</v>
      </c>
      <c r="W99" s="1" t="s">
        <v>147</v>
      </c>
      <c r="X99" s="1">
        <f t="shared" si="51"/>
        <v>7.9336873924178182</v>
      </c>
      <c r="Y99" s="1">
        <f t="shared" si="39"/>
        <v>5.8345228599017593</v>
      </c>
      <c r="Z99" s="1">
        <v>43.101199999999999</v>
      </c>
      <c r="AA99" s="1">
        <v>47.638399999999997</v>
      </c>
      <c r="AB99" s="1">
        <v>48.154600000000002</v>
      </c>
      <c r="AC99" s="1">
        <v>46.933599999999998</v>
      </c>
      <c r="AD99" s="1">
        <v>50.3504</v>
      </c>
      <c r="AE99" s="1">
        <v>40.574399999999997</v>
      </c>
      <c r="AF99" s="10" t="s">
        <v>154</v>
      </c>
      <c r="AG99" s="1">
        <f t="shared" si="40"/>
        <v>100</v>
      </c>
      <c r="AH99" s="1">
        <f t="shared" si="41"/>
        <v>0</v>
      </c>
      <c r="AI99" s="1">
        <f t="shared" si="42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141</v>
      </c>
      <c r="B100" s="1" t="s">
        <v>41</v>
      </c>
      <c r="C100" s="1">
        <v>50</v>
      </c>
      <c r="D100" s="1">
        <v>1</v>
      </c>
      <c r="E100" s="1">
        <v>28</v>
      </c>
      <c r="F100" s="1">
        <v>14</v>
      </c>
      <c r="G100" s="6">
        <v>0.4</v>
      </c>
      <c r="H100" s="1">
        <v>55</v>
      </c>
      <c r="I100" s="1" t="s">
        <v>34</v>
      </c>
      <c r="J100" s="1">
        <v>29</v>
      </c>
      <c r="K100" s="1">
        <f t="shared" si="37"/>
        <v>-1</v>
      </c>
      <c r="L100" s="1"/>
      <c r="M100" s="1"/>
      <c r="N100" s="1"/>
      <c r="O100" s="1">
        <v>10</v>
      </c>
      <c r="P100" s="1">
        <f t="shared" si="38"/>
        <v>5.6</v>
      </c>
      <c r="Q100" s="5">
        <f>10*P100-O100-N100-F100</f>
        <v>32</v>
      </c>
      <c r="R100" s="5">
        <f t="shared" si="49"/>
        <v>32</v>
      </c>
      <c r="S100" s="5">
        <f t="shared" si="50"/>
        <v>32</v>
      </c>
      <c r="T100" s="5"/>
      <c r="U100" s="5"/>
      <c r="V100" s="5"/>
      <c r="W100" s="1"/>
      <c r="X100" s="1">
        <f t="shared" si="51"/>
        <v>10</v>
      </c>
      <c r="Y100" s="1">
        <f t="shared" si="39"/>
        <v>4.2857142857142856</v>
      </c>
      <c r="Z100" s="1">
        <v>7.2</v>
      </c>
      <c r="AA100" s="1">
        <v>6.6</v>
      </c>
      <c r="AB100" s="1">
        <v>1.2</v>
      </c>
      <c r="AC100" s="1">
        <v>1.4</v>
      </c>
      <c r="AD100" s="1">
        <v>14.6</v>
      </c>
      <c r="AE100" s="1">
        <v>15.8</v>
      </c>
      <c r="AF100" s="1" t="s">
        <v>140</v>
      </c>
      <c r="AG100" s="1">
        <f t="shared" si="40"/>
        <v>13</v>
      </c>
      <c r="AH100" s="1">
        <f t="shared" si="41"/>
        <v>0</v>
      </c>
      <c r="AI100" s="1">
        <f t="shared" si="42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1" t="s">
        <v>142</v>
      </c>
      <c r="B101" s="11" t="s">
        <v>33</v>
      </c>
      <c r="C101" s="11">
        <v>1.4379999999999999</v>
      </c>
      <c r="D101" s="11"/>
      <c r="E101" s="11">
        <v>-0.79400000000000004</v>
      </c>
      <c r="F101" s="11">
        <v>1.4379999999999999</v>
      </c>
      <c r="G101" s="12">
        <v>0</v>
      </c>
      <c r="H101" s="11" t="e">
        <v>#N/A</v>
      </c>
      <c r="I101" s="11" t="s">
        <v>42</v>
      </c>
      <c r="J101" s="11">
        <v>2</v>
      </c>
      <c r="K101" s="11">
        <f t="shared" ref="K101:K102" si="53">E101-J101</f>
        <v>-2.794</v>
      </c>
      <c r="L101" s="11"/>
      <c r="M101" s="11"/>
      <c r="N101" s="11"/>
      <c r="O101" s="11"/>
      <c r="P101" s="11">
        <f t="shared" si="38"/>
        <v>-0.1588</v>
      </c>
      <c r="Q101" s="13"/>
      <c r="R101" s="13"/>
      <c r="S101" s="13"/>
      <c r="T101" s="13"/>
      <c r="U101" s="13"/>
      <c r="V101" s="13"/>
      <c r="W101" s="11"/>
      <c r="X101" s="11">
        <f t="shared" si="44"/>
        <v>-9.0554156171284639</v>
      </c>
      <c r="Y101" s="11">
        <f t="shared" si="39"/>
        <v>-9.0554156171284639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 t="s">
        <v>143</v>
      </c>
      <c r="AG101" s="11">
        <f t="shared" si="40"/>
        <v>0</v>
      </c>
      <c r="AH101" s="11">
        <f t="shared" si="41"/>
        <v>0</v>
      </c>
      <c r="AI101" s="11">
        <f t="shared" si="42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144</v>
      </c>
      <c r="B102" s="1" t="s">
        <v>41</v>
      </c>
      <c r="C102" s="1">
        <v>47</v>
      </c>
      <c r="D102" s="1">
        <v>4</v>
      </c>
      <c r="E102" s="1">
        <v>41</v>
      </c>
      <c r="F102" s="1">
        <v>4</v>
      </c>
      <c r="G102" s="6">
        <v>0.4</v>
      </c>
      <c r="H102" s="1">
        <v>55</v>
      </c>
      <c r="I102" s="1" t="s">
        <v>34</v>
      </c>
      <c r="J102" s="1">
        <v>41</v>
      </c>
      <c r="K102" s="1">
        <f t="shared" si="53"/>
        <v>0</v>
      </c>
      <c r="L102" s="1"/>
      <c r="M102" s="1"/>
      <c r="N102" s="1"/>
      <c r="O102" s="1">
        <v>43.4</v>
      </c>
      <c r="P102" s="1">
        <f t="shared" si="38"/>
        <v>8.1999999999999993</v>
      </c>
      <c r="Q102" s="5">
        <f>10.5*P102-O102-N102-F102</f>
        <v>38.699999999999996</v>
      </c>
      <c r="R102" s="5">
        <f>Q102</f>
        <v>38.699999999999996</v>
      </c>
      <c r="S102" s="5">
        <f>R102-T102-U102</f>
        <v>38.699999999999996</v>
      </c>
      <c r="T102" s="5"/>
      <c r="U102" s="5"/>
      <c r="V102" s="5"/>
      <c r="W102" s="1"/>
      <c r="X102" s="1">
        <f>(F102+N102+O102+R102)/P102</f>
        <v>10.5</v>
      </c>
      <c r="Y102" s="1">
        <f t="shared" si="39"/>
        <v>5.7804878048780495</v>
      </c>
      <c r="Z102" s="1">
        <v>7.8</v>
      </c>
      <c r="AA102" s="1">
        <v>2.8</v>
      </c>
      <c r="AB102" s="1">
        <v>1.6</v>
      </c>
      <c r="AC102" s="1">
        <v>1.4</v>
      </c>
      <c r="AD102" s="1">
        <v>5.6</v>
      </c>
      <c r="AE102" s="1">
        <v>6</v>
      </c>
      <c r="AF102" s="1"/>
      <c r="AG102" s="1">
        <f t="shared" si="40"/>
        <v>15</v>
      </c>
      <c r="AH102" s="1">
        <f t="shared" si="41"/>
        <v>0</v>
      </c>
      <c r="AI102" s="1">
        <f t="shared" si="42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2024-05-01T07:47:35Z</dcterms:created>
  <dcterms:modified xsi:type="dcterms:W3CDTF">2024-05-02T08:30:57Z</dcterms:modified>
</cp:coreProperties>
</file>