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2AB4B31-1FF0-46BF-9DF8-F334901437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X531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X517" i="1" s="1"/>
  <c r="O511" i="1"/>
  <c r="Y510" i="1"/>
  <c r="X510" i="1"/>
  <c r="X516" i="1" s="1"/>
  <c r="W508" i="1"/>
  <c r="W507" i="1"/>
  <c r="X506" i="1"/>
  <c r="Y506" i="1" s="1"/>
  <c r="X505" i="1"/>
  <c r="Y505" i="1" s="1"/>
  <c r="X504" i="1"/>
  <c r="Y504" i="1" s="1"/>
  <c r="X503" i="1"/>
  <c r="X508" i="1" s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W543" i="1" s="1"/>
  <c r="W489" i="1"/>
  <c r="W488" i="1"/>
  <c r="X487" i="1"/>
  <c r="X489" i="1" s="1"/>
  <c r="O487" i="1"/>
  <c r="W485" i="1"/>
  <c r="W484" i="1"/>
  <c r="X483" i="1"/>
  <c r="Y483" i="1" s="1"/>
  <c r="O483" i="1"/>
  <c r="X482" i="1"/>
  <c r="Y482" i="1" s="1"/>
  <c r="O482" i="1"/>
  <c r="X481" i="1"/>
  <c r="X485" i="1" s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X474" i="1"/>
  <c r="Y474" i="1" s="1"/>
  <c r="O474" i="1"/>
  <c r="X473" i="1"/>
  <c r="Y473" i="1" s="1"/>
  <c r="O473" i="1"/>
  <c r="Y472" i="1"/>
  <c r="X472" i="1"/>
  <c r="X479" i="1" s="1"/>
  <c r="O472" i="1"/>
  <c r="W470" i="1"/>
  <c r="W469" i="1"/>
  <c r="X468" i="1"/>
  <c r="Y468" i="1" s="1"/>
  <c r="O468" i="1"/>
  <c r="X467" i="1"/>
  <c r="X469" i="1" s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X465" i="1" s="1"/>
  <c r="O453" i="1"/>
  <c r="W449" i="1"/>
  <c r="W448" i="1"/>
  <c r="X447" i="1"/>
  <c r="Y447" i="1" s="1"/>
  <c r="X446" i="1"/>
  <c r="Y446" i="1" s="1"/>
  <c r="X445" i="1"/>
  <c r="U543" i="1" s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W433" i="1"/>
  <c r="Y432" i="1"/>
  <c r="X432" i="1"/>
  <c r="O432" i="1"/>
  <c r="X431" i="1"/>
  <c r="X433" i="1" s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X429" i="1" s="1"/>
  <c r="O421" i="1"/>
  <c r="W419" i="1"/>
  <c r="W418" i="1"/>
  <c r="X417" i="1"/>
  <c r="X419" i="1" s="1"/>
  <c r="O417" i="1"/>
  <c r="Y416" i="1"/>
  <c r="X416" i="1"/>
  <c r="T543" i="1" s="1"/>
  <c r="O416" i="1"/>
  <c r="W413" i="1"/>
  <c r="W412" i="1"/>
  <c r="Y411" i="1"/>
  <c r="X411" i="1"/>
  <c r="O411" i="1"/>
  <c r="X410" i="1"/>
  <c r="X412" i="1" s="1"/>
  <c r="O410" i="1"/>
  <c r="Y409" i="1"/>
  <c r="X409" i="1"/>
  <c r="X413" i="1" s="1"/>
  <c r="O409" i="1"/>
  <c r="W407" i="1"/>
  <c r="X406" i="1"/>
  <c r="W406" i="1"/>
  <c r="Y405" i="1"/>
  <c r="Y406" i="1" s="1"/>
  <c r="X405" i="1"/>
  <c r="X407" i="1" s="1"/>
  <c r="O405" i="1"/>
  <c r="W403" i="1"/>
  <c r="W402" i="1"/>
  <c r="Y401" i="1"/>
  <c r="X401" i="1"/>
  <c r="O401" i="1"/>
  <c r="X400" i="1"/>
  <c r="O400" i="1"/>
  <c r="Y399" i="1"/>
  <c r="X399" i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Y386" i="1" s="1"/>
  <c r="O386" i="1"/>
  <c r="Y385" i="1"/>
  <c r="X385" i="1"/>
  <c r="O385" i="1"/>
  <c r="X384" i="1"/>
  <c r="Y384" i="1" s="1"/>
  <c r="O384" i="1"/>
  <c r="Y383" i="1"/>
  <c r="X383" i="1"/>
  <c r="O383" i="1"/>
  <c r="W381" i="1"/>
  <c r="W380" i="1"/>
  <c r="Y379" i="1"/>
  <c r="X379" i="1"/>
  <c r="O379" i="1"/>
  <c r="X378" i="1"/>
  <c r="S543" i="1" s="1"/>
  <c r="O378" i="1"/>
  <c r="W374" i="1"/>
  <c r="W373" i="1"/>
  <c r="X372" i="1"/>
  <c r="X373" i="1" s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X365" i="1"/>
  <c r="X369" i="1" s="1"/>
  <c r="O365" i="1"/>
  <c r="W363" i="1"/>
  <c r="W362" i="1"/>
  <c r="Y361" i="1"/>
  <c r="X361" i="1"/>
  <c r="O361" i="1"/>
  <c r="X360" i="1"/>
  <c r="X363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R543" i="1" s="1"/>
  <c r="O352" i="1"/>
  <c r="W349" i="1"/>
  <c r="W348" i="1"/>
  <c r="X347" i="1"/>
  <c r="X348" i="1" s="1"/>
  <c r="O347" i="1"/>
  <c r="W345" i="1"/>
  <c r="W344" i="1"/>
  <c r="X343" i="1"/>
  <c r="Y343" i="1" s="1"/>
  <c r="O343" i="1"/>
  <c r="Y342" i="1"/>
  <c r="Y344" i="1" s="1"/>
  <c r="X342" i="1"/>
  <c r="X344" i="1" s="1"/>
  <c r="O342" i="1"/>
  <c r="W340" i="1"/>
  <c r="W339" i="1"/>
  <c r="Y338" i="1"/>
  <c r="X338" i="1"/>
  <c r="O338" i="1"/>
  <c r="X337" i="1"/>
  <c r="Y337" i="1" s="1"/>
  <c r="O337" i="1"/>
  <c r="Y336" i="1"/>
  <c r="Y339" i="1" s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Q543" i="1" s="1"/>
  <c r="O325" i="1"/>
  <c r="W321" i="1"/>
  <c r="W320" i="1"/>
  <c r="X319" i="1"/>
  <c r="X320" i="1" s="1"/>
  <c r="O319" i="1"/>
  <c r="W317" i="1"/>
  <c r="W316" i="1"/>
  <c r="X315" i="1"/>
  <c r="X316" i="1" s="1"/>
  <c r="O315" i="1"/>
  <c r="W313" i="1"/>
  <c r="W312" i="1"/>
  <c r="X311" i="1"/>
  <c r="Y311" i="1" s="1"/>
  <c r="O311" i="1"/>
  <c r="Y310" i="1"/>
  <c r="X310" i="1"/>
  <c r="O310" i="1"/>
  <c r="X309" i="1"/>
  <c r="X312" i="1" s="1"/>
  <c r="O309" i="1"/>
  <c r="W307" i="1"/>
  <c r="W306" i="1"/>
  <c r="X305" i="1"/>
  <c r="P543" i="1" s="1"/>
  <c r="O305" i="1"/>
  <c r="W302" i="1"/>
  <c r="W301" i="1"/>
  <c r="X300" i="1"/>
  <c r="Y300" i="1" s="1"/>
  <c r="O300" i="1"/>
  <c r="Y299" i="1"/>
  <c r="Y301" i="1" s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Y290" i="1" s="1"/>
  <c r="O290" i="1"/>
  <c r="Y289" i="1"/>
  <c r="X289" i="1"/>
  <c r="O289" i="1"/>
  <c r="W286" i="1"/>
  <c r="W285" i="1"/>
  <c r="Y284" i="1"/>
  <c r="X284" i="1"/>
  <c r="O284" i="1"/>
  <c r="X283" i="1"/>
  <c r="O283" i="1"/>
  <c r="W281" i="1"/>
  <c r="W280" i="1"/>
  <c r="X279" i="1"/>
  <c r="Y279" i="1" s="1"/>
  <c r="O279" i="1"/>
  <c r="Y278" i="1"/>
  <c r="X278" i="1"/>
  <c r="Y277" i="1"/>
  <c r="Y280" i="1" s="1"/>
  <c r="X277" i="1"/>
  <c r="W275" i="1"/>
  <c r="W274" i="1"/>
  <c r="X273" i="1"/>
  <c r="Y273" i="1" s="1"/>
  <c r="O273" i="1"/>
  <c r="Y272" i="1"/>
  <c r="X272" i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Y252" i="1"/>
  <c r="Y256" i="1" s="1"/>
  <c r="X252" i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Y222" i="1" s="1"/>
  <c r="O222" i="1"/>
  <c r="X221" i="1"/>
  <c r="X227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Y195" i="1" s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H543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X86" i="1" s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533" i="1" s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85" i="1" l="1"/>
  <c r="Y102" i="1"/>
  <c r="Y202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45" i="1"/>
  <c r="X275" i="1"/>
  <c r="X281" i="1"/>
  <c r="X286" i="1"/>
  <c r="Y283" i="1"/>
  <c r="Y285" i="1" s="1"/>
  <c r="X296" i="1"/>
  <c r="Y369" i="1"/>
  <c r="F9" i="1"/>
  <c r="J9" i="1"/>
  <c r="B543" i="1"/>
  <c r="X535" i="1"/>
  <c r="X534" i="1"/>
  <c r="X24" i="1"/>
  <c r="Y27" i="1"/>
  <c r="Y34" i="1" s="1"/>
  <c r="Y538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Y206" i="1"/>
  <c r="Y212" i="1" s="1"/>
  <c r="X213" i="1"/>
  <c r="Y221" i="1"/>
  <c r="Y227" i="1" s="1"/>
  <c r="X228" i="1"/>
  <c r="L543" i="1"/>
  <c r="N543" i="1"/>
  <c r="X246" i="1"/>
  <c r="Y231" i="1"/>
  <c r="Y245" i="1" s="1"/>
  <c r="X256" i="1"/>
  <c r="X257" i="1"/>
  <c r="X268" i="1"/>
  <c r="Y259" i="1"/>
  <c r="Y268" i="1" s="1"/>
  <c r="X269" i="1"/>
  <c r="X274" i="1"/>
  <c r="Y271" i="1"/>
  <c r="Y274" i="1" s="1"/>
  <c r="X280" i="1"/>
  <c r="X285" i="1"/>
  <c r="Y296" i="1"/>
  <c r="X302" i="1"/>
  <c r="X307" i="1"/>
  <c r="X313" i="1"/>
  <c r="X317" i="1"/>
  <c r="X321" i="1"/>
  <c r="X333" i="1"/>
  <c r="X339" i="1"/>
  <c r="X345" i="1"/>
  <c r="X349" i="1"/>
  <c r="X358" i="1"/>
  <c r="X362" i="1"/>
  <c r="X370" i="1"/>
  <c r="X374" i="1"/>
  <c r="X380" i="1"/>
  <c r="Y396" i="1"/>
  <c r="X396" i="1"/>
  <c r="X402" i="1"/>
  <c r="Y400" i="1"/>
  <c r="Y402" i="1" s="1"/>
  <c r="O543" i="1"/>
  <c r="X297" i="1"/>
  <c r="Y305" i="1"/>
  <c r="Y306" i="1" s="1"/>
  <c r="X306" i="1"/>
  <c r="Y309" i="1"/>
  <c r="Y312" i="1" s="1"/>
  <c r="Y315" i="1"/>
  <c r="Y316" i="1" s="1"/>
  <c r="Y319" i="1"/>
  <c r="Y320" i="1" s="1"/>
  <c r="Y325" i="1"/>
  <c r="Y333" i="1" s="1"/>
  <c r="X334" i="1"/>
  <c r="Y347" i="1"/>
  <c r="Y348" i="1" s="1"/>
  <c r="Y352" i="1"/>
  <c r="Y357" i="1" s="1"/>
  <c r="X357" i="1"/>
  <c r="Y360" i="1"/>
  <c r="Y362" i="1" s="1"/>
  <c r="Y372" i="1"/>
  <c r="Y373" i="1" s="1"/>
  <c r="Y378" i="1"/>
  <c r="Y380" i="1" s="1"/>
  <c r="X381" i="1"/>
  <c r="X397" i="1"/>
  <c r="X403" i="1"/>
  <c r="Y478" i="1"/>
  <c r="Y410" i="1"/>
  <c r="Y412" i="1" s="1"/>
  <c r="Y417" i="1"/>
  <c r="Y418" i="1" s="1"/>
  <c r="X418" i="1"/>
  <c r="Y421" i="1"/>
  <c r="Y428" i="1" s="1"/>
  <c r="X428" i="1"/>
  <c r="Y431" i="1"/>
  <c r="Y433" i="1" s="1"/>
  <c r="X434" i="1"/>
  <c r="Y445" i="1"/>
  <c r="Y448" i="1" s="1"/>
  <c r="X448" i="1"/>
  <c r="Y453" i="1"/>
  <c r="Y464" i="1" s="1"/>
  <c r="X464" i="1"/>
  <c r="Y467" i="1"/>
  <c r="Y469" i="1" s="1"/>
  <c r="X470" i="1"/>
  <c r="X478" i="1"/>
  <c r="Y481" i="1"/>
  <c r="Y484" i="1" s="1"/>
  <c r="X484" i="1"/>
  <c r="Y487" i="1"/>
  <c r="Y488" i="1" s="1"/>
  <c r="X488" i="1"/>
  <c r="X501" i="1"/>
  <c r="Y503" i="1"/>
  <c r="Y507" i="1" s="1"/>
  <c r="X507" i="1"/>
  <c r="Y511" i="1"/>
  <c r="Y516" i="1" s="1"/>
  <c r="Y519" i="1"/>
  <c r="Y524" i="1" s="1"/>
  <c r="X524" i="1"/>
  <c r="X532" i="1"/>
  <c r="V543" i="1"/>
  <c r="X449" i="1"/>
  <c r="Y527" i="1"/>
  <c r="Y531" i="1" s="1"/>
  <c r="X537" i="1" l="1"/>
  <c r="X536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<sst xmlns="http://schemas.openxmlformats.org/spreadsheetml/2006/main" count="2266" uniqueCount="739">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</sst>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200</v>
      </c>
      <c r="X131" s="367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23.80952380952381</v>
      </c>
      <c r="X136" s="368">
        <f>IFERROR(X131/H131,"0")+IFERROR(X132/H132,"0")+IFERROR(X133/H133,"0")+IFERROR(X134/H134,"0")+IFERROR(X135/H135,"0")</f>
        <v>24</v>
      </c>
      <c r="Y136" s="368">
        <f>IFERROR(IF(Y131="",0,Y131),"0")+IFERROR(IF(Y132="",0,Y132),"0")+IFERROR(IF(Y133="",0,Y133),"0")+IFERROR(IF(Y134="",0,Y134),"0")+IFERROR(IF(Y135="",0,Y135),"0")</f>
        <v>0.52200000000000002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200</v>
      </c>
      <c r="X137" s="368">
        <f>IFERROR(SUM(X131:X135),"0")</f>
        <v>201.60000000000002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200</v>
      </c>
      <c r="X188" s="367">
        <f t="shared" si="9"/>
        <v>201.6</v>
      </c>
      <c r="Y188" s="36">
        <f t="shared" ref="Y188:Y194" si="10">IFERROR(IF(X188=0,"",ROUNDUP(X188/H188,0)*0.00753),"")</f>
        <v>0.63251999999999997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200</v>
      </c>
      <c r="X190" s="367">
        <f t="shared" si="9"/>
        <v>201.6</v>
      </c>
      <c r="Y190" s="36">
        <f t="shared" si="10"/>
        <v>0.63251999999999997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120</v>
      </c>
      <c r="X191" s="367">
        <f t="shared" si="9"/>
        <v>120</v>
      </c>
      <c r="Y191" s="36">
        <f t="shared" si="10"/>
        <v>0.3765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200</v>
      </c>
      <c r="X194" s="367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300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302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2.27406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720</v>
      </c>
      <c r="X196" s="368">
        <f>IFERROR(SUM(X178:X194),"0")</f>
        <v>724.80000000000007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3000</v>
      </c>
      <c r="X326" s="367">
        <f t="shared" si="17"/>
        <v>3000</v>
      </c>
      <c r="Y326" s="36">
        <f>IFERROR(IF(X326=0,"",ROUNDUP(X326/H326,0)*0.02175),"")</f>
        <v>4.3499999999999996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2000</v>
      </c>
      <c r="X327" s="367">
        <f t="shared" si="17"/>
        <v>2010</v>
      </c>
      <c r="Y327" s="36">
        <f>IFERROR(IF(X327=0,"",ROUNDUP(X327/H327,0)*0.02175),"")</f>
        <v>2.9144999999999999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333.33333333333337</v>
      </c>
      <c r="X333" s="368">
        <f>IFERROR(X325/H325,"0")+IFERROR(X326/H326,"0")+IFERROR(X327/H327,"0")+IFERROR(X328/H328,"0")+IFERROR(X329/H329,"0")+IFERROR(X330/H330,"0")+IFERROR(X331/H331,"0")+IFERROR(X332/H332,"0")</f>
        <v>334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7.2645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5000</v>
      </c>
      <c r="X334" s="368">
        <f>IFERROR(SUM(X325:X332),"0")</f>
        <v>5010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800</v>
      </c>
      <c r="X336" s="367">
        <f>IFERROR(IF(W336="",0,CEILING((W336/$H336),1)*$H336),"")</f>
        <v>810</v>
      </c>
      <c r="Y336" s="36">
        <f>IFERROR(IF(X336=0,"",ROUNDUP(X336/H336,0)*0.02175),"")</f>
        <v>1.1744999999999999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53.333333333333336</v>
      </c>
      <c r="X339" s="368">
        <f>IFERROR(X336/H336,"0")+IFERROR(X337/H337,"0")+IFERROR(X338/H338,"0")</f>
        <v>54</v>
      </c>
      <c r="Y339" s="368">
        <f>IFERROR(IF(Y336="",0,Y336),"0")+IFERROR(IF(Y337="",0,Y337),"0")+IFERROR(IF(Y338="",0,Y338),"0")</f>
        <v>1.1744999999999999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800</v>
      </c>
      <c r="X340" s="368">
        <f>IFERROR(SUM(X336:X338),"0")</f>
        <v>810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4000</v>
      </c>
      <c r="X365" s="367">
        <f>IFERROR(IF(W365="",0,CEILING((W365/$H365),1)*$H365),"")</f>
        <v>4001.4</v>
      </c>
      <c r="Y365" s="36">
        <f>IFERROR(IF(X365=0,"",ROUNDUP(X365/H365,0)*0.02175),"")</f>
        <v>11.15775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512.82051282051282</v>
      </c>
      <c r="X369" s="368">
        <f>IFERROR(X365/H365,"0")+IFERROR(X366/H366,"0")+IFERROR(X367/H367,"0")+IFERROR(X368/H368,"0")</f>
        <v>513</v>
      </c>
      <c r="Y369" s="368">
        <f>IFERROR(IF(Y365="",0,Y365),"0")+IFERROR(IF(Y366="",0,Y366),"0")+IFERROR(IF(Y367="",0,Y367),"0")+IFERROR(IF(Y368="",0,Y368),"0")</f>
        <v>11.15775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4000</v>
      </c>
      <c r="X370" s="368">
        <f>IFERROR(SUM(X365:X368),"0")</f>
        <v>4001.4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2000</v>
      </c>
      <c r="X454" s="367">
        <f t="shared" si="21"/>
        <v>2001.1200000000001</v>
      </c>
      <c r="Y454" s="36">
        <f t="shared" si="22"/>
        <v>4.5328400000000002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2000</v>
      </c>
      <c r="X457" s="367">
        <f t="shared" si="21"/>
        <v>2001.1200000000001</v>
      </c>
      <c r="Y457" s="36">
        <f t="shared" si="22"/>
        <v>4.5328400000000002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757.57575757575751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758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9.0656800000000004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4000</v>
      </c>
      <c r="X465" s="368">
        <f>IFERROR(SUM(X453:X463),"0")</f>
        <v>4002.2400000000002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1000</v>
      </c>
      <c r="X467" s="367">
        <f>IFERROR(IF(W467="",0,CEILING((W467/$H467),1)*$H467),"")</f>
        <v>1003.2</v>
      </c>
      <c r="Y467" s="36">
        <f>IFERROR(IF(X467=0,"",ROUNDUP(X467/H467,0)*0.01196),"")</f>
        <v>2.2724000000000002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189.39393939393938</v>
      </c>
      <c r="X469" s="368">
        <f>IFERROR(X467/H467,"0")+IFERROR(X468/H468,"0")</f>
        <v>190</v>
      </c>
      <c r="Y469" s="368">
        <f>IFERROR(IF(Y467="",0,Y467),"0")+IFERROR(IF(Y468="",0,Y468),"0")</f>
        <v>2.2724000000000002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1000</v>
      </c>
      <c r="X470" s="368">
        <f>IFERROR(SUM(X467:X468),"0")</f>
        <v>1003.2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400</v>
      </c>
      <c r="X473" s="367">
        <f t="shared" si="23"/>
        <v>401.28000000000003</v>
      </c>
      <c r="Y473" s="36">
        <f>IFERROR(IF(X473=0,"",ROUNDUP(X473/H473,0)*0.01196),"")</f>
        <v>0.90895999999999999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1500</v>
      </c>
      <c r="X474" s="367">
        <f t="shared" si="23"/>
        <v>1504.8000000000002</v>
      </c>
      <c r="Y474" s="36">
        <f>IFERROR(IF(X474=0,"",ROUNDUP(X474/H474,0)*0.01196),"")</f>
        <v>3.4085999999999999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359.84848484848482</v>
      </c>
      <c r="X478" s="368">
        <f>IFERROR(X472/H472,"0")+IFERROR(X473/H473,"0")+IFERROR(X474/H474,"0")+IFERROR(X475/H475,"0")+IFERROR(X476/H476,"0")+IFERROR(X477/H477,"0")</f>
        <v>361</v>
      </c>
      <c r="Y478" s="368">
        <f>IFERROR(IF(Y472="",0,Y472),"0")+IFERROR(IF(Y473="",0,Y473),"0")+IFERROR(IF(Y474="",0,Y474),"0")+IFERROR(IF(Y475="",0,Y475),"0")+IFERROR(IF(Y476="",0,Y476),"0")+IFERROR(IF(Y477="",0,Y477),"0")</f>
        <v>4.3175600000000003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1900</v>
      </c>
      <c r="X479" s="368">
        <f>IFERROR(SUM(X472:X477),"0")</f>
        <v>1906.0800000000002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17620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17659.32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18662.171028971032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18703.684000000001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33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19487.171028971032</v>
      </c>
      <c r="X536" s="368">
        <f>GrossWeightTotalR+PalletQtyTotalR*25</f>
        <v>19528.684000000001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2530.1148851148851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2536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38.048449999999995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201.60000000000002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724.80000000000007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5820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4001.4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6911.52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