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B47CE2C8-7B5B-4B50-A5E6-3689F62832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8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7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7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4" i="1" s="1"/>
  <c r="O221" i="1"/>
  <c r="W218" i="1"/>
  <c r="Y217" i="1"/>
  <c r="W217" i="1"/>
  <c r="Y216" i="1"/>
  <c r="X216" i="1"/>
  <c r="X217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X195" i="1"/>
  <c r="W195" i="1"/>
  <c r="Y194" i="1"/>
  <c r="W194" i="1"/>
  <c r="Y193" i="1"/>
  <c r="X193" i="1"/>
  <c r="O193" i="1"/>
  <c r="Y192" i="1"/>
  <c r="X192" i="1"/>
  <c r="O192" i="1"/>
  <c r="Y191" i="1"/>
  <c r="X191" i="1"/>
  <c r="X194" i="1" s="1"/>
  <c r="O191" i="1"/>
  <c r="W188" i="1"/>
  <c r="W187" i="1"/>
  <c r="Y186" i="1"/>
  <c r="X186" i="1"/>
  <c r="X188" i="1" s="1"/>
  <c r="O186" i="1"/>
  <c r="Y185" i="1"/>
  <c r="Y187" i="1" s="1"/>
  <c r="X185" i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X159" i="1" s="1"/>
  <c r="O156" i="1"/>
  <c r="X154" i="1"/>
  <c r="W154" i="1"/>
  <c r="Y153" i="1"/>
  <c r="W153" i="1"/>
  <c r="Y152" i="1"/>
  <c r="X152" i="1"/>
  <c r="Y151" i="1"/>
  <c r="X151" i="1"/>
  <c r="O151" i="1"/>
  <c r="Y150" i="1"/>
  <c r="X150" i="1"/>
  <c r="Y149" i="1"/>
  <c r="X149" i="1"/>
  <c r="X153" i="1" s="1"/>
  <c r="W146" i="1"/>
  <c r="Y145" i="1"/>
  <c r="W145" i="1"/>
  <c r="Y144" i="1"/>
  <c r="X144" i="1"/>
  <c r="X145" i="1" s="1"/>
  <c r="O144" i="1"/>
  <c r="X141" i="1"/>
  <c r="W141" i="1"/>
  <c r="Y140" i="1"/>
  <c r="W140" i="1"/>
  <c r="Y139" i="1"/>
  <c r="X139" i="1"/>
  <c r="X140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30" i="1" s="1"/>
  <c r="O127" i="1"/>
  <c r="W124" i="1"/>
  <c r="Y123" i="1"/>
  <c r="W123" i="1"/>
  <c r="Y122" i="1"/>
  <c r="X122" i="1"/>
  <c r="X123" i="1" s="1"/>
  <c r="O122" i="1"/>
  <c r="X119" i="1"/>
  <c r="W119" i="1"/>
  <c r="Y118" i="1"/>
  <c r="W118" i="1"/>
  <c r="Y117" i="1"/>
  <c r="X117" i="1"/>
  <c r="O117" i="1"/>
  <c r="Y116" i="1"/>
  <c r="X116" i="1"/>
  <c r="O116" i="1"/>
  <c r="Y115" i="1"/>
  <c r="X115" i="1"/>
  <c r="O115" i="1"/>
  <c r="Y114" i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6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5" i="1" s="1"/>
  <c r="O78" i="1"/>
  <c r="X75" i="1"/>
  <c r="W75" i="1"/>
  <c r="Y74" i="1"/>
  <c r="W74" i="1"/>
  <c r="Y73" i="1"/>
  <c r="X73" i="1"/>
  <c r="O73" i="1"/>
  <c r="Y72" i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4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84" i="1"/>
  <c r="X158" i="1"/>
  <c r="X205" i="1"/>
  <c r="X204" i="1"/>
  <c r="H9" i="1"/>
  <c r="X291" i="1"/>
  <c r="X290" i="1"/>
  <c r="X292" i="1" s="1"/>
  <c r="X23" i="1"/>
  <c r="W293" i="1"/>
  <c r="Y32" i="1"/>
  <c r="Y294" i="1" s="1"/>
  <c r="W289" i="1"/>
  <c r="X41" i="1"/>
  <c r="X48" i="1"/>
  <c r="X289" i="1" s="1"/>
  <c r="X57" i="1"/>
  <c r="X63" i="1"/>
  <c r="Y84" i="1"/>
  <c r="X92" i="1"/>
  <c r="X99" i="1"/>
  <c r="X105" i="1"/>
  <c r="X124" i="1"/>
  <c r="X129" i="1"/>
  <c r="X146" i="1"/>
  <c r="Y158" i="1"/>
  <c r="X187" i="1"/>
  <c r="Y204" i="1"/>
  <c r="X218" i="1"/>
  <c r="X223" i="1"/>
  <c r="X248" i="1"/>
  <c r="X258" i="1"/>
  <c r="X287" i="1"/>
  <c r="A302" i="1" l="1"/>
  <c r="X293" i="1"/>
  <c r="C302" i="1" s="1"/>
  <c r="B302" i="1" l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<sst xmlns="http://schemas.openxmlformats.org/spreadsheetml/2006/main" count="1100" uniqueCount="423">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</sst>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77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2</v>
      </c>
      <c r="X28" s="188">
        <f>IFERROR(IF(W28="","",W28),"")</f>
        <v>2</v>
      </c>
      <c r="Y28" s="36">
        <f>IFERROR(IF(W28="","",W28*0.00936),"")</f>
        <v>1.8720000000000001E-2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8</v>
      </c>
      <c r="X29" s="188">
        <f>IFERROR(IF(W29="","",W29),"")</f>
        <v>8</v>
      </c>
      <c r="Y29" s="36">
        <f>IFERROR(IF(W29="","",W29*0.00936),"")</f>
        <v>7.4880000000000002E-2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21</v>
      </c>
      <c r="X30" s="188">
        <f>IFERROR(IF(W30="","",W30),"")</f>
        <v>21</v>
      </c>
      <c r="Y30" s="36">
        <f>IFERROR(IF(W30="","",W30*0.00936),"")</f>
        <v>0.19656000000000001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2</v>
      </c>
      <c r="X31" s="188">
        <f>IFERROR(IF(W31="","",W31),"")</f>
        <v>2</v>
      </c>
      <c r="Y31" s="36">
        <f>IFERROR(IF(W31="","",W31*0.00936),"")</f>
        <v>1.8720000000000001E-2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33</v>
      </c>
      <c r="X32" s="189">
        <f>IFERROR(SUM(X28:X31),"0")</f>
        <v>33</v>
      </c>
      <c r="Y32" s="189">
        <f>IFERROR(IF(Y28="",0,Y28),"0")+IFERROR(IF(Y29="",0,Y29),"0")+IFERROR(IF(Y30="",0,Y30),"0")+IFERROR(IF(Y31="",0,Y31),"0")</f>
        <v>0.30888000000000004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49.5</v>
      </c>
      <c r="X33" s="189">
        <f>IFERROR(SUMPRODUCT(X28:X31*H28:H31),"0")</f>
        <v>49.5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0</v>
      </c>
      <c r="X39" s="188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0</v>
      </c>
      <c r="X40" s="189">
        <f>IFERROR(SUM(X36:X39),"0")</f>
        <v>0</v>
      </c>
      <c r="Y40" s="189">
        <f>IFERROR(IF(Y36="",0,Y36),"0")+IFERROR(IF(Y37="",0,Y37),"0")+IFERROR(IF(Y38="",0,Y38),"0")+IFERROR(IF(Y39="",0,Y39),"0")</f>
        <v>0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0</v>
      </c>
      <c r="X41" s="189">
        <f>IFERROR(SUMPRODUCT(X36:X39*H36:H39),"0")</f>
        <v>0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1</v>
      </c>
      <c r="X45" s="188">
        <f>IFERROR(IF(W45="","",W45),"")</f>
        <v>1</v>
      </c>
      <c r="Y45" s="36">
        <f>IFERROR(IF(W45="","",W45*0.0095),"")</f>
        <v>9.4999999999999998E-3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4</v>
      </c>
      <c r="X46" s="188">
        <f>IFERROR(IF(W46="","",W46),"")</f>
        <v>4</v>
      </c>
      <c r="Y46" s="36">
        <f>IFERROR(IF(W46="","",W46*0.0095),"")</f>
        <v>3.7999999999999999E-2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5</v>
      </c>
      <c r="X47" s="189">
        <f>IFERROR(SUM(X44:X46),"0")</f>
        <v>5</v>
      </c>
      <c r="Y47" s="189">
        <f>IFERROR(IF(Y44="",0,Y44),"0")+IFERROR(IF(Y45="",0,Y45),"0")+IFERROR(IF(Y46="",0,Y46),"0")</f>
        <v>4.7500000000000001E-2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6</v>
      </c>
      <c r="X48" s="189">
        <f>IFERROR(SUMPRODUCT(X44:X46*H44:H46),"0")</f>
        <v>6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0</v>
      </c>
      <c r="X56" s="188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0</v>
      </c>
      <c r="X57" s="189">
        <f>IFERROR(SUM(X51:X56),"0")</f>
        <v>0</v>
      </c>
      <c r="Y57" s="189">
        <f>IFERROR(IF(Y51="",0,Y51),"0")+IFERROR(IF(Y52="",0,Y52),"0")+IFERROR(IF(Y53="",0,Y53),"0")+IFERROR(IF(Y54="",0,Y54),"0")+IFERROR(IF(Y55="",0,Y55),"0")+IFERROR(IF(Y56="",0,Y56),"0")</f>
        <v>0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0</v>
      </c>
      <c r="X58" s="189">
        <f>IFERROR(SUMPRODUCT(X51:X56*H51:H56),"0")</f>
        <v>0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63</v>
      </c>
      <c r="X62" s="188">
        <f>IFERROR(IF(W62="","",W62),"")</f>
        <v>63</v>
      </c>
      <c r="Y62" s="36">
        <f>IFERROR(IF(W62="","",W62*0.00866),"")</f>
        <v>0.54557999999999995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63</v>
      </c>
      <c r="X63" s="189">
        <f>IFERROR(SUM(X61:X62),"0")</f>
        <v>63</v>
      </c>
      <c r="Y63" s="189">
        <f>IFERROR(IF(Y61="",0,Y61),"0")+IFERROR(IF(Y62="",0,Y62),"0")</f>
        <v>0.54557999999999995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315</v>
      </c>
      <c r="X64" s="189">
        <f>IFERROR(SUMPRODUCT(X61:X62*H61:H62),"0")</f>
        <v>315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3</v>
      </c>
      <c r="X67" s="188">
        <f>IFERROR(IF(W67="","",W67),"")</f>
        <v>3</v>
      </c>
      <c r="Y67" s="36">
        <f>IFERROR(IF(W67="","",W67*0.01788),"")</f>
        <v>5.364E-2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3</v>
      </c>
      <c r="X68" s="189">
        <f>IFERROR(SUM(X67:X67),"0")</f>
        <v>3</v>
      </c>
      <c r="Y68" s="189">
        <f>IFERROR(IF(Y67="",0,Y67),"0")</f>
        <v>5.364E-2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10.8</v>
      </c>
      <c r="X69" s="189">
        <f>IFERROR(SUMPRODUCT(X67:X67*H67:H67),"0")</f>
        <v>10.8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0</v>
      </c>
      <c r="X80" s="188">
        <f t="shared" si="2"/>
        <v>0</v>
      </c>
      <c r="Y80" s="36">
        <f t="shared" si="3"/>
        <v>0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12</v>
      </c>
      <c r="X83" s="188">
        <f t="shared" si="2"/>
        <v>12</v>
      </c>
      <c r="Y83" s="36">
        <f t="shared" si="3"/>
        <v>0.21456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12</v>
      </c>
      <c r="X84" s="189">
        <f>IFERROR(SUM(X78:X83),"0")</f>
        <v>12</v>
      </c>
      <c r="Y84" s="189">
        <f>IFERROR(IF(Y78="",0,Y78),"0")+IFERROR(IF(Y79="",0,Y79),"0")+IFERROR(IF(Y80="",0,Y80),"0")+IFERROR(IF(Y81="",0,Y81),"0")+IFERROR(IF(Y82="",0,Y82),"0")+IFERROR(IF(Y83="",0,Y83),"0")</f>
        <v>0.21456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43.2</v>
      </c>
      <c r="X85" s="189">
        <f>IFERROR(SUMPRODUCT(X78:X83*H78:H83),"0")</f>
        <v>43.2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5</v>
      </c>
      <c r="X89" s="188">
        <f>IFERROR(IF(W89="","",W89),"")</f>
        <v>5</v>
      </c>
      <c r="Y89" s="36">
        <f>IFERROR(IF(W89="","",W89*0.01788),"")</f>
        <v>8.9400000000000007E-2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5</v>
      </c>
      <c r="X91" s="189">
        <f>IFERROR(SUM(X88:X90),"0")</f>
        <v>5</v>
      </c>
      <c r="Y91" s="189">
        <f>IFERROR(IF(Y88="",0,Y88),"0")+IFERROR(IF(Y89="",0,Y89),"0")+IFERROR(IF(Y90="",0,Y90),"0")</f>
        <v>8.9400000000000007E-2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18</v>
      </c>
      <c r="X92" s="189">
        <f>IFERROR(SUMPRODUCT(X88:X90*H88:H90),"0")</f>
        <v>18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0</v>
      </c>
      <c r="X96" s="188">
        <f>IFERROR(IF(W96="","",W96),"")</f>
        <v>0</v>
      </c>
      <c r="Y96" s="36">
        <f>IFERROR(IF(W96="","",W96*0.0155),"")</f>
        <v>0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4</v>
      </c>
      <c r="X97" s="188">
        <f>IFERROR(IF(W97="","",W97),"")</f>
        <v>4</v>
      </c>
      <c r="Y97" s="36">
        <f>IFERROR(IF(W97="","",W97*0.0155),"")</f>
        <v>6.2E-2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39</v>
      </c>
      <c r="X98" s="188">
        <f>IFERROR(IF(W98="","",W98),"")</f>
        <v>39</v>
      </c>
      <c r="Y98" s="36">
        <f>IFERROR(IF(W98="","",W98*0.0155),"")</f>
        <v>0.60450000000000004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43</v>
      </c>
      <c r="X99" s="189">
        <f>IFERROR(SUM(X95:X98),"0")</f>
        <v>43</v>
      </c>
      <c r="Y99" s="189">
        <f>IFERROR(IF(Y95="",0,Y95),"0")+IFERROR(IF(Y96="",0,Y96),"0")+IFERROR(IF(Y97="",0,Y97),"0")+IFERROR(IF(Y98="",0,Y98),"0")</f>
        <v>0.66650000000000009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308.32</v>
      </c>
      <c r="X100" s="189">
        <f>IFERROR(SUMPRODUCT(X95:X98*H95:H98),"0")</f>
        <v>308.32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0</v>
      </c>
      <c r="X103" s="188">
        <f>IFERROR(IF(W103="","",W103),"")</f>
        <v>0</v>
      </c>
      <c r="Y103" s="36">
        <f>IFERROR(IF(W103="","",W103*0.01788),"")</f>
        <v>0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0</v>
      </c>
      <c r="X104" s="188">
        <f>IFERROR(IF(W104="","",W104),"")</f>
        <v>0</v>
      </c>
      <c r="Y104" s="36">
        <f>IFERROR(IF(W104="","",W104*0.01788),"")</f>
        <v>0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0</v>
      </c>
      <c r="X105" s="189">
        <f>IFERROR(SUM(X103:X104),"0")</f>
        <v>0</v>
      </c>
      <c r="Y105" s="189">
        <f>IFERROR(IF(Y103="",0,Y103),"0")+IFERROR(IF(Y104="",0,Y104),"0")</f>
        <v>0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0</v>
      </c>
      <c r="X106" s="189">
        <f>IFERROR(SUMPRODUCT(X103:X104*H103:H104),"0")</f>
        <v>0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0</v>
      </c>
      <c r="X109" s="188">
        <f>IFERROR(IF(W109="","",W109),"")</f>
        <v>0</v>
      </c>
      <c r="Y109" s="36">
        <f>IFERROR(IF(W109="","",W109*0.01788),"")</f>
        <v>0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0</v>
      </c>
      <c r="X110" s="189">
        <f>IFERROR(SUM(X109:X109),"0")</f>
        <v>0</v>
      </c>
      <c r="Y110" s="189">
        <f>IFERROR(IF(Y109="",0,Y109),"0")</f>
        <v>0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0</v>
      </c>
      <c r="X111" s="189">
        <f>IFERROR(SUMPRODUCT(X109:X109*H109:H109),"0")</f>
        <v>0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11</v>
      </c>
      <c r="X116" s="188">
        <f>IFERROR(IF(W116="","",W116),"")</f>
        <v>11</v>
      </c>
      <c r="Y116" s="36">
        <f>IFERROR(IF(W116="","",W116*0.01788),"")</f>
        <v>0.19667999999999999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8</v>
      </c>
      <c r="X117" s="188">
        <f>IFERROR(IF(W117="","",W117),"")</f>
        <v>8</v>
      </c>
      <c r="Y117" s="36">
        <f>IFERROR(IF(W117="","",W117*0.01788),"")</f>
        <v>0.14304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19</v>
      </c>
      <c r="X118" s="189">
        <f>IFERROR(SUM(X114:X117),"0")</f>
        <v>19</v>
      </c>
      <c r="Y118" s="189">
        <f>IFERROR(IF(Y114="",0,Y114),"0")+IFERROR(IF(Y115="",0,Y115),"0")+IFERROR(IF(Y116="",0,Y116),"0")+IFERROR(IF(Y117="",0,Y117),"0")</f>
        <v>0.33972000000000002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57</v>
      </c>
      <c r="X119" s="189">
        <f>IFERROR(SUMPRODUCT(X114:X117*H114:H117),"0")</f>
        <v>57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1</v>
      </c>
      <c r="X122" s="188">
        <f>IFERROR(IF(W122="","",W122),"")</f>
        <v>1</v>
      </c>
      <c r="Y122" s="36">
        <f>IFERROR(IF(W122="","",W122*0.01788),"")</f>
        <v>1.788E-2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1</v>
      </c>
      <c r="X123" s="189">
        <f>IFERROR(SUM(X122:X122),"0")</f>
        <v>1</v>
      </c>
      <c r="Y123" s="189">
        <f>IFERROR(IF(Y122="",0,Y122),"0")</f>
        <v>1.788E-2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3</v>
      </c>
      <c r="X124" s="189">
        <f>IFERROR(SUMPRODUCT(X122:X122*H122:H122),"0")</f>
        <v>3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59</v>
      </c>
      <c r="X151" s="188">
        <f>IFERROR(IF(W151="","",W151),"")</f>
        <v>59</v>
      </c>
      <c r="Y151" s="36">
        <f>IFERROR(IF(W151="","",W151*0.00866),"")</f>
        <v>0.51093999999999995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59</v>
      </c>
      <c r="X153" s="189">
        <f>IFERROR(SUM(X149:X152),"0")</f>
        <v>59</v>
      </c>
      <c r="Y153" s="189">
        <f>IFERROR(IF(Y149="",0,Y149),"0")+IFERROR(IF(Y150="",0,Y150),"0")+IFERROR(IF(Y151="",0,Y151),"0")+IFERROR(IF(Y152="",0,Y152),"0")</f>
        <v>0.51093999999999995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295</v>
      </c>
      <c r="X154" s="189">
        <f>IFERROR(SUMPRODUCT(X149:X152*H149:H152),"0")</f>
        <v>295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19</v>
      </c>
      <c r="X163" s="188">
        <f>IFERROR(IF(W163="","",W163),"")</f>
        <v>19</v>
      </c>
      <c r="Y163" s="36">
        <f>IFERROR(IF(W163="","",W163*0.01788),"")</f>
        <v>0.33972000000000002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19</v>
      </c>
      <c r="X165" s="189">
        <f>IFERROR(SUM(X163:X164),"0")</f>
        <v>19</v>
      </c>
      <c r="Y165" s="189">
        <f>IFERROR(IF(Y163="",0,Y163),"0")+IFERROR(IF(Y164="",0,Y164),"0")</f>
        <v>0.33972000000000002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57</v>
      </c>
      <c r="X166" s="189">
        <f>IFERROR(SUMPRODUCT(X163:X164*H163:H164),"0")</f>
        <v>57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0</v>
      </c>
      <c r="X179" s="188">
        <f>IFERROR(IF(W179="","",W179),"")</f>
        <v>0</v>
      </c>
      <c r="Y179" s="36">
        <f>IFERROR(IF(W179="","",W179*0.01788),"")</f>
        <v>0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0</v>
      </c>
      <c r="X180" s="189">
        <f>IFERROR(SUM(X179:X179),"0")</f>
        <v>0</v>
      </c>
      <c r="Y180" s="189">
        <f>IFERROR(IF(Y179="",0,Y179),"0")</f>
        <v>0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0</v>
      </c>
      <c r="X181" s="189">
        <f>IFERROR(SUMPRODUCT(X179:X179*H179:H179),"0")</f>
        <v>0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34</v>
      </c>
      <c r="X191" s="188">
        <f>IFERROR(IF(W191="","",W191),"")</f>
        <v>34</v>
      </c>
      <c r="Y191" s="36">
        <f>IFERROR(IF(W191="","",W191*0.0155),"")</f>
        <v>0.52700000000000002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34</v>
      </c>
      <c r="X194" s="189">
        <f>IFERROR(SUM(X191:X193),"0")</f>
        <v>34</v>
      </c>
      <c r="Y194" s="189">
        <f>IFERROR(IF(Y191="",0,Y191),"0")+IFERROR(IF(Y192="",0,Y192),"0")+IFERROR(IF(Y193="",0,Y193),"0")</f>
        <v>0.52700000000000002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190.39999999999998</v>
      </c>
      <c r="X195" s="189">
        <f>IFERROR(SUMPRODUCT(X191:X193*H191:H193),"0")</f>
        <v>190.39999999999998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1</v>
      </c>
      <c r="X199" s="188">
        <f t="shared" si="4"/>
        <v>1</v>
      </c>
      <c r="Y199" s="36">
        <f t="shared" si="5"/>
        <v>1.55E-2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0</v>
      </c>
      <c r="X201" s="188">
        <f t="shared" si="4"/>
        <v>0</v>
      </c>
      <c r="Y201" s="36">
        <f t="shared" si="5"/>
        <v>0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1</v>
      </c>
      <c r="X203" s="188">
        <f t="shared" si="4"/>
        <v>1</v>
      </c>
      <c r="Y203" s="36">
        <f t="shared" si="5"/>
        <v>1.55E-2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2</v>
      </c>
      <c r="X204" s="189">
        <f>IFERROR(SUM(X198:X203),"0")</f>
        <v>2</v>
      </c>
      <c r="Y204" s="189">
        <f>IFERROR(IF(Y198="",0,Y198),"0")+IFERROR(IF(Y199="",0,Y199),"0")+IFERROR(IF(Y200="",0,Y200),"0")+IFERROR(IF(Y201="",0,Y201),"0")+IFERROR(IF(Y202="",0,Y202),"0")+IFERROR(IF(Y203="",0,Y203),"0")</f>
        <v>3.1E-2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11.2</v>
      </c>
      <c r="X205" s="189">
        <f>IFERROR(SUMPRODUCT(X198:X203*H198:H203),"0")</f>
        <v>11.2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4</v>
      </c>
      <c r="X209" s="188">
        <f>IFERROR(IF(W209="","",W209),"")</f>
        <v>4</v>
      </c>
      <c r="Y209" s="36">
        <f>IFERROR(IF(W209="","",W209*0.0155),"")</f>
        <v>6.2E-2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10</v>
      </c>
      <c r="X211" s="188">
        <f>IFERROR(IF(W211="","",W211),"")</f>
        <v>10</v>
      </c>
      <c r="Y211" s="36">
        <f>IFERROR(IF(W211="","",W211*0.0155),"")</f>
        <v>0.155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14</v>
      </c>
      <c r="X212" s="189">
        <f>IFERROR(SUM(X208:X211),"0")</f>
        <v>14</v>
      </c>
      <c r="Y212" s="189">
        <f>IFERROR(IF(Y208="",0,Y208),"0")+IFERROR(IF(Y209="",0,Y209),"0")+IFERROR(IF(Y210="",0,Y210),"0")+IFERROR(IF(Y211="",0,Y211),"0")</f>
        <v>0.217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100.8</v>
      </c>
      <c r="X213" s="189">
        <f>IFERROR(SUMPRODUCT(X208:X211*H208:H211),"0")</f>
        <v>100.8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14</v>
      </c>
      <c r="X251" s="188">
        <f>IFERROR(IF(W251="","",W251),"")</f>
        <v>14</v>
      </c>
      <c r="Y251" s="36">
        <f>IFERROR(IF(W251="","",W251*0.00502),"")</f>
        <v>7.0280000000000009E-2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14</v>
      </c>
      <c r="X252" s="189">
        <f>IFERROR(SUM(X251:X251),"0")</f>
        <v>14</v>
      </c>
      <c r="Y252" s="189">
        <f>IFERROR(IF(Y251="",0,Y251),"0")</f>
        <v>7.0280000000000009E-2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25.2</v>
      </c>
      <c r="X253" s="189">
        <f>IFERROR(SUMPRODUCT(X251:X251*H251:H251),"0")</f>
        <v>25.2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41</v>
      </c>
      <c r="X255" s="188">
        <f>IFERROR(IF(W255="","",W255),"")</f>
        <v>41</v>
      </c>
      <c r="Y255" s="36">
        <f>IFERROR(IF(W255="","",W255*0.0155),"")</f>
        <v>0.63549999999999995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41</v>
      </c>
      <c r="X257" s="189">
        <f>IFERROR(SUM(X255:X256),"0")</f>
        <v>41</v>
      </c>
      <c r="Y257" s="189">
        <f>IFERROR(IF(Y255="",0,Y255),"0")+IFERROR(IF(Y256="",0,Y256),"0")</f>
        <v>0.63549999999999995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246</v>
      </c>
      <c r="X258" s="189">
        <f>IFERROR(SUMPRODUCT(X255:X256*H255:H256),"0")</f>
        <v>246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0</v>
      </c>
      <c r="X264" s="189">
        <f>IFERROR(SUM(X260:X263),"0")</f>
        <v>0</v>
      </c>
      <c r="Y264" s="189">
        <f>IFERROR(IF(Y260="",0,Y260),"0")+IFERROR(IF(Y261="",0,Y261),"0")+IFERROR(IF(Y262="",0,Y262),"0")+IFERROR(IF(Y263="",0,Y263),"0")</f>
        <v>0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0</v>
      </c>
      <c r="X265" s="189">
        <f>IFERROR(SUMPRODUCT(X260:X263*H260:H263),"0")</f>
        <v>0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15</v>
      </c>
      <c r="X273" s="188">
        <f t="shared" si="6"/>
        <v>15</v>
      </c>
      <c r="Y273" s="36">
        <f t="shared" si="7"/>
        <v>0.1404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60</v>
      </c>
      <c r="X274" s="188">
        <f t="shared" si="6"/>
        <v>60</v>
      </c>
      <c r="Y274" s="36">
        <f t="shared" si="7"/>
        <v>0.56159999999999999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41</v>
      </c>
      <c r="X278" s="188">
        <f t="shared" si="6"/>
        <v>41</v>
      </c>
      <c r="Y278" s="36">
        <f>IFERROR(IF(W278="","",W278*0.0155),"")</f>
        <v>0.63549999999999995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0</v>
      </c>
      <c r="X280" s="188">
        <f t="shared" si="6"/>
        <v>0</v>
      </c>
      <c r="Y280" s="36">
        <f>IFERROR(IF(W280="","",W280*0.00936),"")</f>
        <v>0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0</v>
      </c>
      <c r="X281" s="188">
        <f t="shared" si="6"/>
        <v>0</v>
      </c>
      <c r="Y281" s="36">
        <f>IFERROR(IF(W281="","",W281*0.00936),"")</f>
        <v>0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116</v>
      </c>
      <c r="X287" s="189">
        <f>IFERROR(SUM(X267:X286),"0")</f>
        <v>116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1.3374999999999999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503</v>
      </c>
      <c r="X288" s="189">
        <f>IFERROR(SUMPRODUCT(X267:X286*H267:H286),"0")</f>
        <v>503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2239.42</v>
      </c>
      <c r="X289" s="189">
        <f>IFERROR(X24+X33+X41+X48+X58+X64+X69+X75+X85+X92+X100+X106+X111+X119+X124+X130+X135+X141+X146+X154+X159+X166+X171+X176+X181+X188+X195+X205+X213+X218+X224+X230+X236+X241+X248+X253+X258+X265+X288,"0")</f>
        <v>2239.42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2373.7910000000006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2373.7910000000006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5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5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2498.7910000000006</v>
      </c>
      <c r="X292" s="189">
        <f>GrossWeightTotalR+PalletQtyTotalR*25</f>
        <v>2498.7910000000006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483</v>
      </c>
      <c r="X293" s="189">
        <f>IFERROR(X23+X32+X40+X47+X57+X63+X68+X74+X84+X91+X99+X105+X110+X118+X123+X129+X134+X140+X145+X153+X158+X165+X170+X175+X180+X187+X194+X204+X212+X217+X223+X229+X235+X240+X247+X252+X257+X264+X287,"0")</f>
        <v>483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5.9526000000000003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49.5</v>
      </c>
      <c r="D299" s="46">
        <f>IFERROR(W36*H36,"0")+IFERROR(W37*H37,"0")+IFERROR(W38*H38,"0")+IFERROR(W39*H39,"0")</f>
        <v>0</v>
      </c>
      <c r="E299" s="46">
        <f>IFERROR(W44*H44,"0")+IFERROR(W45*H45,"0")+IFERROR(W46*H46,"0")</f>
        <v>6</v>
      </c>
      <c r="F299" s="46">
        <f>IFERROR(W51*H51,"0")+IFERROR(W52*H52,"0")+IFERROR(W53*H53,"0")+IFERROR(W54*H54,"0")+IFERROR(W55*H55,"0")+IFERROR(W56*H56,"0")</f>
        <v>0</v>
      </c>
      <c r="G299" s="46">
        <f>IFERROR(W61*H61,"0")+IFERROR(W62*H62,"0")</f>
        <v>315</v>
      </c>
      <c r="H299" s="46">
        <f>IFERROR(W67*H67,"0")</f>
        <v>10.8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43.2</v>
      </c>
      <c r="K299" s="46">
        <f>IFERROR(W88*H88,"0")+IFERROR(W89*H89,"0")+IFERROR(W90*H90,"0")</f>
        <v>18</v>
      </c>
      <c r="L299" s="46">
        <f>IFERROR(W95*H95,"0")+IFERROR(W96*H96,"0")+IFERROR(W97*H97,"0")+IFERROR(W98*H98,"0")</f>
        <v>308.32</v>
      </c>
      <c r="M299" s="179"/>
      <c r="N299" s="46">
        <f>IFERROR(W103*H103,"0")+IFERROR(W104*H104,"0")</f>
        <v>0</v>
      </c>
      <c r="O299" s="46">
        <f>IFERROR(W109*H109,"0")</f>
        <v>0</v>
      </c>
      <c r="P299" s="46">
        <f>IFERROR(W114*H114,"0")+IFERROR(W115*H115,"0")+IFERROR(W116*H116,"0")+IFERROR(W117*H117,"0")</f>
        <v>57</v>
      </c>
      <c r="Q299" s="46">
        <f>IFERROR(W122*H122,"0")</f>
        <v>3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295</v>
      </c>
      <c r="W299" s="46">
        <f>IFERROR(W163*H163,"0")+IFERROR(W164*H164,"0")</f>
        <v>57</v>
      </c>
      <c r="X299" s="46">
        <f>IFERROR(W169*H169,"0")</f>
        <v>0</v>
      </c>
      <c r="Y299" s="46">
        <f>IFERROR(W174*H174,"0")</f>
        <v>0</v>
      </c>
      <c r="Z299" s="46">
        <f>IFERROR(W179*H179,"0")</f>
        <v>0</v>
      </c>
      <c r="AA299" s="46">
        <f>IFERROR(W185*H185,"0")+IFERROR(W186*H186,"0")</f>
        <v>0</v>
      </c>
      <c r="AB299" s="46">
        <f>IFERROR(W191*H191,"0")+IFERROR(W192*H192,"0")+IFERROR(W193*H193,"0")</f>
        <v>190.39999999999998</v>
      </c>
      <c r="AC299" s="46">
        <f>IFERROR(W198*H198,"0")+IFERROR(W199*H199,"0")+IFERROR(W200*H200,"0")+IFERROR(W201*H201,"0")+IFERROR(W202*H202,"0")+IFERROR(W203*H203,"0")</f>
        <v>11.2</v>
      </c>
      <c r="AD299" s="46">
        <f>IFERROR(W208*H208,"0")+IFERROR(W209*H209,"0")+IFERROR(W210*H210,"0")+IFERROR(W211*H211,"0")</f>
        <v>100.8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774.2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1220.7199999999996</v>
      </c>
      <c r="B302" s="60">
        <f>SUMPRODUCT(--(BB:BB="ПГП"),--(V:V="кор"),H:H,X:X)+SUMPRODUCT(--(BB:BB="ПГП"),--(V:V="кг"),X:X)</f>
        <v>1018.7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2024-05-03T10:53:11Z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