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4 ПОКОМ КИ филиалы\"/>
    </mc:Choice>
  </mc:AlternateContent>
  <xr:revisionPtr revIDLastSave="0" documentId="13_ncr:1_{70A0829E-256D-4E52-A878-BEC237C9F3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0" i="1" l="1"/>
  <c r="E110" i="1"/>
  <c r="F96" i="1"/>
  <c r="E96" i="1"/>
  <c r="E86" i="1"/>
  <c r="F80" i="1"/>
  <c r="E80" i="1"/>
  <c r="AD11" i="1" l="1"/>
  <c r="AD15" i="1"/>
  <c r="AD16" i="1"/>
  <c r="AD17" i="1"/>
  <c r="AD18" i="1"/>
  <c r="AD20" i="1"/>
  <c r="AD22" i="1"/>
  <c r="AD23" i="1"/>
  <c r="AD24" i="1"/>
  <c r="AD25" i="1"/>
  <c r="AD26" i="1"/>
  <c r="AD29" i="1"/>
  <c r="AD31" i="1"/>
  <c r="AD33" i="1"/>
  <c r="AD41" i="1"/>
  <c r="AD42" i="1"/>
  <c r="AD44" i="1"/>
  <c r="AD46" i="1"/>
  <c r="AD48" i="1"/>
  <c r="AD49" i="1"/>
  <c r="AD50" i="1"/>
  <c r="AD53" i="1"/>
  <c r="AD55" i="1"/>
  <c r="AD65" i="1"/>
  <c r="AD66" i="1"/>
  <c r="AD67" i="1"/>
  <c r="AD69" i="1"/>
  <c r="AD72" i="1"/>
  <c r="AD73" i="1"/>
  <c r="AD74" i="1"/>
  <c r="AD75" i="1"/>
  <c r="AD77" i="1"/>
  <c r="AD81" i="1"/>
  <c r="AD87" i="1"/>
  <c r="AD88" i="1"/>
  <c r="AD89" i="1"/>
  <c r="AD90" i="1"/>
  <c r="AD94" i="1"/>
  <c r="AD95" i="1"/>
  <c r="AD97" i="1"/>
  <c r="AD99" i="1"/>
  <c r="AD100" i="1"/>
  <c r="AD101" i="1"/>
  <c r="AD102" i="1"/>
  <c r="AD103" i="1"/>
  <c r="AD104" i="1"/>
  <c r="AD105" i="1"/>
  <c r="AD106" i="1"/>
  <c r="AD113" i="1"/>
  <c r="L7" i="1"/>
  <c r="Q7" i="1" s="1"/>
  <c r="R7" i="1" s="1"/>
  <c r="L8" i="1"/>
  <c r="Q8" i="1" s="1"/>
  <c r="AD8" i="1" s="1"/>
  <c r="L9" i="1"/>
  <c r="Q9" i="1" s="1"/>
  <c r="R9" i="1" s="1"/>
  <c r="AD9" i="1" s="1"/>
  <c r="L10" i="1"/>
  <c r="Q10" i="1" s="1"/>
  <c r="AD10" i="1" s="1"/>
  <c r="L11" i="1"/>
  <c r="Q11" i="1" s="1"/>
  <c r="L12" i="1"/>
  <c r="Q12" i="1" s="1"/>
  <c r="R12" i="1" s="1"/>
  <c r="AD12" i="1" s="1"/>
  <c r="L13" i="1"/>
  <c r="Q13" i="1" s="1"/>
  <c r="R13" i="1" s="1"/>
  <c r="AD13" i="1" s="1"/>
  <c r="L14" i="1"/>
  <c r="Q14" i="1" s="1"/>
  <c r="R14" i="1" s="1"/>
  <c r="AD14" i="1" s="1"/>
  <c r="L15" i="1"/>
  <c r="Q15" i="1" s="1"/>
  <c r="L16" i="1"/>
  <c r="Q16" i="1" s="1"/>
  <c r="L17" i="1"/>
  <c r="Q17" i="1" s="1"/>
  <c r="L18" i="1"/>
  <c r="Q18" i="1" s="1"/>
  <c r="L19" i="1"/>
  <c r="Q19" i="1" s="1"/>
  <c r="AD19" i="1" s="1"/>
  <c r="L20" i="1"/>
  <c r="Q20" i="1" s="1"/>
  <c r="L21" i="1"/>
  <c r="Q21" i="1" s="1"/>
  <c r="R21" i="1" s="1"/>
  <c r="AD21" i="1" s="1"/>
  <c r="L22" i="1"/>
  <c r="Q22" i="1" s="1"/>
  <c r="L23" i="1"/>
  <c r="Q23" i="1" s="1"/>
  <c r="L24" i="1"/>
  <c r="Q24" i="1" s="1"/>
  <c r="L25" i="1"/>
  <c r="Q25" i="1" s="1"/>
  <c r="L26" i="1"/>
  <c r="Q26" i="1" s="1"/>
  <c r="L27" i="1"/>
  <c r="Q27" i="1" s="1"/>
  <c r="R27" i="1" s="1"/>
  <c r="AD27" i="1" s="1"/>
  <c r="L28" i="1"/>
  <c r="Q28" i="1" s="1"/>
  <c r="R28" i="1" s="1"/>
  <c r="AD28" i="1" s="1"/>
  <c r="L29" i="1"/>
  <c r="Q29" i="1" s="1"/>
  <c r="L30" i="1"/>
  <c r="Q30" i="1" s="1"/>
  <c r="R30" i="1" s="1"/>
  <c r="AD30" i="1" s="1"/>
  <c r="L31" i="1"/>
  <c r="Q31" i="1" s="1"/>
  <c r="L32" i="1"/>
  <c r="Q32" i="1" s="1"/>
  <c r="R32" i="1" s="1"/>
  <c r="AD32" i="1" s="1"/>
  <c r="L33" i="1"/>
  <c r="Q33" i="1" s="1"/>
  <c r="L34" i="1"/>
  <c r="Q34" i="1" s="1"/>
  <c r="R34" i="1" s="1"/>
  <c r="AD34" i="1" s="1"/>
  <c r="L35" i="1"/>
  <c r="Q35" i="1" s="1"/>
  <c r="AD35" i="1" s="1"/>
  <c r="L36" i="1"/>
  <c r="Q36" i="1" s="1"/>
  <c r="R36" i="1" s="1"/>
  <c r="AD36" i="1" s="1"/>
  <c r="L37" i="1"/>
  <c r="Q37" i="1" s="1"/>
  <c r="R37" i="1" s="1"/>
  <c r="AD37" i="1" s="1"/>
  <c r="L38" i="1"/>
  <c r="Q38" i="1" s="1"/>
  <c r="AD38" i="1" s="1"/>
  <c r="L39" i="1"/>
  <c r="Q39" i="1" s="1"/>
  <c r="R39" i="1" s="1"/>
  <c r="AD39" i="1" s="1"/>
  <c r="L40" i="1"/>
  <c r="Q40" i="1" s="1"/>
  <c r="R40" i="1" s="1"/>
  <c r="AD40" i="1" s="1"/>
  <c r="L41" i="1"/>
  <c r="Q41" i="1" s="1"/>
  <c r="L42" i="1"/>
  <c r="Q42" i="1" s="1"/>
  <c r="L43" i="1"/>
  <c r="Q43" i="1" s="1"/>
  <c r="R43" i="1" s="1"/>
  <c r="AD43" i="1" s="1"/>
  <c r="L44" i="1"/>
  <c r="Q44" i="1" s="1"/>
  <c r="L45" i="1"/>
  <c r="Q45" i="1" s="1"/>
  <c r="AD45" i="1" s="1"/>
  <c r="L46" i="1"/>
  <c r="Q46" i="1" s="1"/>
  <c r="L47" i="1"/>
  <c r="Q47" i="1" s="1"/>
  <c r="AD47" i="1" s="1"/>
  <c r="L48" i="1"/>
  <c r="Q48" i="1" s="1"/>
  <c r="L49" i="1"/>
  <c r="Q49" i="1" s="1"/>
  <c r="L50" i="1"/>
  <c r="Q50" i="1" s="1"/>
  <c r="L51" i="1"/>
  <c r="Q51" i="1" s="1"/>
  <c r="R51" i="1" s="1"/>
  <c r="AD51" i="1" s="1"/>
  <c r="L52" i="1"/>
  <c r="Q52" i="1" s="1"/>
  <c r="R52" i="1" s="1"/>
  <c r="AD52" i="1" s="1"/>
  <c r="L53" i="1"/>
  <c r="Q53" i="1" s="1"/>
  <c r="L54" i="1"/>
  <c r="Q54" i="1" s="1"/>
  <c r="R54" i="1" s="1"/>
  <c r="AD54" i="1" s="1"/>
  <c r="L55" i="1"/>
  <c r="Q55" i="1" s="1"/>
  <c r="L56" i="1"/>
  <c r="Q56" i="1" s="1"/>
  <c r="R56" i="1" s="1"/>
  <c r="AD56" i="1" s="1"/>
  <c r="L57" i="1"/>
  <c r="Q57" i="1" s="1"/>
  <c r="AD57" i="1" s="1"/>
  <c r="L58" i="1"/>
  <c r="Q58" i="1" s="1"/>
  <c r="AD58" i="1" s="1"/>
  <c r="L59" i="1"/>
  <c r="Q59" i="1" s="1"/>
  <c r="R59" i="1" s="1"/>
  <c r="AD59" i="1" s="1"/>
  <c r="L60" i="1"/>
  <c r="Q60" i="1" s="1"/>
  <c r="AD60" i="1" s="1"/>
  <c r="L61" i="1"/>
  <c r="Q61" i="1" s="1"/>
  <c r="AD61" i="1" s="1"/>
  <c r="L62" i="1"/>
  <c r="Q62" i="1" s="1"/>
  <c r="R62" i="1" s="1"/>
  <c r="AD62" i="1" s="1"/>
  <c r="L63" i="1"/>
  <c r="Q63" i="1" s="1"/>
  <c r="R63" i="1" s="1"/>
  <c r="AD63" i="1" s="1"/>
  <c r="L64" i="1"/>
  <c r="Q64" i="1" s="1"/>
  <c r="R64" i="1" s="1"/>
  <c r="AD64" i="1" s="1"/>
  <c r="L65" i="1"/>
  <c r="Q65" i="1" s="1"/>
  <c r="L66" i="1"/>
  <c r="Q66" i="1" s="1"/>
  <c r="L67" i="1"/>
  <c r="Q67" i="1" s="1"/>
  <c r="L68" i="1"/>
  <c r="Q68" i="1" s="1"/>
  <c r="R68" i="1" s="1"/>
  <c r="AD68" i="1" s="1"/>
  <c r="L69" i="1"/>
  <c r="Q69" i="1" s="1"/>
  <c r="L70" i="1"/>
  <c r="Q70" i="1" s="1"/>
  <c r="AD70" i="1" s="1"/>
  <c r="L71" i="1"/>
  <c r="Q71" i="1" s="1"/>
  <c r="AD71" i="1" s="1"/>
  <c r="L72" i="1"/>
  <c r="Q72" i="1" s="1"/>
  <c r="L73" i="1"/>
  <c r="Q73" i="1" s="1"/>
  <c r="L74" i="1"/>
  <c r="Q74" i="1" s="1"/>
  <c r="L75" i="1"/>
  <c r="Q75" i="1" s="1"/>
  <c r="L76" i="1"/>
  <c r="Q76" i="1" s="1"/>
  <c r="AD76" i="1" s="1"/>
  <c r="L77" i="1"/>
  <c r="Q77" i="1" s="1"/>
  <c r="L78" i="1"/>
  <c r="Q78" i="1" s="1"/>
  <c r="R78" i="1" s="1"/>
  <c r="AD78" i="1" s="1"/>
  <c r="L79" i="1"/>
  <c r="Q79" i="1" s="1"/>
  <c r="R79" i="1" s="1"/>
  <c r="AD79" i="1" s="1"/>
  <c r="L80" i="1"/>
  <c r="Q80" i="1" s="1"/>
  <c r="R80" i="1" s="1"/>
  <c r="AD80" i="1" s="1"/>
  <c r="L81" i="1"/>
  <c r="Q81" i="1" s="1"/>
  <c r="L82" i="1"/>
  <c r="Q82" i="1" s="1"/>
  <c r="R82" i="1" s="1"/>
  <c r="AD82" i="1" s="1"/>
  <c r="L83" i="1"/>
  <c r="Q83" i="1" s="1"/>
  <c r="AD83" i="1" s="1"/>
  <c r="L84" i="1"/>
  <c r="Q84" i="1" s="1"/>
  <c r="AD84" i="1" s="1"/>
  <c r="L85" i="1"/>
  <c r="Q85" i="1" s="1"/>
  <c r="AD85" i="1" s="1"/>
  <c r="L86" i="1"/>
  <c r="Q86" i="1" s="1"/>
  <c r="L87" i="1"/>
  <c r="Q87" i="1" s="1"/>
  <c r="L88" i="1"/>
  <c r="Q88" i="1" s="1"/>
  <c r="L89" i="1"/>
  <c r="Q89" i="1" s="1"/>
  <c r="L90" i="1"/>
  <c r="Q90" i="1" s="1"/>
  <c r="L91" i="1"/>
  <c r="Q91" i="1" s="1"/>
  <c r="R91" i="1" s="1"/>
  <c r="AD91" i="1" s="1"/>
  <c r="L92" i="1"/>
  <c r="Q92" i="1" s="1"/>
  <c r="AD92" i="1" s="1"/>
  <c r="L93" i="1"/>
  <c r="Q93" i="1" s="1"/>
  <c r="AD93" i="1" s="1"/>
  <c r="L94" i="1"/>
  <c r="Q94" i="1" s="1"/>
  <c r="L95" i="1"/>
  <c r="Q95" i="1" s="1"/>
  <c r="L96" i="1"/>
  <c r="Q96" i="1" s="1"/>
  <c r="R96" i="1" s="1"/>
  <c r="AD96" i="1" s="1"/>
  <c r="L97" i="1"/>
  <c r="Q97" i="1" s="1"/>
  <c r="L98" i="1"/>
  <c r="Q98" i="1" s="1"/>
  <c r="L99" i="1"/>
  <c r="Q99" i="1" s="1"/>
  <c r="L100" i="1"/>
  <c r="Q100" i="1" s="1"/>
  <c r="L101" i="1"/>
  <c r="Q101" i="1" s="1"/>
  <c r="L102" i="1"/>
  <c r="Q102" i="1" s="1"/>
  <c r="L103" i="1"/>
  <c r="Q103" i="1" s="1"/>
  <c r="L104" i="1"/>
  <c r="Q104" i="1" s="1"/>
  <c r="L105" i="1"/>
  <c r="Q105" i="1" s="1"/>
  <c r="L106" i="1"/>
  <c r="Q106" i="1" s="1"/>
  <c r="L107" i="1"/>
  <c r="Q107" i="1" s="1"/>
  <c r="AD107" i="1" s="1"/>
  <c r="L108" i="1"/>
  <c r="Q108" i="1" s="1"/>
  <c r="R108" i="1" s="1"/>
  <c r="AD108" i="1" s="1"/>
  <c r="L109" i="1"/>
  <c r="Q109" i="1" s="1"/>
  <c r="AD109" i="1" s="1"/>
  <c r="L110" i="1"/>
  <c r="Q110" i="1" s="1"/>
  <c r="AD110" i="1" s="1"/>
  <c r="L111" i="1"/>
  <c r="Q111" i="1" s="1"/>
  <c r="AD111" i="1" s="1"/>
  <c r="L112" i="1"/>
  <c r="Q112" i="1" s="1"/>
  <c r="AD112" i="1" s="1"/>
  <c r="L113" i="1"/>
  <c r="Q113" i="1" s="1"/>
  <c r="L6" i="1"/>
  <c r="Q6" i="1" s="1"/>
  <c r="R6" i="1" s="1"/>
  <c r="AD6" i="1" s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J5" i="1"/>
  <c r="F5" i="1"/>
  <c r="E5" i="1"/>
  <c r="R98" i="1" l="1"/>
  <c r="AD98" i="1" s="1"/>
  <c r="R86" i="1"/>
  <c r="AD86" i="1" s="1"/>
  <c r="AD7" i="1"/>
  <c r="V113" i="1"/>
  <c r="U113" i="1"/>
  <c r="V111" i="1"/>
  <c r="U111" i="1"/>
  <c r="V109" i="1"/>
  <c r="U109" i="1"/>
  <c r="V107" i="1"/>
  <c r="U107" i="1"/>
  <c r="V105" i="1"/>
  <c r="U105" i="1"/>
  <c r="V103" i="1"/>
  <c r="U103" i="1"/>
  <c r="V101" i="1"/>
  <c r="U101" i="1"/>
  <c r="V99" i="1"/>
  <c r="U99" i="1"/>
  <c r="V97" i="1"/>
  <c r="U97" i="1"/>
  <c r="V95" i="1"/>
  <c r="U95" i="1"/>
  <c r="V93" i="1"/>
  <c r="U93" i="1"/>
  <c r="U91" i="1"/>
  <c r="V91" i="1"/>
  <c r="U89" i="1"/>
  <c r="V89" i="1"/>
  <c r="U87" i="1"/>
  <c r="V87" i="1"/>
  <c r="U85" i="1"/>
  <c r="V85" i="1"/>
  <c r="U83" i="1"/>
  <c r="V83" i="1"/>
  <c r="U81" i="1"/>
  <c r="V81" i="1"/>
  <c r="U79" i="1"/>
  <c r="V79" i="1"/>
  <c r="U77" i="1"/>
  <c r="V77" i="1"/>
  <c r="U75" i="1"/>
  <c r="V75" i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7" i="1"/>
  <c r="V57" i="1"/>
  <c r="U55" i="1"/>
  <c r="V55" i="1"/>
  <c r="U53" i="1"/>
  <c r="V53" i="1"/>
  <c r="U51" i="1"/>
  <c r="V51" i="1"/>
  <c r="U49" i="1"/>
  <c r="V49" i="1"/>
  <c r="U47" i="1"/>
  <c r="V47" i="1"/>
  <c r="U45" i="1"/>
  <c r="V45" i="1"/>
  <c r="U43" i="1"/>
  <c r="V43" i="1"/>
  <c r="U41" i="1"/>
  <c r="V41" i="1"/>
  <c r="U39" i="1"/>
  <c r="V39" i="1"/>
  <c r="U37" i="1"/>
  <c r="V37" i="1"/>
  <c r="U35" i="1"/>
  <c r="V35" i="1"/>
  <c r="U33" i="1"/>
  <c r="V33" i="1"/>
  <c r="U31" i="1"/>
  <c r="V31" i="1"/>
  <c r="U29" i="1"/>
  <c r="V29" i="1"/>
  <c r="U27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U6" i="1"/>
  <c r="V6" i="1"/>
  <c r="V112" i="1"/>
  <c r="U112" i="1"/>
  <c r="V110" i="1"/>
  <c r="U110" i="1"/>
  <c r="V108" i="1"/>
  <c r="U108" i="1"/>
  <c r="V106" i="1"/>
  <c r="U106" i="1"/>
  <c r="V104" i="1"/>
  <c r="U104" i="1"/>
  <c r="V102" i="1"/>
  <c r="U102" i="1"/>
  <c r="V100" i="1"/>
  <c r="U100" i="1"/>
  <c r="V98" i="1"/>
  <c r="U98" i="1"/>
  <c r="V96" i="1"/>
  <c r="U96" i="1"/>
  <c r="V94" i="1"/>
  <c r="U94" i="1"/>
  <c r="V92" i="1"/>
  <c r="U92" i="1"/>
  <c r="U90" i="1"/>
  <c r="V90" i="1"/>
  <c r="U88" i="1"/>
  <c r="V88" i="1"/>
  <c r="V86" i="1"/>
  <c r="U84" i="1"/>
  <c r="V84" i="1"/>
  <c r="U82" i="1"/>
  <c r="V82" i="1"/>
  <c r="U80" i="1"/>
  <c r="V80" i="1"/>
  <c r="U78" i="1"/>
  <c r="V78" i="1"/>
  <c r="U76" i="1"/>
  <c r="V76" i="1"/>
  <c r="U74" i="1"/>
  <c r="V74" i="1"/>
  <c r="U72" i="1"/>
  <c r="V72" i="1"/>
  <c r="U70" i="1"/>
  <c r="V70" i="1"/>
  <c r="U68" i="1"/>
  <c r="V68" i="1"/>
  <c r="U66" i="1"/>
  <c r="V66" i="1"/>
  <c r="U64" i="1"/>
  <c r="V64" i="1"/>
  <c r="U62" i="1"/>
  <c r="V62" i="1"/>
  <c r="U60" i="1"/>
  <c r="V60" i="1"/>
  <c r="U58" i="1"/>
  <c r="V58" i="1"/>
  <c r="U56" i="1"/>
  <c r="V56" i="1"/>
  <c r="U54" i="1"/>
  <c r="V54" i="1"/>
  <c r="U52" i="1"/>
  <c r="V52" i="1"/>
  <c r="U50" i="1"/>
  <c r="V50" i="1"/>
  <c r="U48" i="1"/>
  <c r="V48" i="1"/>
  <c r="U46" i="1"/>
  <c r="V46" i="1"/>
  <c r="U44" i="1"/>
  <c r="V44" i="1"/>
  <c r="U42" i="1"/>
  <c r="V42" i="1"/>
  <c r="U40" i="1"/>
  <c r="V40" i="1"/>
  <c r="U38" i="1"/>
  <c r="V38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L5" i="1"/>
  <c r="K5" i="1"/>
  <c r="Q5" i="1"/>
  <c r="AD5" i="1" l="1"/>
  <c r="U86" i="1"/>
  <c r="R5" i="1"/>
</calcChain>
</file>

<file path=xl/sharedStrings.xml><?xml version="1.0" encoding="utf-8"?>
<sst xmlns="http://schemas.openxmlformats.org/spreadsheetml/2006/main" count="407" uniqueCount="160">
  <si>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</si>
  <si>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</si>
  <si>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</si>
  <si>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</si>
  <si>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</si>
  <si>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</si>
  <si>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</si>
  <si>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</si>
  <si>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</si>
  <si>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</si>
  <si>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</si>
  <si>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</si>
  <si>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</si>
  <si>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</si>
  <si>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</si>
  <si>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</si>
  <si>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</si>
  <si>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</si>
  <si>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</si>
  <si>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</si>
  <si>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</si>
  <si>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</si>
  <si>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</si>
  <si>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29,04,</t>
  </si>
  <si>
    <t>04,05,</t>
  </si>
  <si>
    <t>05,05,</t>
  </si>
  <si>
    <t>02,05,</t>
  </si>
  <si>
    <t>01,05,</t>
  </si>
  <si>
    <t>25,04,</t>
  </si>
  <si>
    <t>24,04,</t>
  </si>
  <si>
    <t>18,04,</t>
  </si>
  <si>
    <t>17,04,</t>
  </si>
  <si>
    <t>11,04,</t>
  </si>
  <si>
    <t>005  Колбаса Докторская ГОСТ, Вязанка вектор,ВЕС. ПОКОМ</t>
  </si>
  <si>
    <t>кг</t>
  </si>
  <si>
    <t>в матрице</t>
  </si>
  <si>
    <t>01,05,24 филиал обнулил заказ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</si>
  <si>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</si>
  <si>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</si>
  <si>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</si>
  <si>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</si>
  <si>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</si>
  <si>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</si>
  <si>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</si>
  <si>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</si>
  <si>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</si>
  <si>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</si>
  <si>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</si>
  <si>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</si>
  <si>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</si>
  <si>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</si>
  <si>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</si>
  <si>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</si>
  <si>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</si>
  <si>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</si>
  <si>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</si>
  <si>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</si>
  <si>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</si>
  <si>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</si>
  <si>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</si>
  <si>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</si>
  <si>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</si>
  <si>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</si>
  <si>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</si>
  <si>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</si>
  <si>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</si>
  <si>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</si>
  <si>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</si>
  <si>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</si>
  <si>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</si>
  <si>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</si>
  <si>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</si>
  <si>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</si>
  <si>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</si>
  <si>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</si>
  <si>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</si>
  <si>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</si>
  <si>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</si>
  <si>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</si>
  <si>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</si>
  <si>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</si>
  <si>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</si>
  <si>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</si>
  <si>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</si>
  <si>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</si>
  <si>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</si>
  <si>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</si>
  <si>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</si>
  <si>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</si>
  <si>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</si>
  <si>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</si>
  <si>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</si>
  <si>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</si>
  <si>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</si>
  <si>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</si>
  <si>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</si>
  <si>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</si>
  <si>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</si>
  <si>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</si>
  <si>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</si>
  <si>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</si>
  <si>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</si>
  <si>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</si>
  <si>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</si>
  <si>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</si>
  <si>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</si>
  <si>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</si>
  <si>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</si>
  <si>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</si>
  <si>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</si>
  <si>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</si>
  <si>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</si>
  <si>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</si>
  <si>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</si>
  <si>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</si>
  <si>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</si>
  <si>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</si>
  <si>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</si>
  <si>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</si>
  <si>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</si>
  <si>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</si>
  <si>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</si>
  <si>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</si>
  <si>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</si>
  <si>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</si>
  <si>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</si>
  <si>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01,05,24 филиал обнулил заказ / то же что и 431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</si>
  <si>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</si>
  <si>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</si>
  <si>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</si>
  <si>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</si>
  <si>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</si>
  <si>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</si>
  <si>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</si>
  <si>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</si>
  <si>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</si>
  <si>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</si>
  <si>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01,05,24 филиал обнулил заказ / 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</si>
  <si>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</si>
  <si>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</si>
  <si>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</si>
  <si>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</si>
  <si>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</si>
  <si>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</si>
  <si>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</si>
  <si>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</si>
  <si>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</si>
  <si>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</si>
  <si>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</si>
  <si>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</si>
  <si>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</si>
  <si>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</si>
  <si>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</si>
  <si>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460, 264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</si>
  <si>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</si>
  <si>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</si>
  <si>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</si>
  <si>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r>
      <rPr>
        <b/>
        <sz val="10"/>
        <rFont val="Arial"/>
        <family val="2"/>
        <charset val="204"/>
      </rPr>
      <t>не верно поставлено на приход</t>
    </r>
    <r>
      <rPr>
        <sz val="10"/>
        <rFont val="Arial"/>
      </rPr>
      <t xml:space="preserve"> / то же что и 480 (задвоенное СКЮ)</t>
    </r>
  </si>
  <si>
    <r>
      <rPr>
        <b/>
        <sz val="10"/>
        <rFont val="Arial"/>
        <family val="2"/>
        <charset val="204"/>
      </rPr>
      <t>не верно поставлено на приход</t>
    </r>
    <r>
      <rPr>
        <sz val="10"/>
        <rFont val="Arial"/>
      </rPr>
      <t xml:space="preserve"> / то же что и 367 (задвоенное СКЮ)</t>
    </r>
  </si>
  <si>
    <r>
      <rPr>
        <b/>
        <sz val="10"/>
        <rFont val="Arial"/>
        <family val="2"/>
        <charset val="204"/>
      </rPr>
      <t>не верно поставлено на приход</t>
    </r>
    <r>
      <rPr>
        <sz val="10"/>
        <rFont val="Arial"/>
      </rPr>
      <t xml:space="preserve"> / то же что и 393 (задвоенное СКЮ)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</si>
</sst>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6" fillId="8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6" sqref="T6"/>
    </sheetView>
  </sheetViews>
  <sheetFormatPr defaultRowHeight="15" x14ac:dyDescent="0.25"/>
  <cols>
    <col min="1" max="1" width="60" customWidth="1"/>
    <col min="2" max="2" width="4.28515625" customWidth="1"/>
    <col min="3" max="6" width="6.5703125" customWidth="1"/>
    <col min="7" max="7" width="5.7109375" style="8" customWidth="1"/>
    <col min="8" max="8" width="5.7109375" customWidth="1"/>
    <col min="9" max="9" width="13" customWidth="1"/>
    <col min="10" max="19" width="6.42578125" customWidth="1"/>
    <col min="20" max="20" width="21.5703125" customWidth="1"/>
    <col min="21" max="22" width="4.5703125" customWidth="1"/>
    <col min="23" max="28" width="6.28515625" customWidth="1"/>
    <col min="29" max="29" width="46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67736.356000000014</v>
      </c>
      <c r="F5" s="4">
        <f>SUM(F6:F500)</f>
        <v>43051.981000000007</v>
      </c>
      <c r="G5" s="6"/>
      <c r="H5" s="1"/>
      <c r="I5" s="1"/>
      <c r="J5" s="4">
        <f t="shared" ref="J5:S5" si="0">SUM(J6:J500)</f>
        <v>66819.18299999999</v>
      </c>
      <c r="K5" s="4">
        <f t="shared" si="0"/>
        <v>917.17300000000012</v>
      </c>
      <c r="L5" s="4">
        <f t="shared" si="0"/>
        <v>44132.369000000006</v>
      </c>
      <c r="M5" s="4">
        <f t="shared" si="0"/>
        <v>23603.987000000001</v>
      </c>
      <c r="N5" s="4">
        <f t="shared" si="0"/>
        <v>19869.082199999997</v>
      </c>
      <c r="O5" s="4">
        <f t="shared" si="0"/>
        <v>18903.728100000004</v>
      </c>
      <c r="P5" s="4">
        <f t="shared" si="0"/>
        <v>18700</v>
      </c>
      <c r="Q5" s="4">
        <f t="shared" si="0"/>
        <v>8826.4737999999979</v>
      </c>
      <c r="R5" s="4">
        <f t="shared" si="0"/>
        <v>8912.8377999999939</v>
      </c>
      <c r="S5" s="4">
        <f t="shared" si="0"/>
        <v>0</v>
      </c>
      <c r="T5" s="1"/>
      <c r="U5" s="1"/>
      <c r="V5" s="1"/>
      <c r="W5" s="4">
        <f t="shared" ref="W5:AB5" si="1">SUM(W6:W500)</f>
        <v>9958.3583999999992</v>
      </c>
      <c r="X5" s="4">
        <f t="shared" si="1"/>
        <v>9987.5282000000007</v>
      </c>
      <c r="Y5" s="4">
        <f t="shared" si="1"/>
        <v>7526.273000000001</v>
      </c>
      <c r="Z5" s="4">
        <f t="shared" si="1"/>
        <v>8336.5769999999993</v>
      </c>
      <c r="AA5" s="4">
        <f t="shared" si="1"/>
        <v>8641.2455999999966</v>
      </c>
      <c r="AB5" s="4">
        <f t="shared" si="1"/>
        <v>8315.8092000000015</v>
      </c>
      <c r="AC5" s="1"/>
      <c r="AD5" s="4">
        <f>SUM(AD6:AD500)</f>
        <v>7955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33</v>
      </c>
      <c r="B6" s="1" t="s">
        <v>34</v>
      </c>
      <c r="C6" s="1">
        <v>192.697</v>
      </c>
      <c r="D6" s="1">
        <v>262.02199999999999</v>
      </c>
      <c r="E6" s="1">
        <v>214.084</v>
      </c>
      <c r="F6" s="1">
        <v>150.792</v>
      </c>
      <c r="G6" s="6">
        <v>1</v>
      </c>
      <c r="H6" s="1">
        <v>50</v>
      </c>
      <c r="I6" s="1" t="s">
        <v>35</v>
      </c>
      <c r="J6" s="1">
        <v>231.7</v>
      </c>
      <c r="K6" s="1">
        <f t="shared" ref="K6:K37" si="2">E6-J6</f>
        <v>-17.615999999999985</v>
      </c>
      <c r="L6" s="1">
        <f>E6-M6</f>
        <v>214.084</v>
      </c>
      <c r="M6" s="1"/>
      <c r="N6" s="1">
        <v>170.58260000000001</v>
      </c>
      <c r="O6" s="1">
        <v>0</v>
      </c>
      <c r="P6" s="1"/>
      <c r="Q6" s="1">
        <f>L6/5</f>
        <v>42.816800000000001</v>
      </c>
      <c r="R6" s="5">
        <f>12*Q6-P6-O6-N6-F6</f>
        <v>192.42699999999999</v>
      </c>
      <c r="S6" s="5"/>
      <c r="T6" s="1"/>
      <c r="U6" s="1">
        <f>(F6+N6+O6+P6+R6)/Q6</f>
        <v>12</v>
      </c>
      <c r="V6" s="1">
        <f>(F6+N6+O6+P6)/Q6</f>
        <v>7.5058061321724177</v>
      </c>
      <c r="W6" s="1">
        <v>42.540599999999998</v>
      </c>
      <c r="X6" s="1">
        <v>45.7072</v>
      </c>
      <c r="Y6" s="1">
        <v>42.568800000000003</v>
      </c>
      <c r="Z6" s="1">
        <v>44.278599999999997</v>
      </c>
      <c r="AA6" s="1">
        <v>46.187199999999997</v>
      </c>
      <c r="AB6" s="1">
        <v>44.581000000000003</v>
      </c>
      <c r="AC6" s="1" t="s">
        <v>36</v>
      </c>
      <c r="AD6" s="1">
        <f t="shared" ref="AD6:AD37" si="3">ROUND(R6*G6,0)</f>
        <v>192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34</v>
      </c>
      <c r="C7" s="1">
        <v>192.66800000000001</v>
      </c>
      <c r="D7" s="1">
        <v>117.705</v>
      </c>
      <c r="E7" s="1">
        <v>152.41200000000001</v>
      </c>
      <c r="F7" s="1">
        <v>105.56</v>
      </c>
      <c r="G7" s="6">
        <v>1</v>
      </c>
      <c r="H7" s="1">
        <v>30</v>
      </c>
      <c r="I7" s="1" t="s">
        <v>38</v>
      </c>
      <c r="J7" s="1">
        <v>156.9</v>
      </c>
      <c r="K7" s="1">
        <f t="shared" si="2"/>
        <v>-4.4879999999999995</v>
      </c>
      <c r="L7" s="1">
        <f t="shared" ref="L7:L70" si="4">E7-M7</f>
        <v>152.41200000000001</v>
      </c>
      <c r="M7" s="1"/>
      <c r="N7" s="1">
        <v>52.58899999999997</v>
      </c>
      <c r="O7" s="1">
        <v>158.64500000000001</v>
      </c>
      <c r="P7" s="1"/>
      <c r="Q7" s="1">
        <f t="shared" ref="Q7:Q70" si="5">L7/5</f>
        <v>30.482400000000002</v>
      </c>
      <c r="R7" s="5">
        <f t="shared" ref="R7:R9" si="6">12*Q7-P7-O7-N7-F7</f>
        <v>48.994800000000055</v>
      </c>
      <c r="S7" s="5"/>
      <c r="T7" s="1"/>
      <c r="U7" s="1">
        <f t="shared" ref="U7:U70" si="7">(F7+N7+O7+P7+R7)/Q7</f>
        <v>12</v>
      </c>
      <c r="V7" s="1">
        <f t="shared" ref="V7:V70" si="8">(F7+N7+O7+P7)/Q7</f>
        <v>10.392685615305881</v>
      </c>
      <c r="W7" s="1">
        <v>33.933999999999997</v>
      </c>
      <c r="X7" s="1">
        <v>31.924600000000002</v>
      </c>
      <c r="Y7" s="1">
        <v>30.59</v>
      </c>
      <c r="Z7" s="1">
        <v>31.1646</v>
      </c>
      <c r="AA7" s="1">
        <v>35.546599999999998</v>
      </c>
      <c r="AB7" s="1">
        <v>28.286200000000001</v>
      </c>
      <c r="AC7" s="1" t="s">
        <v>39</v>
      </c>
      <c r="AD7" s="1">
        <f t="shared" si="3"/>
        <v>49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34</v>
      </c>
      <c r="C8" s="1">
        <v>210.881</v>
      </c>
      <c r="D8" s="1">
        <v>271.29000000000002</v>
      </c>
      <c r="E8" s="1">
        <v>185.304</v>
      </c>
      <c r="F8" s="1">
        <v>230.977</v>
      </c>
      <c r="G8" s="6">
        <v>1</v>
      </c>
      <c r="H8" s="1">
        <v>45</v>
      </c>
      <c r="I8" s="1" t="s">
        <v>35</v>
      </c>
      <c r="J8" s="1">
        <v>188.15</v>
      </c>
      <c r="K8" s="1">
        <f t="shared" si="2"/>
        <v>-2.8460000000000036</v>
      </c>
      <c r="L8" s="1">
        <f t="shared" si="4"/>
        <v>185.304</v>
      </c>
      <c r="M8" s="1"/>
      <c r="N8" s="1">
        <v>88.982599999999962</v>
      </c>
      <c r="O8" s="1">
        <v>120</v>
      </c>
      <c r="P8" s="1"/>
      <c r="Q8" s="1">
        <f t="shared" si="5"/>
        <v>37.0608</v>
      </c>
      <c r="R8" s="5"/>
      <c r="S8" s="5"/>
      <c r="T8" s="1"/>
      <c r="U8" s="1">
        <f t="shared" si="7"/>
        <v>11.871292578681517</v>
      </c>
      <c r="V8" s="1">
        <f t="shared" si="8"/>
        <v>11.871292578681517</v>
      </c>
      <c r="W8" s="1">
        <v>41.3078</v>
      </c>
      <c r="X8" s="1">
        <v>40.380399999999987</v>
      </c>
      <c r="Y8" s="1">
        <v>41.7682</v>
      </c>
      <c r="Z8" s="1">
        <v>41.366399999999999</v>
      </c>
      <c r="AA8" s="1">
        <v>38.376800000000003</v>
      </c>
      <c r="AB8" s="1">
        <v>31.452999999999999</v>
      </c>
      <c r="AC8" s="1"/>
      <c r="AD8" s="1">
        <f t="shared" si="3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34</v>
      </c>
      <c r="C9" s="1">
        <v>416.08300000000003</v>
      </c>
      <c r="D9" s="1">
        <v>786.31</v>
      </c>
      <c r="E9" s="1">
        <v>495.75799999999998</v>
      </c>
      <c r="F9" s="1">
        <v>546.60599999999999</v>
      </c>
      <c r="G9" s="6">
        <v>1</v>
      </c>
      <c r="H9" s="1">
        <v>45</v>
      </c>
      <c r="I9" s="1" t="s">
        <v>35</v>
      </c>
      <c r="J9" s="1">
        <v>452</v>
      </c>
      <c r="K9" s="1">
        <f t="shared" si="2"/>
        <v>43.757999999999981</v>
      </c>
      <c r="L9" s="1">
        <f t="shared" si="4"/>
        <v>495.75799999999998</v>
      </c>
      <c r="M9" s="1"/>
      <c r="N9" s="1">
        <v>163.87880000000001</v>
      </c>
      <c r="O9" s="1">
        <v>194.9483000000001</v>
      </c>
      <c r="P9" s="1">
        <v>200</v>
      </c>
      <c r="Q9" s="1">
        <f t="shared" si="5"/>
        <v>99.151600000000002</v>
      </c>
      <c r="R9" s="5">
        <f t="shared" si="6"/>
        <v>84.386099999999715</v>
      </c>
      <c r="S9" s="5"/>
      <c r="T9" s="1"/>
      <c r="U9" s="1">
        <f t="shared" si="7"/>
        <v>11.999999999999998</v>
      </c>
      <c r="V9" s="1">
        <f t="shared" si="8"/>
        <v>11.148918423908441</v>
      </c>
      <c r="W9" s="1">
        <v>113.0382</v>
      </c>
      <c r="X9" s="1">
        <v>98.468800000000002</v>
      </c>
      <c r="Y9" s="1">
        <v>89.023800000000008</v>
      </c>
      <c r="Z9" s="1">
        <v>89.078400000000002</v>
      </c>
      <c r="AA9" s="1">
        <v>84.831600000000009</v>
      </c>
      <c r="AB9" s="1">
        <v>76.045000000000002</v>
      </c>
      <c r="AC9" s="1"/>
      <c r="AD9" s="1">
        <f t="shared" si="3"/>
        <v>84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34</v>
      </c>
      <c r="C10" s="1">
        <v>31.428000000000001</v>
      </c>
      <c r="D10" s="1">
        <v>77.896000000000001</v>
      </c>
      <c r="E10" s="1">
        <v>22.257000000000001</v>
      </c>
      <c r="F10" s="1">
        <v>71.138999999999996</v>
      </c>
      <c r="G10" s="6">
        <v>1</v>
      </c>
      <c r="H10" s="1" t="e">
        <v>#N/A</v>
      </c>
      <c r="I10" s="1" t="s">
        <v>35</v>
      </c>
      <c r="J10" s="1">
        <v>22.15</v>
      </c>
      <c r="K10" s="1">
        <f t="shared" si="2"/>
        <v>0.10700000000000287</v>
      </c>
      <c r="L10" s="1">
        <f t="shared" si="4"/>
        <v>22.257000000000001</v>
      </c>
      <c r="M10" s="1"/>
      <c r="N10" s="1">
        <v>42.882599999999982</v>
      </c>
      <c r="O10" s="1">
        <v>0</v>
      </c>
      <c r="P10" s="1"/>
      <c r="Q10" s="1">
        <f t="shared" si="5"/>
        <v>4.4514000000000005</v>
      </c>
      <c r="R10" s="5"/>
      <c r="S10" s="5"/>
      <c r="T10" s="1"/>
      <c r="U10" s="1">
        <f t="shared" si="7"/>
        <v>25.6147728804421</v>
      </c>
      <c r="V10" s="1">
        <f t="shared" si="8"/>
        <v>25.6147728804421</v>
      </c>
      <c r="W10" s="1">
        <v>6.0619999999999994</v>
      </c>
      <c r="X10" s="1">
        <v>9.658199999999999</v>
      </c>
      <c r="Y10" s="1">
        <v>8.4458000000000002</v>
      </c>
      <c r="Z10" s="1">
        <v>8.0721999999999987</v>
      </c>
      <c r="AA10" s="1">
        <v>7.5989999999999993</v>
      </c>
      <c r="AB10" s="1">
        <v>8.583400000000001</v>
      </c>
      <c r="AC10" s="1"/>
      <c r="AD10" s="1">
        <f t="shared" si="3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0" t="s">
        <v>43</v>
      </c>
      <c r="B11" s="10" t="s">
        <v>44</v>
      </c>
      <c r="C11" s="10"/>
      <c r="D11" s="10">
        <v>780</v>
      </c>
      <c r="E11" s="10">
        <v>780</v>
      </c>
      <c r="F11" s="10"/>
      <c r="G11" s="11">
        <v>0</v>
      </c>
      <c r="H11" s="10" t="e">
        <v>#N/A</v>
      </c>
      <c r="I11" s="10" t="s">
        <v>45</v>
      </c>
      <c r="J11" s="10">
        <v>782</v>
      </c>
      <c r="K11" s="10">
        <f t="shared" si="2"/>
        <v>-2</v>
      </c>
      <c r="L11" s="10">
        <f t="shared" si="4"/>
        <v>0</v>
      </c>
      <c r="M11" s="10">
        <v>780</v>
      </c>
      <c r="N11" s="10"/>
      <c r="O11" s="10"/>
      <c r="P11" s="10"/>
      <c r="Q11" s="10">
        <f t="shared" si="5"/>
        <v>0</v>
      </c>
      <c r="R11" s="12"/>
      <c r="S11" s="12"/>
      <c r="T11" s="10"/>
      <c r="U11" s="10" t="e">
        <f t="shared" si="7"/>
        <v>#DIV/0!</v>
      </c>
      <c r="V11" s="10" t="e">
        <f t="shared" si="8"/>
        <v>#DIV/0!</v>
      </c>
      <c r="W11" s="10">
        <v>0</v>
      </c>
      <c r="X11" s="10">
        <v>81.599999999999994</v>
      </c>
      <c r="Y11" s="10">
        <v>0</v>
      </c>
      <c r="Z11" s="10">
        <v>0</v>
      </c>
      <c r="AA11" s="10">
        <v>0</v>
      </c>
      <c r="AB11" s="10">
        <v>0</v>
      </c>
      <c r="AC11" s="10"/>
      <c r="AD11" s="10">
        <f t="shared" si="3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44</v>
      </c>
      <c r="C12" s="1">
        <v>361</v>
      </c>
      <c r="D12" s="1">
        <v>792</v>
      </c>
      <c r="E12" s="1">
        <v>398</v>
      </c>
      <c r="F12" s="1">
        <v>607</v>
      </c>
      <c r="G12" s="6">
        <v>0.45</v>
      </c>
      <c r="H12" s="1">
        <v>45</v>
      </c>
      <c r="I12" s="1" t="s">
        <v>35</v>
      </c>
      <c r="J12" s="1">
        <v>509</v>
      </c>
      <c r="K12" s="1">
        <f t="shared" si="2"/>
        <v>-111</v>
      </c>
      <c r="L12" s="1">
        <f t="shared" si="4"/>
        <v>398</v>
      </c>
      <c r="M12" s="1"/>
      <c r="N12" s="1">
        <v>152.80000000000001</v>
      </c>
      <c r="O12" s="1">
        <v>0</v>
      </c>
      <c r="P12" s="1"/>
      <c r="Q12" s="1">
        <f t="shared" si="5"/>
        <v>79.599999999999994</v>
      </c>
      <c r="R12" s="5">
        <f t="shared" ref="R12:R14" si="9">12*Q12-P12-O12-N12-F12</f>
        <v>195.39999999999986</v>
      </c>
      <c r="S12" s="5"/>
      <c r="T12" s="1"/>
      <c r="U12" s="1">
        <f t="shared" si="7"/>
        <v>11.999999999999998</v>
      </c>
      <c r="V12" s="1">
        <f t="shared" si="8"/>
        <v>9.5452261306532673</v>
      </c>
      <c r="W12" s="1">
        <v>78.8</v>
      </c>
      <c r="X12" s="1">
        <v>95.8</v>
      </c>
      <c r="Y12" s="1">
        <v>89.8</v>
      </c>
      <c r="Z12" s="1">
        <v>100.6</v>
      </c>
      <c r="AA12" s="1">
        <v>95.8</v>
      </c>
      <c r="AB12" s="1">
        <v>114.6</v>
      </c>
      <c r="AC12" s="1" t="s">
        <v>47</v>
      </c>
      <c r="AD12" s="1">
        <f t="shared" si="3"/>
        <v>88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44</v>
      </c>
      <c r="C13" s="1">
        <v>658</v>
      </c>
      <c r="D13" s="1">
        <v>1218</v>
      </c>
      <c r="E13" s="1">
        <v>705.75800000000004</v>
      </c>
      <c r="F13" s="1">
        <v>930</v>
      </c>
      <c r="G13" s="6">
        <v>0.45</v>
      </c>
      <c r="H13" s="1">
        <v>45</v>
      </c>
      <c r="I13" s="1" t="s">
        <v>35</v>
      </c>
      <c r="J13" s="1">
        <v>786</v>
      </c>
      <c r="K13" s="1">
        <f t="shared" si="2"/>
        <v>-80.241999999999962</v>
      </c>
      <c r="L13" s="1">
        <f t="shared" si="4"/>
        <v>705.75800000000004</v>
      </c>
      <c r="M13" s="1"/>
      <c r="N13" s="1">
        <v>251.8</v>
      </c>
      <c r="O13" s="1">
        <v>175.69180000000031</v>
      </c>
      <c r="P13" s="1"/>
      <c r="Q13" s="1">
        <f t="shared" si="5"/>
        <v>141.1516</v>
      </c>
      <c r="R13" s="5">
        <f t="shared" si="9"/>
        <v>336.32739999999967</v>
      </c>
      <c r="S13" s="5"/>
      <c r="T13" s="1"/>
      <c r="U13" s="1">
        <f t="shared" si="7"/>
        <v>12</v>
      </c>
      <c r="V13" s="1">
        <f t="shared" si="8"/>
        <v>9.6172611575072491</v>
      </c>
      <c r="W13" s="1">
        <v>147.95160000000001</v>
      </c>
      <c r="X13" s="1">
        <v>157.19999999999999</v>
      </c>
      <c r="Y13" s="1">
        <v>142.6</v>
      </c>
      <c r="Z13" s="1">
        <v>147.4</v>
      </c>
      <c r="AA13" s="1">
        <v>145.80000000000001</v>
      </c>
      <c r="AB13" s="1">
        <v>158.6</v>
      </c>
      <c r="AC13" s="1"/>
      <c r="AD13" s="1">
        <f t="shared" si="3"/>
        <v>151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44</v>
      </c>
      <c r="C14" s="1">
        <v>60</v>
      </c>
      <c r="D14" s="1">
        <v>30</v>
      </c>
      <c r="E14" s="1">
        <v>69</v>
      </c>
      <c r="F14" s="1">
        <v>10</v>
      </c>
      <c r="G14" s="6">
        <v>0.17</v>
      </c>
      <c r="H14" s="1">
        <v>180</v>
      </c>
      <c r="I14" s="1" t="s">
        <v>35</v>
      </c>
      <c r="J14" s="1">
        <v>71</v>
      </c>
      <c r="K14" s="1">
        <f t="shared" si="2"/>
        <v>-2</v>
      </c>
      <c r="L14" s="1">
        <f t="shared" si="4"/>
        <v>69</v>
      </c>
      <c r="M14" s="1"/>
      <c r="N14" s="1"/>
      <c r="O14" s="1">
        <v>72.399999999999991</v>
      </c>
      <c r="P14" s="1"/>
      <c r="Q14" s="1">
        <f t="shared" si="5"/>
        <v>13.8</v>
      </c>
      <c r="R14" s="5">
        <f t="shared" si="9"/>
        <v>83.200000000000031</v>
      </c>
      <c r="S14" s="5"/>
      <c r="T14" s="1"/>
      <c r="U14" s="1">
        <f t="shared" si="7"/>
        <v>12.000000000000002</v>
      </c>
      <c r="V14" s="1">
        <f t="shared" si="8"/>
        <v>5.9710144927536222</v>
      </c>
      <c r="W14" s="1">
        <v>11.6</v>
      </c>
      <c r="X14" s="1">
        <v>6.2</v>
      </c>
      <c r="Y14" s="1">
        <v>3.6</v>
      </c>
      <c r="Z14" s="1">
        <v>8.6</v>
      </c>
      <c r="AA14" s="1">
        <v>10</v>
      </c>
      <c r="AB14" s="1">
        <v>5.8</v>
      </c>
      <c r="AC14" s="1"/>
      <c r="AD14" s="1">
        <f t="shared" si="3"/>
        <v>14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0" t="s">
        <v>50</v>
      </c>
      <c r="B15" s="10" t="s">
        <v>44</v>
      </c>
      <c r="C15" s="10"/>
      <c r="D15" s="10">
        <v>408</v>
      </c>
      <c r="E15" s="10">
        <v>408</v>
      </c>
      <c r="F15" s="10"/>
      <c r="G15" s="11">
        <v>0</v>
      </c>
      <c r="H15" s="10" t="e">
        <v>#N/A</v>
      </c>
      <c r="I15" s="10" t="s">
        <v>45</v>
      </c>
      <c r="J15" s="10">
        <v>408</v>
      </c>
      <c r="K15" s="10">
        <f t="shared" si="2"/>
        <v>0</v>
      </c>
      <c r="L15" s="10">
        <f t="shared" si="4"/>
        <v>0</v>
      </c>
      <c r="M15" s="10">
        <v>408</v>
      </c>
      <c r="N15" s="10"/>
      <c r="O15" s="10"/>
      <c r="P15" s="10"/>
      <c r="Q15" s="10">
        <f t="shared" si="5"/>
        <v>0</v>
      </c>
      <c r="R15" s="12"/>
      <c r="S15" s="12"/>
      <c r="T15" s="10"/>
      <c r="U15" s="10" t="e">
        <f t="shared" si="7"/>
        <v>#DIV/0!</v>
      </c>
      <c r="V15" s="10" t="e">
        <f t="shared" si="8"/>
        <v>#DIV/0!</v>
      </c>
      <c r="W15" s="10">
        <v>0</v>
      </c>
      <c r="X15" s="10">
        <v>34.799999999999997</v>
      </c>
      <c r="Y15" s="10">
        <v>0</v>
      </c>
      <c r="Z15" s="10">
        <v>0</v>
      </c>
      <c r="AA15" s="10">
        <v>0</v>
      </c>
      <c r="AB15" s="10">
        <v>0</v>
      </c>
      <c r="AC15" s="10"/>
      <c r="AD15" s="10">
        <f t="shared" si="3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4" t="s">
        <v>51</v>
      </c>
      <c r="B16" s="14" t="s">
        <v>44</v>
      </c>
      <c r="C16" s="14"/>
      <c r="D16" s="14">
        <v>384</v>
      </c>
      <c r="E16" s="14">
        <v>384</v>
      </c>
      <c r="F16" s="14"/>
      <c r="G16" s="15">
        <v>0</v>
      </c>
      <c r="H16" s="14" t="e">
        <v>#N/A</v>
      </c>
      <c r="I16" s="14" t="s">
        <v>35</v>
      </c>
      <c r="J16" s="14">
        <v>384</v>
      </c>
      <c r="K16" s="14">
        <f t="shared" si="2"/>
        <v>0</v>
      </c>
      <c r="L16" s="14">
        <f t="shared" si="4"/>
        <v>0</v>
      </c>
      <c r="M16" s="14">
        <v>384</v>
      </c>
      <c r="N16" s="14"/>
      <c r="O16" s="14"/>
      <c r="P16" s="14"/>
      <c r="Q16" s="14">
        <f t="shared" si="5"/>
        <v>0</v>
      </c>
      <c r="R16" s="16"/>
      <c r="S16" s="16"/>
      <c r="T16" s="14"/>
      <c r="U16" s="14" t="e">
        <f t="shared" si="7"/>
        <v>#DIV/0!</v>
      </c>
      <c r="V16" s="14" t="e">
        <f t="shared" si="8"/>
        <v>#DIV/0!</v>
      </c>
      <c r="W16" s="14">
        <v>0</v>
      </c>
      <c r="X16" s="14">
        <v>37.200000000000003</v>
      </c>
      <c r="Y16" s="14">
        <v>0</v>
      </c>
      <c r="Z16" s="14">
        <v>0</v>
      </c>
      <c r="AA16" s="14">
        <v>0</v>
      </c>
      <c r="AB16" s="14">
        <v>0</v>
      </c>
      <c r="AC16" s="14" t="s">
        <v>52</v>
      </c>
      <c r="AD16" s="14">
        <f t="shared" si="3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0" t="s">
        <v>53</v>
      </c>
      <c r="B17" s="10" t="s">
        <v>44</v>
      </c>
      <c r="C17" s="10"/>
      <c r="D17" s="10">
        <v>840</v>
      </c>
      <c r="E17" s="10">
        <v>840</v>
      </c>
      <c r="F17" s="10"/>
      <c r="G17" s="11">
        <v>0</v>
      </c>
      <c r="H17" s="10" t="e">
        <v>#N/A</v>
      </c>
      <c r="I17" s="10" t="s">
        <v>45</v>
      </c>
      <c r="J17" s="10">
        <v>840</v>
      </c>
      <c r="K17" s="10">
        <f t="shared" si="2"/>
        <v>0</v>
      </c>
      <c r="L17" s="10">
        <f t="shared" si="4"/>
        <v>0</v>
      </c>
      <c r="M17" s="10">
        <v>840</v>
      </c>
      <c r="N17" s="10"/>
      <c r="O17" s="10"/>
      <c r="P17" s="10"/>
      <c r="Q17" s="10">
        <f t="shared" si="5"/>
        <v>0</v>
      </c>
      <c r="R17" s="12"/>
      <c r="S17" s="12"/>
      <c r="T17" s="10"/>
      <c r="U17" s="10" t="e">
        <f t="shared" si="7"/>
        <v>#DIV/0!</v>
      </c>
      <c r="V17" s="10" t="e">
        <f t="shared" si="8"/>
        <v>#DIV/0!</v>
      </c>
      <c r="W17" s="10">
        <v>0</v>
      </c>
      <c r="X17" s="10">
        <v>30</v>
      </c>
      <c r="Y17" s="10">
        <v>0</v>
      </c>
      <c r="Z17" s="10">
        <v>0</v>
      </c>
      <c r="AA17" s="10">
        <v>0</v>
      </c>
      <c r="AB17" s="10">
        <v>0</v>
      </c>
      <c r="AC17" s="10"/>
      <c r="AD17" s="10">
        <f t="shared" si="3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0" t="s">
        <v>54</v>
      </c>
      <c r="B18" s="10" t="s">
        <v>44</v>
      </c>
      <c r="C18" s="10"/>
      <c r="D18" s="10">
        <v>440</v>
      </c>
      <c r="E18" s="10">
        <v>440</v>
      </c>
      <c r="F18" s="10"/>
      <c r="G18" s="11">
        <v>0</v>
      </c>
      <c r="H18" s="10" t="e">
        <v>#N/A</v>
      </c>
      <c r="I18" s="10" t="s">
        <v>45</v>
      </c>
      <c r="J18" s="10">
        <v>440</v>
      </c>
      <c r="K18" s="10">
        <f t="shared" si="2"/>
        <v>0</v>
      </c>
      <c r="L18" s="10">
        <f t="shared" si="4"/>
        <v>0</v>
      </c>
      <c r="M18" s="10">
        <v>440</v>
      </c>
      <c r="N18" s="10"/>
      <c r="O18" s="10"/>
      <c r="P18" s="10"/>
      <c r="Q18" s="10">
        <f t="shared" si="5"/>
        <v>0</v>
      </c>
      <c r="R18" s="12"/>
      <c r="S18" s="12"/>
      <c r="T18" s="10"/>
      <c r="U18" s="10" t="e">
        <f t="shared" si="7"/>
        <v>#DIV/0!</v>
      </c>
      <c r="V18" s="10" t="e">
        <f t="shared" si="8"/>
        <v>#DIV/0!</v>
      </c>
      <c r="W18" s="10">
        <v>0</v>
      </c>
      <c r="X18" s="10">
        <v>36</v>
      </c>
      <c r="Y18" s="10">
        <v>0</v>
      </c>
      <c r="Z18" s="10">
        <v>0</v>
      </c>
      <c r="AA18" s="10">
        <v>0</v>
      </c>
      <c r="AB18" s="10">
        <v>0</v>
      </c>
      <c r="AC18" s="10"/>
      <c r="AD18" s="10">
        <f t="shared" si="3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44</v>
      </c>
      <c r="C19" s="1">
        <v>39</v>
      </c>
      <c r="D19" s="1">
        <v>41</v>
      </c>
      <c r="E19" s="1">
        <v>30</v>
      </c>
      <c r="F19" s="1">
        <v>34</v>
      </c>
      <c r="G19" s="6">
        <v>0.3</v>
      </c>
      <c r="H19" s="1">
        <v>40</v>
      </c>
      <c r="I19" s="1" t="s">
        <v>35</v>
      </c>
      <c r="J19" s="1">
        <v>32</v>
      </c>
      <c r="K19" s="1">
        <f t="shared" si="2"/>
        <v>-2</v>
      </c>
      <c r="L19" s="1">
        <f t="shared" si="4"/>
        <v>30</v>
      </c>
      <c r="M19" s="1"/>
      <c r="N19" s="1">
        <v>47</v>
      </c>
      <c r="O19" s="1">
        <v>0</v>
      </c>
      <c r="P19" s="1"/>
      <c r="Q19" s="1">
        <f t="shared" si="5"/>
        <v>6</v>
      </c>
      <c r="R19" s="5"/>
      <c r="S19" s="5"/>
      <c r="T19" s="1"/>
      <c r="U19" s="1">
        <f t="shared" si="7"/>
        <v>13.5</v>
      </c>
      <c r="V19" s="1">
        <f t="shared" si="8"/>
        <v>13.5</v>
      </c>
      <c r="W19" s="1">
        <v>8.4</v>
      </c>
      <c r="X19" s="1">
        <v>9.4</v>
      </c>
      <c r="Y19" s="1">
        <v>6.4</v>
      </c>
      <c r="Z19" s="1">
        <v>1</v>
      </c>
      <c r="AA19" s="1">
        <v>3.6</v>
      </c>
      <c r="AB19" s="1">
        <v>10.4</v>
      </c>
      <c r="AC19" s="1"/>
      <c r="AD19" s="1">
        <f t="shared" si="3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4" t="s">
        <v>56</v>
      </c>
      <c r="B20" s="14" t="s">
        <v>44</v>
      </c>
      <c r="C20" s="14"/>
      <c r="D20" s="14">
        <v>1200</v>
      </c>
      <c r="E20" s="14">
        <v>1200</v>
      </c>
      <c r="F20" s="14"/>
      <c r="G20" s="15">
        <v>0</v>
      </c>
      <c r="H20" s="14" t="e">
        <v>#N/A</v>
      </c>
      <c r="I20" s="14" t="s">
        <v>35</v>
      </c>
      <c r="J20" s="14">
        <v>1200</v>
      </c>
      <c r="K20" s="14">
        <f t="shared" si="2"/>
        <v>0</v>
      </c>
      <c r="L20" s="14">
        <f t="shared" si="4"/>
        <v>0</v>
      </c>
      <c r="M20" s="14">
        <v>1200</v>
      </c>
      <c r="N20" s="14"/>
      <c r="O20" s="14"/>
      <c r="P20" s="14"/>
      <c r="Q20" s="14">
        <f t="shared" si="5"/>
        <v>0</v>
      </c>
      <c r="R20" s="16"/>
      <c r="S20" s="16"/>
      <c r="T20" s="14"/>
      <c r="U20" s="14" t="e">
        <f t="shared" si="7"/>
        <v>#DIV/0!</v>
      </c>
      <c r="V20" s="14" t="e">
        <f t="shared" si="8"/>
        <v>#DIV/0!</v>
      </c>
      <c r="W20" s="14">
        <v>0</v>
      </c>
      <c r="X20" s="14">
        <v>43.2</v>
      </c>
      <c r="Y20" s="14">
        <v>0</v>
      </c>
      <c r="Z20" s="14">
        <v>0</v>
      </c>
      <c r="AA20" s="14">
        <v>0</v>
      </c>
      <c r="AB20" s="14">
        <v>0</v>
      </c>
      <c r="AC20" s="14" t="s">
        <v>52</v>
      </c>
      <c r="AD20" s="14">
        <f t="shared" si="3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57</v>
      </c>
      <c r="B21" s="1" t="s">
        <v>44</v>
      </c>
      <c r="C21" s="1">
        <v>163</v>
      </c>
      <c r="D21" s="1">
        <v>90</v>
      </c>
      <c r="E21" s="1">
        <v>169</v>
      </c>
      <c r="F21" s="1">
        <v>61</v>
      </c>
      <c r="G21" s="6">
        <v>0.17</v>
      </c>
      <c r="H21" s="1">
        <v>180</v>
      </c>
      <c r="I21" s="1" t="s">
        <v>35</v>
      </c>
      <c r="J21" s="1">
        <v>171</v>
      </c>
      <c r="K21" s="1">
        <f t="shared" si="2"/>
        <v>-2</v>
      </c>
      <c r="L21" s="1">
        <f t="shared" si="4"/>
        <v>169</v>
      </c>
      <c r="M21" s="1"/>
      <c r="N21" s="1">
        <v>85.600000000000023</v>
      </c>
      <c r="O21" s="1">
        <v>113.9999999999999</v>
      </c>
      <c r="P21" s="1"/>
      <c r="Q21" s="1">
        <f t="shared" si="5"/>
        <v>33.799999999999997</v>
      </c>
      <c r="R21" s="5">
        <f>12*Q21-P21-O21-N21-F21</f>
        <v>145.00000000000006</v>
      </c>
      <c r="S21" s="5"/>
      <c r="T21" s="1"/>
      <c r="U21" s="1">
        <f t="shared" si="7"/>
        <v>12</v>
      </c>
      <c r="V21" s="1">
        <f t="shared" si="8"/>
        <v>7.7100591715976314</v>
      </c>
      <c r="W21" s="1">
        <v>29.2</v>
      </c>
      <c r="X21" s="1">
        <v>25.8</v>
      </c>
      <c r="Y21" s="1">
        <v>23</v>
      </c>
      <c r="Z21" s="1">
        <v>21.8</v>
      </c>
      <c r="AA21" s="1">
        <v>24.8</v>
      </c>
      <c r="AB21" s="1">
        <v>22.2</v>
      </c>
      <c r="AC21" s="1"/>
      <c r="AD21" s="1">
        <f t="shared" si="3"/>
        <v>25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0" t="s">
        <v>58</v>
      </c>
      <c r="B22" s="10" t="s">
        <v>44</v>
      </c>
      <c r="C22" s="10"/>
      <c r="D22" s="10">
        <v>852</v>
      </c>
      <c r="E22" s="10">
        <v>852</v>
      </c>
      <c r="F22" s="10"/>
      <c r="G22" s="11">
        <v>0</v>
      </c>
      <c r="H22" s="10" t="e">
        <v>#N/A</v>
      </c>
      <c r="I22" s="10" t="s">
        <v>45</v>
      </c>
      <c r="J22" s="10">
        <v>852</v>
      </c>
      <c r="K22" s="10">
        <f t="shared" si="2"/>
        <v>0</v>
      </c>
      <c r="L22" s="10">
        <f t="shared" si="4"/>
        <v>0</v>
      </c>
      <c r="M22" s="10">
        <v>852</v>
      </c>
      <c r="N22" s="10"/>
      <c r="O22" s="10"/>
      <c r="P22" s="10"/>
      <c r="Q22" s="10">
        <f t="shared" si="5"/>
        <v>0</v>
      </c>
      <c r="R22" s="12"/>
      <c r="S22" s="12"/>
      <c r="T22" s="10"/>
      <c r="U22" s="10" t="e">
        <f t="shared" si="7"/>
        <v>#DIV/0!</v>
      </c>
      <c r="V22" s="10" t="e">
        <f t="shared" si="8"/>
        <v>#DIV/0!</v>
      </c>
      <c r="W22" s="10">
        <v>0</v>
      </c>
      <c r="X22" s="10">
        <v>37.200000000000003</v>
      </c>
      <c r="Y22" s="10">
        <v>0</v>
      </c>
      <c r="Z22" s="10">
        <v>0</v>
      </c>
      <c r="AA22" s="10">
        <v>0</v>
      </c>
      <c r="AB22" s="10">
        <v>0</v>
      </c>
      <c r="AC22" s="10"/>
      <c r="AD22" s="10">
        <f t="shared" si="3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59</v>
      </c>
      <c r="B23" s="10" t="s">
        <v>44</v>
      </c>
      <c r="C23" s="10"/>
      <c r="D23" s="10">
        <v>408</v>
      </c>
      <c r="E23" s="10">
        <v>408</v>
      </c>
      <c r="F23" s="10"/>
      <c r="G23" s="11">
        <v>0</v>
      </c>
      <c r="H23" s="10" t="e">
        <v>#N/A</v>
      </c>
      <c r="I23" s="10" t="s">
        <v>45</v>
      </c>
      <c r="J23" s="10">
        <v>408</v>
      </c>
      <c r="K23" s="10">
        <f t="shared" si="2"/>
        <v>0</v>
      </c>
      <c r="L23" s="10">
        <f t="shared" si="4"/>
        <v>0</v>
      </c>
      <c r="M23" s="10">
        <v>408</v>
      </c>
      <c r="N23" s="10"/>
      <c r="O23" s="10"/>
      <c r="P23" s="10"/>
      <c r="Q23" s="10">
        <f t="shared" si="5"/>
        <v>0</v>
      </c>
      <c r="R23" s="12"/>
      <c r="S23" s="12"/>
      <c r="T23" s="10"/>
      <c r="U23" s="10" t="e">
        <f t="shared" si="7"/>
        <v>#DIV/0!</v>
      </c>
      <c r="V23" s="10" t="e">
        <f t="shared" si="8"/>
        <v>#DIV/0!</v>
      </c>
      <c r="W23" s="10">
        <v>0</v>
      </c>
      <c r="X23" s="10">
        <v>20.8</v>
      </c>
      <c r="Y23" s="10">
        <v>0</v>
      </c>
      <c r="Z23" s="10">
        <v>0</v>
      </c>
      <c r="AA23" s="10">
        <v>0</v>
      </c>
      <c r="AB23" s="10">
        <v>0</v>
      </c>
      <c r="AC23" s="10"/>
      <c r="AD23" s="10">
        <f t="shared" si="3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0" t="s">
        <v>60</v>
      </c>
      <c r="B24" s="10" t="s">
        <v>44</v>
      </c>
      <c r="C24" s="10"/>
      <c r="D24" s="10">
        <v>636</v>
      </c>
      <c r="E24" s="10">
        <v>636</v>
      </c>
      <c r="F24" s="10"/>
      <c r="G24" s="11">
        <v>0</v>
      </c>
      <c r="H24" s="10" t="e">
        <v>#N/A</v>
      </c>
      <c r="I24" s="10" t="s">
        <v>45</v>
      </c>
      <c r="J24" s="10">
        <v>636</v>
      </c>
      <c r="K24" s="10">
        <f t="shared" si="2"/>
        <v>0</v>
      </c>
      <c r="L24" s="10">
        <f t="shared" si="4"/>
        <v>0</v>
      </c>
      <c r="M24" s="10">
        <v>636</v>
      </c>
      <c r="N24" s="10"/>
      <c r="O24" s="10"/>
      <c r="P24" s="10"/>
      <c r="Q24" s="10">
        <f t="shared" si="5"/>
        <v>0</v>
      </c>
      <c r="R24" s="12"/>
      <c r="S24" s="12"/>
      <c r="T24" s="10"/>
      <c r="U24" s="10" t="e">
        <f t="shared" si="7"/>
        <v>#DIV/0!</v>
      </c>
      <c r="V24" s="10" t="e">
        <f t="shared" si="8"/>
        <v>#DIV/0!</v>
      </c>
      <c r="W24" s="10">
        <v>0</v>
      </c>
      <c r="X24" s="10">
        <v>27.6</v>
      </c>
      <c r="Y24" s="10">
        <v>0</v>
      </c>
      <c r="Z24" s="10">
        <v>0</v>
      </c>
      <c r="AA24" s="10">
        <v>0</v>
      </c>
      <c r="AB24" s="10">
        <v>0</v>
      </c>
      <c r="AC24" s="10"/>
      <c r="AD24" s="10">
        <f t="shared" si="3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4" t="s">
        <v>61</v>
      </c>
      <c r="B25" s="14" t="s">
        <v>44</v>
      </c>
      <c r="C25" s="14"/>
      <c r="D25" s="14"/>
      <c r="E25" s="14"/>
      <c r="F25" s="14"/>
      <c r="G25" s="15">
        <v>0</v>
      </c>
      <c r="H25" s="14" t="e">
        <v>#N/A</v>
      </c>
      <c r="I25" s="14" t="s">
        <v>35</v>
      </c>
      <c r="J25" s="14"/>
      <c r="K25" s="14">
        <f t="shared" si="2"/>
        <v>0</v>
      </c>
      <c r="L25" s="14">
        <f t="shared" si="4"/>
        <v>0</v>
      </c>
      <c r="M25" s="14"/>
      <c r="N25" s="14"/>
      <c r="O25" s="14"/>
      <c r="P25" s="14"/>
      <c r="Q25" s="14">
        <f t="shared" si="5"/>
        <v>0</v>
      </c>
      <c r="R25" s="16"/>
      <c r="S25" s="16"/>
      <c r="T25" s="14"/>
      <c r="U25" s="14" t="e">
        <f t="shared" si="7"/>
        <v>#DIV/0!</v>
      </c>
      <c r="V25" s="14" t="e">
        <f t="shared" si="8"/>
        <v>#DIV/0!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 t="s">
        <v>52</v>
      </c>
      <c r="AD25" s="14">
        <f t="shared" si="3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4" t="s">
        <v>62</v>
      </c>
      <c r="B26" s="14" t="s">
        <v>44</v>
      </c>
      <c r="C26" s="14"/>
      <c r="D26" s="14">
        <v>528</v>
      </c>
      <c r="E26" s="14">
        <v>528</v>
      </c>
      <c r="F26" s="14"/>
      <c r="G26" s="15">
        <v>0</v>
      </c>
      <c r="H26" s="14" t="e">
        <v>#N/A</v>
      </c>
      <c r="I26" s="14" t="s">
        <v>35</v>
      </c>
      <c r="J26" s="14">
        <v>529</v>
      </c>
      <c r="K26" s="14">
        <f t="shared" si="2"/>
        <v>-1</v>
      </c>
      <c r="L26" s="14">
        <f t="shared" si="4"/>
        <v>0</v>
      </c>
      <c r="M26" s="14">
        <v>528</v>
      </c>
      <c r="N26" s="14"/>
      <c r="O26" s="14"/>
      <c r="P26" s="14"/>
      <c r="Q26" s="14">
        <f t="shared" si="5"/>
        <v>0</v>
      </c>
      <c r="R26" s="16"/>
      <c r="S26" s="16"/>
      <c r="T26" s="14"/>
      <c r="U26" s="14" t="e">
        <f t="shared" si="7"/>
        <v>#DIV/0!</v>
      </c>
      <c r="V26" s="14" t="e">
        <f t="shared" si="8"/>
        <v>#DIV/0!</v>
      </c>
      <c r="W26" s="14">
        <v>0</v>
      </c>
      <c r="X26" s="14">
        <v>40.799999999999997</v>
      </c>
      <c r="Y26" s="14">
        <v>0</v>
      </c>
      <c r="Z26" s="14">
        <v>0</v>
      </c>
      <c r="AA26" s="14">
        <v>0</v>
      </c>
      <c r="AB26" s="14">
        <v>0</v>
      </c>
      <c r="AC26" s="14" t="s">
        <v>52</v>
      </c>
      <c r="AD26" s="14">
        <f t="shared" si="3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34</v>
      </c>
      <c r="C27" s="1">
        <v>2229.2669999999998</v>
      </c>
      <c r="D27" s="1">
        <v>3268.13</v>
      </c>
      <c r="E27" s="1">
        <v>2436.123</v>
      </c>
      <c r="F27" s="1">
        <v>2356.3229999999999</v>
      </c>
      <c r="G27" s="6">
        <v>1</v>
      </c>
      <c r="H27" s="1">
        <v>55</v>
      </c>
      <c r="I27" s="1" t="s">
        <v>35</v>
      </c>
      <c r="J27" s="1">
        <v>2280.2759999999998</v>
      </c>
      <c r="K27" s="1">
        <f t="shared" si="2"/>
        <v>155.84700000000021</v>
      </c>
      <c r="L27" s="1">
        <f t="shared" si="4"/>
        <v>2436.123</v>
      </c>
      <c r="M27" s="1"/>
      <c r="N27" s="1">
        <v>676.79980000000023</v>
      </c>
      <c r="O27" s="1">
        <v>942.33399999999961</v>
      </c>
      <c r="P27" s="1">
        <v>1000</v>
      </c>
      <c r="Q27" s="1">
        <f t="shared" si="5"/>
        <v>487.22460000000001</v>
      </c>
      <c r="R27" s="5">
        <f t="shared" ref="R27:R28" si="10">12*Q27-P27-O27-N27-F27</f>
        <v>871.23840000000018</v>
      </c>
      <c r="S27" s="5"/>
      <c r="T27" s="1"/>
      <c r="U27" s="1">
        <f t="shared" si="7"/>
        <v>12</v>
      </c>
      <c r="V27" s="1">
        <f t="shared" si="8"/>
        <v>10.211834131527841</v>
      </c>
      <c r="W27" s="1">
        <v>522.93759999999997</v>
      </c>
      <c r="X27" s="1">
        <v>453.19439999999997</v>
      </c>
      <c r="Y27" s="1">
        <v>416.05579999999998</v>
      </c>
      <c r="Z27" s="1">
        <v>435.09980000000002</v>
      </c>
      <c r="AA27" s="1">
        <v>452.08960000000002</v>
      </c>
      <c r="AB27" s="1">
        <v>470.03519999999997</v>
      </c>
      <c r="AC27" s="1"/>
      <c r="AD27" s="1">
        <f t="shared" si="3"/>
        <v>871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64</v>
      </c>
      <c r="B28" s="1" t="s">
        <v>34</v>
      </c>
      <c r="C28" s="1">
        <v>5342.3450000000003</v>
      </c>
      <c r="D28" s="1">
        <v>5599.692</v>
      </c>
      <c r="E28" s="1">
        <v>3877.1590000000001</v>
      </c>
      <c r="F28" s="1">
        <v>5575.6840000000002</v>
      </c>
      <c r="G28" s="6">
        <v>1</v>
      </c>
      <c r="H28" s="1">
        <v>50</v>
      </c>
      <c r="I28" s="1" t="s">
        <v>35</v>
      </c>
      <c r="J28" s="1">
        <v>3875.6419999999998</v>
      </c>
      <c r="K28" s="1">
        <f t="shared" si="2"/>
        <v>1.5170000000002801</v>
      </c>
      <c r="L28" s="1">
        <f t="shared" si="4"/>
        <v>3877.1590000000001</v>
      </c>
      <c r="M28" s="1"/>
      <c r="N28" s="1">
        <v>2001.339400000001</v>
      </c>
      <c r="O28" s="1">
        <v>612.48429999999962</v>
      </c>
      <c r="P28" s="1">
        <v>800</v>
      </c>
      <c r="Q28" s="1">
        <f t="shared" si="5"/>
        <v>775.43180000000007</v>
      </c>
      <c r="R28" s="5">
        <f t="shared" si="10"/>
        <v>315.67389999999887</v>
      </c>
      <c r="S28" s="5"/>
      <c r="T28" s="1"/>
      <c r="U28" s="1">
        <f t="shared" si="7"/>
        <v>11.999999999999998</v>
      </c>
      <c r="V28" s="1">
        <f t="shared" si="8"/>
        <v>11.592905655919708</v>
      </c>
      <c r="W28" s="1">
        <v>924.6114</v>
      </c>
      <c r="X28" s="1">
        <v>948.54320000000007</v>
      </c>
      <c r="Y28" s="1">
        <v>717.48379999999997</v>
      </c>
      <c r="Z28" s="1">
        <v>796.04</v>
      </c>
      <c r="AA28" s="1">
        <v>810.02139999999997</v>
      </c>
      <c r="AB28" s="1">
        <v>581.2808</v>
      </c>
      <c r="AC28" s="1"/>
      <c r="AD28" s="1">
        <f t="shared" si="3"/>
        <v>316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0" t="s">
        <v>65</v>
      </c>
      <c r="B29" s="10" t="s">
        <v>34</v>
      </c>
      <c r="C29" s="10">
        <v>1.7749999999999999</v>
      </c>
      <c r="D29" s="10"/>
      <c r="E29" s="10">
        <v>1.7749999999999999</v>
      </c>
      <c r="F29" s="10"/>
      <c r="G29" s="11">
        <v>0</v>
      </c>
      <c r="H29" s="10" t="e">
        <v>#N/A</v>
      </c>
      <c r="I29" s="10" t="s">
        <v>45</v>
      </c>
      <c r="J29" s="10">
        <v>3.375</v>
      </c>
      <c r="K29" s="10">
        <f t="shared" si="2"/>
        <v>-1.6</v>
      </c>
      <c r="L29" s="10">
        <f t="shared" si="4"/>
        <v>1.7749999999999999</v>
      </c>
      <c r="M29" s="10"/>
      <c r="N29" s="10"/>
      <c r="O29" s="10"/>
      <c r="P29" s="10"/>
      <c r="Q29" s="10">
        <f t="shared" si="5"/>
        <v>0.35499999999999998</v>
      </c>
      <c r="R29" s="12"/>
      <c r="S29" s="12"/>
      <c r="T29" s="10"/>
      <c r="U29" s="10">
        <f t="shared" si="7"/>
        <v>0</v>
      </c>
      <c r="V29" s="10">
        <f t="shared" si="8"/>
        <v>0</v>
      </c>
      <c r="W29" s="10">
        <v>0.35499999999999998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/>
      <c r="AD29" s="10">
        <f t="shared" si="3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66</v>
      </c>
      <c r="B30" s="1" t="s">
        <v>34</v>
      </c>
      <c r="C30" s="1">
        <v>4688.9359999999997</v>
      </c>
      <c r="D30" s="1">
        <v>2705.71</v>
      </c>
      <c r="E30" s="1">
        <v>3413.7750000000001</v>
      </c>
      <c r="F30" s="1">
        <v>3045.8</v>
      </c>
      <c r="G30" s="6">
        <v>1</v>
      </c>
      <c r="H30" s="1">
        <v>55</v>
      </c>
      <c r="I30" s="1" t="s">
        <v>35</v>
      </c>
      <c r="J30" s="1">
        <v>3194.58</v>
      </c>
      <c r="K30" s="1">
        <f t="shared" si="2"/>
        <v>219.19500000000016</v>
      </c>
      <c r="L30" s="1">
        <f t="shared" si="4"/>
        <v>3413.7750000000001</v>
      </c>
      <c r="M30" s="1"/>
      <c r="N30" s="1">
        <v>926.21639999999979</v>
      </c>
      <c r="O30" s="1">
        <v>1400</v>
      </c>
      <c r="P30" s="1">
        <v>2000</v>
      </c>
      <c r="Q30" s="1">
        <f t="shared" si="5"/>
        <v>682.755</v>
      </c>
      <c r="R30" s="5">
        <f>12*Q30-P30-O30-N30-F30</f>
        <v>821.04359999999951</v>
      </c>
      <c r="S30" s="5"/>
      <c r="T30" s="1"/>
      <c r="U30" s="1">
        <f t="shared" si="7"/>
        <v>12</v>
      </c>
      <c r="V30" s="1">
        <f t="shared" si="8"/>
        <v>10.797455016806907</v>
      </c>
      <c r="W30" s="1">
        <v>746.84939999999995</v>
      </c>
      <c r="X30" s="1">
        <v>610.32960000000003</v>
      </c>
      <c r="Y30" s="1">
        <v>560.26580000000001</v>
      </c>
      <c r="Z30" s="1">
        <v>644.80840000000001</v>
      </c>
      <c r="AA30" s="1">
        <v>673.65179999999998</v>
      </c>
      <c r="AB30" s="1">
        <v>669.45339999999999</v>
      </c>
      <c r="AC30" s="1"/>
      <c r="AD30" s="1">
        <f t="shared" si="3"/>
        <v>821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4" t="s">
        <v>67</v>
      </c>
      <c r="B31" s="14" t="s">
        <v>34</v>
      </c>
      <c r="C31" s="14"/>
      <c r="D31" s="14"/>
      <c r="E31" s="14"/>
      <c r="F31" s="14"/>
      <c r="G31" s="15">
        <v>0</v>
      </c>
      <c r="H31" s="14">
        <v>60</v>
      </c>
      <c r="I31" s="14" t="s">
        <v>35</v>
      </c>
      <c r="J31" s="14"/>
      <c r="K31" s="14">
        <f t="shared" si="2"/>
        <v>0</v>
      </c>
      <c r="L31" s="14">
        <f t="shared" si="4"/>
        <v>0</v>
      </c>
      <c r="M31" s="14"/>
      <c r="N31" s="14"/>
      <c r="O31" s="14"/>
      <c r="P31" s="14"/>
      <c r="Q31" s="14">
        <f t="shared" si="5"/>
        <v>0</v>
      </c>
      <c r="R31" s="16"/>
      <c r="S31" s="16"/>
      <c r="T31" s="14"/>
      <c r="U31" s="14" t="e">
        <f t="shared" si="7"/>
        <v>#DIV/0!</v>
      </c>
      <c r="V31" s="14" t="e">
        <f t="shared" si="8"/>
        <v>#DIV/0!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 t="s">
        <v>68</v>
      </c>
      <c r="AD31" s="14">
        <f t="shared" si="3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34</v>
      </c>
      <c r="C32" s="1">
        <v>5043.7049999999999</v>
      </c>
      <c r="D32" s="1">
        <v>9383.3150000000005</v>
      </c>
      <c r="E32" s="1">
        <v>6629.28</v>
      </c>
      <c r="F32" s="1">
        <v>5725.3879999999999</v>
      </c>
      <c r="G32" s="6">
        <v>1</v>
      </c>
      <c r="H32" s="1">
        <v>60</v>
      </c>
      <c r="I32" s="1" t="s">
        <v>35</v>
      </c>
      <c r="J32" s="1">
        <v>6520.4949999999999</v>
      </c>
      <c r="K32" s="1">
        <f t="shared" si="2"/>
        <v>108.78499999999985</v>
      </c>
      <c r="L32" s="1">
        <f t="shared" si="4"/>
        <v>6629.28</v>
      </c>
      <c r="M32" s="1"/>
      <c r="N32" s="1">
        <v>2563.263800000002</v>
      </c>
      <c r="O32" s="1">
        <v>2400</v>
      </c>
      <c r="P32" s="1">
        <v>3000</v>
      </c>
      <c r="Q32" s="1">
        <f t="shared" si="5"/>
        <v>1325.856</v>
      </c>
      <c r="R32" s="5">
        <f>12*Q32-P32-O32-N32-F32</f>
        <v>2221.6201999999985</v>
      </c>
      <c r="S32" s="5"/>
      <c r="T32" s="1"/>
      <c r="U32" s="1">
        <f t="shared" si="7"/>
        <v>12</v>
      </c>
      <c r="V32" s="1">
        <f t="shared" si="8"/>
        <v>10.324388018004973</v>
      </c>
      <c r="W32" s="1">
        <v>1443.6898000000001</v>
      </c>
      <c r="X32" s="1">
        <v>1301.1253999999999</v>
      </c>
      <c r="Y32" s="1">
        <v>1021.2364</v>
      </c>
      <c r="Z32" s="1">
        <v>1099.04</v>
      </c>
      <c r="AA32" s="1">
        <v>1099.8822</v>
      </c>
      <c r="AB32" s="1">
        <v>1071.6271999999999</v>
      </c>
      <c r="AC32" s="1"/>
      <c r="AD32" s="1">
        <f t="shared" si="3"/>
        <v>2222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4" t="s">
        <v>70</v>
      </c>
      <c r="B33" s="14" t="s">
        <v>34</v>
      </c>
      <c r="C33" s="14"/>
      <c r="D33" s="14"/>
      <c r="E33" s="14">
        <v>-0.87</v>
      </c>
      <c r="F33" s="14"/>
      <c r="G33" s="15">
        <v>0</v>
      </c>
      <c r="H33" s="14">
        <v>50</v>
      </c>
      <c r="I33" s="14" t="s">
        <v>35</v>
      </c>
      <c r="J33" s="14">
        <v>1.4</v>
      </c>
      <c r="K33" s="14">
        <f t="shared" si="2"/>
        <v>-2.27</v>
      </c>
      <c r="L33" s="14">
        <f t="shared" si="4"/>
        <v>-0.87</v>
      </c>
      <c r="M33" s="14"/>
      <c r="N33" s="14"/>
      <c r="O33" s="14"/>
      <c r="P33" s="14"/>
      <c r="Q33" s="14">
        <f t="shared" si="5"/>
        <v>-0.17399999999999999</v>
      </c>
      <c r="R33" s="16"/>
      <c r="S33" s="16"/>
      <c r="T33" s="14"/>
      <c r="U33" s="14">
        <f t="shared" si="7"/>
        <v>0</v>
      </c>
      <c r="V33" s="14">
        <f t="shared" si="8"/>
        <v>0</v>
      </c>
      <c r="W33" s="14">
        <v>-0.17399999999999999</v>
      </c>
      <c r="X33" s="14">
        <v>0.42</v>
      </c>
      <c r="Y33" s="14">
        <v>-0.433</v>
      </c>
      <c r="Z33" s="14">
        <v>-0.13800000000000001</v>
      </c>
      <c r="AA33" s="14">
        <v>0</v>
      </c>
      <c r="AB33" s="14">
        <v>-0.17799999999999999</v>
      </c>
      <c r="AC33" s="14" t="s">
        <v>52</v>
      </c>
      <c r="AD33" s="14">
        <f t="shared" si="3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34</v>
      </c>
      <c r="C34" s="1">
        <v>2911.393</v>
      </c>
      <c r="D34" s="1">
        <v>3685.0329999999999</v>
      </c>
      <c r="E34" s="1">
        <v>3154.7629999999999</v>
      </c>
      <c r="F34" s="1">
        <v>2506.3220000000001</v>
      </c>
      <c r="G34" s="6">
        <v>1</v>
      </c>
      <c r="H34" s="1">
        <v>55</v>
      </c>
      <c r="I34" s="1" t="s">
        <v>35</v>
      </c>
      <c r="J34" s="1">
        <v>2964.5619999999999</v>
      </c>
      <c r="K34" s="1">
        <f t="shared" si="2"/>
        <v>190.20100000000002</v>
      </c>
      <c r="L34" s="1">
        <f t="shared" si="4"/>
        <v>3154.7629999999999</v>
      </c>
      <c r="M34" s="1"/>
      <c r="N34" s="1">
        <v>999.74579999999969</v>
      </c>
      <c r="O34" s="1">
        <v>1400</v>
      </c>
      <c r="P34" s="1">
        <v>2000</v>
      </c>
      <c r="Q34" s="1">
        <f t="shared" si="5"/>
        <v>630.95259999999996</v>
      </c>
      <c r="R34" s="5">
        <f t="shared" ref="R34:R40" si="11">12*Q34-P34-O34-N34-F34</f>
        <v>665.36339999999927</v>
      </c>
      <c r="S34" s="5"/>
      <c r="T34" s="1"/>
      <c r="U34" s="1">
        <f t="shared" si="7"/>
        <v>12</v>
      </c>
      <c r="V34" s="1">
        <f t="shared" si="8"/>
        <v>10.945462147235784</v>
      </c>
      <c r="W34" s="1">
        <v>700.40959999999995</v>
      </c>
      <c r="X34" s="1">
        <v>549.45579999999995</v>
      </c>
      <c r="Y34" s="1">
        <v>487.3888</v>
      </c>
      <c r="Z34" s="1">
        <v>547.11879999999996</v>
      </c>
      <c r="AA34" s="1">
        <v>570.98559999999998</v>
      </c>
      <c r="AB34" s="1">
        <v>577.91059999999993</v>
      </c>
      <c r="AC34" s="1"/>
      <c r="AD34" s="1">
        <f t="shared" si="3"/>
        <v>665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34</v>
      </c>
      <c r="C35" s="1">
        <v>5993.527</v>
      </c>
      <c r="D35" s="1">
        <v>3571</v>
      </c>
      <c r="E35" s="1">
        <v>3777.0549999999998</v>
      </c>
      <c r="F35" s="1">
        <v>3949.1379999999999</v>
      </c>
      <c r="G35" s="6">
        <v>1</v>
      </c>
      <c r="H35" s="1">
        <v>60</v>
      </c>
      <c r="I35" s="1" t="s">
        <v>35</v>
      </c>
      <c r="J35" s="1">
        <v>3721.82</v>
      </c>
      <c r="K35" s="1">
        <f t="shared" si="2"/>
        <v>55.234999999999673</v>
      </c>
      <c r="L35" s="1">
        <f t="shared" si="4"/>
        <v>3777.0549999999998</v>
      </c>
      <c r="M35" s="1"/>
      <c r="N35" s="1">
        <v>2469.6463999999978</v>
      </c>
      <c r="O35" s="1">
        <v>1400</v>
      </c>
      <c r="P35" s="1">
        <v>2000</v>
      </c>
      <c r="Q35" s="1">
        <f t="shared" si="5"/>
        <v>755.41099999999994</v>
      </c>
      <c r="R35" s="5"/>
      <c r="S35" s="5"/>
      <c r="T35" s="1"/>
      <c r="U35" s="1">
        <f t="shared" si="7"/>
        <v>12.99793675231099</v>
      </c>
      <c r="V35" s="1">
        <f t="shared" si="8"/>
        <v>12.99793675231099</v>
      </c>
      <c r="W35" s="1">
        <v>973.88019999999995</v>
      </c>
      <c r="X35" s="1">
        <v>888.54279999999994</v>
      </c>
      <c r="Y35" s="1">
        <v>641.07320000000004</v>
      </c>
      <c r="Z35" s="1">
        <v>750.89480000000003</v>
      </c>
      <c r="AA35" s="1">
        <v>881.17819999999995</v>
      </c>
      <c r="AB35" s="1">
        <v>742.57299999999998</v>
      </c>
      <c r="AC35" s="1"/>
      <c r="AD35" s="1">
        <f t="shared" si="3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34</v>
      </c>
      <c r="C36" s="1">
        <v>1086.2760000000001</v>
      </c>
      <c r="D36" s="1">
        <v>3683.4050000000002</v>
      </c>
      <c r="E36" s="1">
        <v>1859.7360000000001</v>
      </c>
      <c r="F36" s="1">
        <v>2223.9720000000002</v>
      </c>
      <c r="G36" s="6">
        <v>1</v>
      </c>
      <c r="H36" s="1">
        <v>60</v>
      </c>
      <c r="I36" s="1" t="s">
        <v>35</v>
      </c>
      <c r="J36" s="1">
        <v>1850.42</v>
      </c>
      <c r="K36" s="1">
        <f t="shared" si="2"/>
        <v>9.3160000000000309</v>
      </c>
      <c r="L36" s="1">
        <f t="shared" si="4"/>
        <v>1859.7360000000001</v>
      </c>
      <c r="M36" s="1"/>
      <c r="N36" s="1">
        <v>713.9409999999998</v>
      </c>
      <c r="O36" s="1">
        <v>1500</v>
      </c>
      <c r="P36" s="1"/>
      <c r="Q36" s="1">
        <f t="shared" si="5"/>
        <v>371.94720000000001</v>
      </c>
      <c r="R36" s="5">
        <f t="shared" si="11"/>
        <v>25.453399999999874</v>
      </c>
      <c r="S36" s="5"/>
      <c r="T36" s="1"/>
      <c r="U36" s="1">
        <f t="shared" si="7"/>
        <v>12.000000000000002</v>
      </c>
      <c r="V36" s="1">
        <f t="shared" si="8"/>
        <v>11.931567168673404</v>
      </c>
      <c r="W36" s="1">
        <v>479.01719999999989</v>
      </c>
      <c r="X36" s="1">
        <v>408.14800000000002</v>
      </c>
      <c r="Y36" s="1">
        <v>381.08240000000001</v>
      </c>
      <c r="Z36" s="1">
        <v>339.85860000000002</v>
      </c>
      <c r="AA36" s="1">
        <v>285.60500000000002</v>
      </c>
      <c r="AB36" s="1">
        <v>330.95400000000001</v>
      </c>
      <c r="AC36" s="1"/>
      <c r="AD36" s="1">
        <f t="shared" si="3"/>
        <v>25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34</v>
      </c>
      <c r="C37" s="1">
        <v>433.13600000000002</v>
      </c>
      <c r="D37" s="1">
        <v>542.21</v>
      </c>
      <c r="E37" s="1">
        <v>507.524</v>
      </c>
      <c r="F37" s="1">
        <v>330.32100000000003</v>
      </c>
      <c r="G37" s="6">
        <v>1</v>
      </c>
      <c r="H37" s="1">
        <v>60</v>
      </c>
      <c r="I37" s="1" t="s">
        <v>35</v>
      </c>
      <c r="J37" s="1">
        <v>475.65199999999999</v>
      </c>
      <c r="K37" s="1">
        <f t="shared" si="2"/>
        <v>31.872000000000014</v>
      </c>
      <c r="L37" s="1">
        <f t="shared" si="4"/>
        <v>507.524</v>
      </c>
      <c r="M37" s="1"/>
      <c r="N37" s="1">
        <v>241.77739999999989</v>
      </c>
      <c r="O37" s="1">
        <v>376.39089999999987</v>
      </c>
      <c r="P37" s="1"/>
      <c r="Q37" s="1">
        <f t="shared" si="5"/>
        <v>101.5048</v>
      </c>
      <c r="R37" s="5">
        <f t="shared" si="11"/>
        <v>269.56830000000025</v>
      </c>
      <c r="S37" s="5"/>
      <c r="T37" s="1"/>
      <c r="U37" s="1">
        <f t="shared" si="7"/>
        <v>12</v>
      </c>
      <c r="V37" s="1">
        <f t="shared" si="8"/>
        <v>9.3442802704896692</v>
      </c>
      <c r="W37" s="1">
        <v>102.71259999999999</v>
      </c>
      <c r="X37" s="1">
        <v>88.582599999999999</v>
      </c>
      <c r="Y37" s="1">
        <v>87.653800000000004</v>
      </c>
      <c r="Z37" s="1">
        <v>94.517200000000003</v>
      </c>
      <c r="AA37" s="1">
        <v>96.782200000000003</v>
      </c>
      <c r="AB37" s="1">
        <v>100.1314</v>
      </c>
      <c r="AC37" s="1"/>
      <c r="AD37" s="1">
        <f t="shared" si="3"/>
        <v>270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34</v>
      </c>
      <c r="C38" s="1">
        <v>1643.204</v>
      </c>
      <c r="D38" s="1">
        <v>869.19799999999998</v>
      </c>
      <c r="E38" s="1">
        <v>1180.069</v>
      </c>
      <c r="F38" s="1">
        <v>922.15499999999997</v>
      </c>
      <c r="G38" s="6">
        <v>1</v>
      </c>
      <c r="H38" s="1">
        <v>60</v>
      </c>
      <c r="I38" s="1" t="s">
        <v>35</v>
      </c>
      <c r="J38" s="1">
        <v>1102.3689999999999</v>
      </c>
      <c r="K38" s="1">
        <f t="shared" ref="K38:K69" si="12">E38-J38</f>
        <v>77.700000000000045</v>
      </c>
      <c r="L38" s="1">
        <f t="shared" si="4"/>
        <v>1180.069</v>
      </c>
      <c r="M38" s="1"/>
      <c r="N38" s="1">
        <v>458.64199999999983</v>
      </c>
      <c r="O38" s="1">
        <v>1100</v>
      </c>
      <c r="P38" s="1">
        <v>400</v>
      </c>
      <c r="Q38" s="1">
        <f t="shared" si="5"/>
        <v>236.0138</v>
      </c>
      <c r="R38" s="5"/>
      <c r="S38" s="5"/>
      <c r="T38" s="1"/>
      <c r="U38" s="1">
        <f t="shared" si="7"/>
        <v>12.206053205363412</v>
      </c>
      <c r="V38" s="1">
        <f t="shared" si="8"/>
        <v>12.206053205363412</v>
      </c>
      <c r="W38" s="1">
        <v>271.06200000000001</v>
      </c>
      <c r="X38" s="1">
        <v>211.119</v>
      </c>
      <c r="Y38" s="1">
        <v>181.01400000000001</v>
      </c>
      <c r="Z38" s="1">
        <v>224.00120000000001</v>
      </c>
      <c r="AA38" s="1">
        <v>228.97319999999999</v>
      </c>
      <c r="AB38" s="1">
        <v>239.92080000000001</v>
      </c>
      <c r="AC38" s="1"/>
      <c r="AD38" s="1">
        <f t="shared" ref="AD38:AD69" si="13">ROUND(R38*G38,0)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34</v>
      </c>
      <c r="C39" s="1">
        <v>2376.4989999999998</v>
      </c>
      <c r="D39" s="1">
        <v>1895.229</v>
      </c>
      <c r="E39" s="1">
        <v>2123.1799999999998</v>
      </c>
      <c r="F39" s="1">
        <v>1595.7249999999999</v>
      </c>
      <c r="G39" s="6">
        <v>1</v>
      </c>
      <c r="H39" s="1">
        <v>60</v>
      </c>
      <c r="I39" s="1" t="s">
        <v>35</v>
      </c>
      <c r="J39" s="1">
        <v>1988.1790000000001</v>
      </c>
      <c r="K39" s="1">
        <f t="shared" si="12"/>
        <v>135.00099999999975</v>
      </c>
      <c r="L39" s="1">
        <f t="shared" si="4"/>
        <v>2123.1799999999998</v>
      </c>
      <c r="M39" s="1"/>
      <c r="N39" s="1">
        <v>568.47540000000049</v>
      </c>
      <c r="O39" s="1">
        <v>900</v>
      </c>
      <c r="P39" s="1">
        <v>1500</v>
      </c>
      <c r="Q39" s="1">
        <f t="shared" si="5"/>
        <v>424.63599999999997</v>
      </c>
      <c r="R39" s="5">
        <f t="shared" si="11"/>
        <v>531.43159999999943</v>
      </c>
      <c r="S39" s="5"/>
      <c r="T39" s="1"/>
      <c r="U39" s="1">
        <f t="shared" si="7"/>
        <v>12</v>
      </c>
      <c r="V39" s="1">
        <f t="shared" si="8"/>
        <v>10.74850083365518</v>
      </c>
      <c r="W39" s="1">
        <v>453.47439999999989</v>
      </c>
      <c r="X39" s="1">
        <v>354.44060000000002</v>
      </c>
      <c r="Y39" s="1">
        <v>332.29480000000001</v>
      </c>
      <c r="Z39" s="1">
        <v>387.2946</v>
      </c>
      <c r="AA39" s="1">
        <v>389.56619999999998</v>
      </c>
      <c r="AB39" s="1">
        <v>411.4366</v>
      </c>
      <c r="AC39" s="1"/>
      <c r="AD39" s="1">
        <f t="shared" si="13"/>
        <v>531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34</v>
      </c>
      <c r="C40" s="1">
        <v>110.505</v>
      </c>
      <c r="D40" s="1">
        <v>6.4619999999999997</v>
      </c>
      <c r="E40" s="1">
        <v>86.165999999999997</v>
      </c>
      <c r="F40" s="1">
        <v>2.786</v>
      </c>
      <c r="G40" s="6">
        <v>1</v>
      </c>
      <c r="H40" s="1">
        <v>35</v>
      </c>
      <c r="I40" s="1" t="s">
        <v>35</v>
      </c>
      <c r="J40" s="1">
        <v>96.311999999999998</v>
      </c>
      <c r="K40" s="1">
        <f t="shared" si="12"/>
        <v>-10.146000000000001</v>
      </c>
      <c r="L40" s="1">
        <f t="shared" si="4"/>
        <v>86.165999999999997</v>
      </c>
      <c r="M40" s="1"/>
      <c r="N40" s="1">
        <v>62.632999999999981</v>
      </c>
      <c r="O40" s="1">
        <v>120</v>
      </c>
      <c r="P40" s="1"/>
      <c r="Q40" s="1">
        <f t="shared" si="5"/>
        <v>17.2332</v>
      </c>
      <c r="R40" s="5">
        <f t="shared" si="11"/>
        <v>21.379400000000032</v>
      </c>
      <c r="S40" s="5"/>
      <c r="T40" s="1"/>
      <c r="U40" s="1">
        <f t="shared" si="7"/>
        <v>12</v>
      </c>
      <c r="V40" s="1">
        <f t="shared" si="8"/>
        <v>10.759406262330849</v>
      </c>
      <c r="W40" s="1">
        <v>21.3</v>
      </c>
      <c r="X40" s="1">
        <v>14.440200000000001</v>
      </c>
      <c r="Y40" s="1">
        <v>9.821200000000001</v>
      </c>
      <c r="Z40" s="1">
        <v>12.878</v>
      </c>
      <c r="AA40" s="1">
        <v>14.286199999999999</v>
      </c>
      <c r="AB40" s="1">
        <v>14.175800000000001</v>
      </c>
      <c r="AC40" s="1"/>
      <c r="AD40" s="1">
        <f t="shared" si="13"/>
        <v>21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4" t="s">
        <v>78</v>
      </c>
      <c r="B41" s="14" t="s">
        <v>34</v>
      </c>
      <c r="C41" s="14"/>
      <c r="D41" s="14"/>
      <c r="E41" s="14"/>
      <c r="F41" s="14"/>
      <c r="G41" s="15">
        <v>0</v>
      </c>
      <c r="H41" s="14" t="e">
        <v>#N/A</v>
      </c>
      <c r="I41" s="14" t="s">
        <v>35</v>
      </c>
      <c r="J41" s="14"/>
      <c r="K41" s="14">
        <f t="shared" si="12"/>
        <v>0</v>
      </c>
      <c r="L41" s="14">
        <f t="shared" si="4"/>
        <v>0</v>
      </c>
      <c r="M41" s="14"/>
      <c r="N41" s="14"/>
      <c r="O41" s="14"/>
      <c r="P41" s="14"/>
      <c r="Q41" s="14">
        <f t="shared" si="5"/>
        <v>0</v>
      </c>
      <c r="R41" s="16"/>
      <c r="S41" s="16"/>
      <c r="T41" s="14"/>
      <c r="U41" s="14" t="e">
        <f t="shared" si="7"/>
        <v>#DIV/0!</v>
      </c>
      <c r="V41" s="14" t="e">
        <f t="shared" si="8"/>
        <v>#DIV/0!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 t="s">
        <v>52</v>
      </c>
      <c r="AD41" s="14">
        <f t="shared" si="13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4" t="s">
        <v>79</v>
      </c>
      <c r="B42" s="14" t="s">
        <v>34</v>
      </c>
      <c r="C42" s="14"/>
      <c r="D42" s="14">
        <v>1415.9870000000001</v>
      </c>
      <c r="E42" s="14">
        <v>1415.9870000000001</v>
      </c>
      <c r="F42" s="14"/>
      <c r="G42" s="15">
        <v>0</v>
      </c>
      <c r="H42" s="14">
        <v>30</v>
      </c>
      <c r="I42" s="14" t="s">
        <v>35</v>
      </c>
      <c r="J42" s="14">
        <v>1418.587</v>
      </c>
      <c r="K42" s="14">
        <f t="shared" si="12"/>
        <v>-2.5999999999999091</v>
      </c>
      <c r="L42" s="14">
        <f t="shared" si="4"/>
        <v>0</v>
      </c>
      <c r="M42" s="14">
        <v>1415.9870000000001</v>
      </c>
      <c r="N42" s="14"/>
      <c r="O42" s="14"/>
      <c r="P42" s="14"/>
      <c r="Q42" s="14">
        <f t="shared" si="5"/>
        <v>0</v>
      </c>
      <c r="R42" s="16"/>
      <c r="S42" s="16"/>
      <c r="T42" s="14"/>
      <c r="U42" s="14" t="e">
        <f t="shared" si="7"/>
        <v>#DIV/0!</v>
      </c>
      <c r="V42" s="14" t="e">
        <f t="shared" si="8"/>
        <v>#DIV/0!</v>
      </c>
      <c r="W42" s="14">
        <v>0</v>
      </c>
      <c r="X42" s="14">
        <v>85.119</v>
      </c>
      <c r="Y42" s="14">
        <v>0</v>
      </c>
      <c r="Z42" s="14">
        <v>0</v>
      </c>
      <c r="AA42" s="14">
        <v>0</v>
      </c>
      <c r="AB42" s="14">
        <v>-0.14599999999999999</v>
      </c>
      <c r="AC42" s="14" t="s">
        <v>52</v>
      </c>
      <c r="AD42" s="14">
        <f t="shared" si="13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80</v>
      </c>
      <c r="B43" s="1" t="s">
        <v>34</v>
      </c>
      <c r="C43" s="1">
        <v>464.30099999999999</v>
      </c>
      <c r="D43" s="1">
        <v>554.23199999999997</v>
      </c>
      <c r="E43" s="1">
        <v>466.01400000000001</v>
      </c>
      <c r="F43" s="1">
        <v>367.54399999999998</v>
      </c>
      <c r="G43" s="6">
        <v>1</v>
      </c>
      <c r="H43" s="1">
        <v>30</v>
      </c>
      <c r="I43" s="1" t="s">
        <v>35</v>
      </c>
      <c r="J43" s="1">
        <v>532.19399999999996</v>
      </c>
      <c r="K43" s="1">
        <f t="shared" si="12"/>
        <v>-66.17999999999995</v>
      </c>
      <c r="L43" s="1">
        <f t="shared" si="4"/>
        <v>466.01400000000001</v>
      </c>
      <c r="M43" s="1"/>
      <c r="N43" s="1">
        <v>277.57700000000011</v>
      </c>
      <c r="O43" s="1">
        <v>298.55199999999991</v>
      </c>
      <c r="P43" s="1"/>
      <c r="Q43" s="1">
        <f t="shared" si="5"/>
        <v>93.202799999999996</v>
      </c>
      <c r="R43" s="5">
        <f>12*Q43-P43-O43-N43-F43</f>
        <v>174.76059999999984</v>
      </c>
      <c r="S43" s="5"/>
      <c r="T43" s="1"/>
      <c r="U43" s="1">
        <f t="shared" si="7"/>
        <v>11.999999999999998</v>
      </c>
      <c r="V43" s="1">
        <f t="shared" si="8"/>
        <v>10.124942598291039</v>
      </c>
      <c r="W43" s="1">
        <v>103.85080000000001</v>
      </c>
      <c r="X43" s="1">
        <v>112.514</v>
      </c>
      <c r="Y43" s="1">
        <v>100.65219999999999</v>
      </c>
      <c r="Z43" s="1">
        <v>106.3828</v>
      </c>
      <c r="AA43" s="1">
        <v>109.7718</v>
      </c>
      <c r="AB43" s="1">
        <v>102.6426</v>
      </c>
      <c r="AC43" s="1"/>
      <c r="AD43" s="1">
        <f t="shared" si="13"/>
        <v>175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4" t="s">
        <v>81</v>
      </c>
      <c r="B44" s="14" t="s">
        <v>34</v>
      </c>
      <c r="C44" s="14"/>
      <c r="D44" s="14"/>
      <c r="E44" s="14"/>
      <c r="F44" s="14"/>
      <c r="G44" s="15">
        <v>0</v>
      </c>
      <c r="H44" s="14" t="e">
        <v>#N/A</v>
      </c>
      <c r="I44" s="14" t="s">
        <v>35</v>
      </c>
      <c r="J44" s="14"/>
      <c r="K44" s="14">
        <f t="shared" si="12"/>
        <v>0</v>
      </c>
      <c r="L44" s="14">
        <f t="shared" si="4"/>
        <v>0</v>
      </c>
      <c r="M44" s="14"/>
      <c r="N44" s="14"/>
      <c r="O44" s="14"/>
      <c r="P44" s="14"/>
      <c r="Q44" s="14">
        <f t="shared" si="5"/>
        <v>0</v>
      </c>
      <c r="R44" s="16"/>
      <c r="S44" s="16"/>
      <c r="T44" s="14"/>
      <c r="U44" s="14" t="e">
        <f t="shared" si="7"/>
        <v>#DIV/0!</v>
      </c>
      <c r="V44" s="14" t="e">
        <f t="shared" si="8"/>
        <v>#DIV/0!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 t="s">
        <v>52</v>
      </c>
      <c r="AD44" s="14">
        <f t="shared" si="13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34</v>
      </c>
      <c r="C45" s="1">
        <v>7507.6229999999996</v>
      </c>
      <c r="D45" s="1">
        <v>2506.4569999999999</v>
      </c>
      <c r="E45" s="1">
        <v>4439.8819999999996</v>
      </c>
      <c r="F45" s="1">
        <v>4280.1559999999999</v>
      </c>
      <c r="G45" s="6">
        <v>1</v>
      </c>
      <c r="H45" s="1">
        <v>40</v>
      </c>
      <c r="I45" s="1" t="s">
        <v>35</v>
      </c>
      <c r="J45" s="1">
        <v>4304.6030000000001</v>
      </c>
      <c r="K45" s="1">
        <f t="shared" si="12"/>
        <v>135.27899999999954</v>
      </c>
      <c r="L45" s="1">
        <f t="shared" si="4"/>
        <v>4439.8819999999996</v>
      </c>
      <c r="M45" s="1"/>
      <c r="N45" s="1">
        <v>1119.4656</v>
      </c>
      <c r="O45" s="1">
        <v>2000</v>
      </c>
      <c r="P45" s="1">
        <v>4000</v>
      </c>
      <c r="Q45" s="1">
        <f t="shared" si="5"/>
        <v>887.9763999999999</v>
      </c>
      <c r="R45" s="5"/>
      <c r="S45" s="5"/>
      <c r="T45" s="1"/>
      <c r="U45" s="1">
        <f t="shared" si="7"/>
        <v>12.837752895234605</v>
      </c>
      <c r="V45" s="1">
        <f t="shared" si="8"/>
        <v>12.837752895234605</v>
      </c>
      <c r="W45" s="1">
        <v>1004.8202</v>
      </c>
      <c r="X45" s="1">
        <v>886.73559999999998</v>
      </c>
      <c r="Y45" s="1">
        <v>787.66520000000003</v>
      </c>
      <c r="Z45" s="1">
        <v>957.36560000000009</v>
      </c>
      <c r="AA45" s="1">
        <v>1040.1418000000001</v>
      </c>
      <c r="AB45" s="1">
        <v>1070.18</v>
      </c>
      <c r="AC45" s="1"/>
      <c r="AD45" s="1">
        <f t="shared" si="13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4" t="s">
        <v>83</v>
      </c>
      <c r="B46" s="14" t="s">
        <v>34</v>
      </c>
      <c r="C46" s="14"/>
      <c r="D46" s="14"/>
      <c r="E46" s="14"/>
      <c r="F46" s="14"/>
      <c r="G46" s="15">
        <v>0</v>
      </c>
      <c r="H46" s="14">
        <v>35</v>
      </c>
      <c r="I46" s="14" t="s">
        <v>35</v>
      </c>
      <c r="J46" s="14"/>
      <c r="K46" s="14">
        <f t="shared" si="12"/>
        <v>0</v>
      </c>
      <c r="L46" s="14">
        <f t="shared" si="4"/>
        <v>0</v>
      </c>
      <c r="M46" s="14"/>
      <c r="N46" s="14"/>
      <c r="O46" s="14"/>
      <c r="P46" s="14"/>
      <c r="Q46" s="14">
        <f t="shared" si="5"/>
        <v>0</v>
      </c>
      <c r="R46" s="16"/>
      <c r="S46" s="16"/>
      <c r="T46" s="14"/>
      <c r="U46" s="14" t="e">
        <f t="shared" si="7"/>
        <v>#DIV/0!</v>
      </c>
      <c r="V46" s="14" t="e">
        <f t="shared" si="8"/>
        <v>#DIV/0!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 t="s">
        <v>52</v>
      </c>
      <c r="AD46" s="14">
        <f t="shared" si="13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34</v>
      </c>
      <c r="C47" s="1">
        <v>10.518000000000001</v>
      </c>
      <c r="D47" s="1">
        <v>24.48</v>
      </c>
      <c r="E47" s="1">
        <v>2.339</v>
      </c>
      <c r="F47" s="1">
        <v>19.591999999999999</v>
      </c>
      <c r="G47" s="6">
        <v>1</v>
      </c>
      <c r="H47" s="1" t="e">
        <v>#N/A</v>
      </c>
      <c r="I47" s="1" t="s">
        <v>35</v>
      </c>
      <c r="J47" s="1">
        <v>9.6999999999999993</v>
      </c>
      <c r="K47" s="1">
        <f t="shared" si="12"/>
        <v>-7.3609999999999989</v>
      </c>
      <c r="L47" s="1">
        <f t="shared" si="4"/>
        <v>2.339</v>
      </c>
      <c r="M47" s="1"/>
      <c r="N47" s="1">
        <v>21.878</v>
      </c>
      <c r="O47" s="1">
        <v>0</v>
      </c>
      <c r="P47" s="1"/>
      <c r="Q47" s="1">
        <f t="shared" si="5"/>
        <v>0.46779999999999999</v>
      </c>
      <c r="R47" s="5"/>
      <c r="S47" s="5"/>
      <c r="T47" s="1"/>
      <c r="U47" s="1">
        <f t="shared" si="7"/>
        <v>88.648995297135528</v>
      </c>
      <c r="V47" s="1">
        <f t="shared" si="8"/>
        <v>88.648995297135528</v>
      </c>
      <c r="W47" s="1">
        <v>-0.50980000000000003</v>
      </c>
      <c r="X47" s="1">
        <v>4.5599999999999996</v>
      </c>
      <c r="Y47" s="1">
        <v>3.2841999999999998</v>
      </c>
      <c r="Z47" s="1">
        <v>2.6086</v>
      </c>
      <c r="AA47" s="1">
        <v>2.3513999999999999</v>
      </c>
      <c r="AB47" s="1">
        <v>4.6562000000000001</v>
      </c>
      <c r="AC47" s="1"/>
      <c r="AD47" s="1">
        <f t="shared" si="13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4" t="s">
        <v>85</v>
      </c>
      <c r="B48" s="14" t="s">
        <v>34</v>
      </c>
      <c r="C48" s="14"/>
      <c r="D48" s="14"/>
      <c r="E48" s="14"/>
      <c r="F48" s="14"/>
      <c r="G48" s="15">
        <v>0</v>
      </c>
      <c r="H48" s="14" t="e">
        <v>#N/A</v>
      </c>
      <c r="I48" s="14" t="s">
        <v>35</v>
      </c>
      <c r="J48" s="14"/>
      <c r="K48" s="14">
        <f t="shared" si="12"/>
        <v>0</v>
      </c>
      <c r="L48" s="14">
        <f t="shared" si="4"/>
        <v>0</v>
      </c>
      <c r="M48" s="14"/>
      <c r="N48" s="14"/>
      <c r="O48" s="14"/>
      <c r="P48" s="14"/>
      <c r="Q48" s="14">
        <f t="shared" si="5"/>
        <v>0</v>
      </c>
      <c r="R48" s="16"/>
      <c r="S48" s="16"/>
      <c r="T48" s="14"/>
      <c r="U48" s="14" t="e">
        <f t="shared" si="7"/>
        <v>#DIV/0!</v>
      </c>
      <c r="V48" s="14" t="e">
        <f t="shared" si="8"/>
        <v>#DIV/0!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 t="s">
        <v>52</v>
      </c>
      <c r="AD48" s="14">
        <f t="shared" si="13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86</v>
      </c>
      <c r="B49" s="10" t="s">
        <v>34</v>
      </c>
      <c r="C49" s="10">
        <v>321.83100000000002</v>
      </c>
      <c r="D49" s="17">
        <v>20.536000000000001</v>
      </c>
      <c r="E49" s="18">
        <v>31.652999999999999</v>
      </c>
      <c r="F49" s="18">
        <v>265.80500000000001</v>
      </c>
      <c r="G49" s="11">
        <v>0</v>
      </c>
      <c r="H49" s="10" t="e">
        <v>#N/A</v>
      </c>
      <c r="I49" s="10" t="s">
        <v>45</v>
      </c>
      <c r="J49" s="10">
        <v>28.9</v>
      </c>
      <c r="K49" s="10">
        <f t="shared" si="12"/>
        <v>2.7530000000000001</v>
      </c>
      <c r="L49" s="10">
        <f t="shared" si="4"/>
        <v>31.652999999999999</v>
      </c>
      <c r="M49" s="10"/>
      <c r="N49" s="10"/>
      <c r="O49" s="10"/>
      <c r="P49" s="10"/>
      <c r="Q49" s="10">
        <f t="shared" si="5"/>
        <v>6.3305999999999996</v>
      </c>
      <c r="R49" s="12"/>
      <c r="S49" s="12"/>
      <c r="T49" s="10"/>
      <c r="U49" s="10">
        <f t="shared" si="7"/>
        <v>41.987331374593246</v>
      </c>
      <c r="V49" s="10">
        <f t="shared" si="8"/>
        <v>41.987331374593246</v>
      </c>
      <c r="W49" s="10">
        <v>9.5115999999999996</v>
      </c>
      <c r="X49" s="10">
        <v>10.51</v>
      </c>
      <c r="Y49" s="10">
        <v>5.2118000000000002</v>
      </c>
      <c r="Z49" s="10">
        <v>1.4490000000000001</v>
      </c>
      <c r="AA49" s="10">
        <v>1.4490000000000001</v>
      </c>
      <c r="AB49" s="10">
        <v>12.045199999999999</v>
      </c>
      <c r="AC49" s="13" t="s">
        <v>157</v>
      </c>
      <c r="AD49" s="10">
        <f t="shared" si="13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4" t="s">
        <v>87</v>
      </c>
      <c r="B50" s="14" t="s">
        <v>34</v>
      </c>
      <c r="C50" s="14"/>
      <c r="D50" s="14"/>
      <c r="E50" s="14">
        <v>-0.73499999999999999</v>
      </c>
      <c r="F50" s="14"/>
      <c r="G50" s="15">
        <v>0</v>
      </c>
      <c r="H50" s="14">
        <v>45</v>
      </c>
      <c r="I50" s="14" t="s">
        <v>35</v>
      </c>
      <c r="J50" s="14"/>
      <c r="K50" s="14">
        <f t="shared" si="12"/>
        <v>-0.73499999999999999</v>
      </c>
      <c r="L50" s="14">
        <f t="shared" si="4"/>
        <v>-0.73499999999999999</v>
      </c>
      <c r="M50" s="14"/>
      <c r="N50" s="14"/>
      <c r="O50" s="14"/>
      <c r="P50" s="14"/>
      <c r="Q50" s="14">
        <f t="shared" si="5"/>
        <v>-0.14699999999999999</v>
      </c>
      <c r="R50" s="16"/>
      <c r="S50" s="16"/>
      <c r="T50" s="14"/>
      <c r="U50" s="14">
        <f t="shared" si="7"/>
        <v>0</v>
      </c>
      <c r="V50" s="14">
        <f t="shared" si="8"/>
        <v>0</v>
      </c>
      <c r="W50" s="14">
        <v>-0.16</v>
      </c>
      <c r="X50" s="14">
        <v>0</v>
      </c>
      <c r="Y50" s="14">
        <v>0</v>
      </c>
      <c r="Z50" s="14">
        <v>0</v>
      </c>
      <c r="AA50" s="14">
        <v>0</v>
      </c>
      <c r="AB50" s="14">
        <v>0.71260000000000001</v>
      </c>
      <c r="AC50" s="14" t="s">
        <v>52</v>
      </c>
      <c r="AD50" s="14">
        <f t="shared" si="13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88</v>
      </c>
      <c r="B51" s="1" t="s">
        <v>34</v>
      </c>
      <c r="C51" s="1">
        <v>47.837000000000003</v>
      </c>
      <c r="D51" s="1">
        <v>121.185</v>
      </c>
      <c r="E51" s="1">
        <v>104.42700000000001</v>
      </c>
      <c r="F51" s="1">
        <v>26.023</v>
      </c>
      <c r="G51" s="6">
        <v>1</v>
      </c>
      <c r="H51" s="1">
        <v>45</v>
      </c>
      <c r="I51" s="1" t="s">
        <v>35</v>
      </c>
      <c r="J51" s="1">
        <v>115.61199999999999</v>
      </c>
      <c r="K51" s="1">
        <f t="shared" si="12"/>
        <v>-11.184999999999988</v>
      </c>
      <c r="L51" s="1">
        <f t="shared" si="4"/>
        <v>104.42700000000001</v>
      </c>
      <c r="M51" s="1"/>
      <c r="N51" s="1">
        <v>193.57220000000001</v>
      </c>
      <c r="O51" s="1">
        <v>0</v>
      </c>
      <c r="P51" s="1"/>
      <c r="Q51" s="1">
        <f t="shared" si="5"/>
        <v>20.885400000000001</v>
      </c>
      <c r="R51" s="5">
        <f t="shared" ref="R51:R52" si="14">12*Q51-P51-O51-N51-F51</f>
        <v>31.029599999999984</v>
      </c>
      <c r="S51" s="5"/>
      <c r="T51" s="1"/>
      <c r="U51" s="1">
        <f t="shared" si="7"/>
        <v>12</v>
      </c>
      <c r="V51" s="1">
        <f t="shared" si="8"/>
        <v>10.514292280731995</v>
      </c>
      <c r="W51" s="1">
        <v>22.211400000000001</v>
      </c>
      <c r="X51" s="1">
        <v>25.9</v>
      </c>
      <c r="Y51" s="1">
        <v>14.8118</v>
      </c>
      <c r="Z51" s="1">
        <v>14.027799999999999</v>
      </c>
      <c r="AA51" s="1">
        <v>14.1676</v>
      </c>
      <c r="AB51" s="1">
        <v>12.205</v>
      </c>
      <c r="AC51" s="1"/>
      <c r="AD51" s="1">
        <f t="shared" si="13"/>
        <v>31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89</v>
      </c>
      <c r="B52" s="1" t="s">
        <v>34</v>
      </c>
      <c r="C52" s="1">
        <v>62.451999999999998</v>
      </c>
      <c r="D52" s="1">
        <v>51.817</v>
      </c>
      <c r="E52" s="1">
        <v>95.171000000000006</v>
      </c>
      <c r="F52" s="1"/>
      <c r="G52" s="6">
        <v>1</v>
      </c>
      <c r="H52" s="1">
        <v>45</v>
      </c>
      <c r="I52" s="1" t="s">
        <v>35</v>
      </c>
      <c r="J52" s="1">
        <v>106.6</v>
      </c>
      <c r="K52" s="1">
        <f t="shared" si="12"/>
        <v>-11.428999999999988</v>
      </c>
      <c r="L52" s="1">
        <f t="shared" si="4"/>
        <v>95.171000000000006</v>
      </c>
      <c r="M52" s="1"/>
      <c r="N52" s="1">
        <v>59.858400000000003</v>
      </c>
      <c r="O52" s="1">
        <v>120</v>
      </c>
      <c r="P52" s="1"/>
      <c r="Q52" s="1">
        <f t="shared" si="5"/>
        <v>19.034200000000002</v>
      </c>
      <c r="R52" s="5">
        <f t="shared" si="14"/>
        <v>48.552000000000035</v>
      </c>
      <c r="S52" s="5"/>
      <c r="T52" s="1"/>
      <c r="U52" s="1">
        <f t="shared" si="7"/>
        <v>12</v>
      </c>
      <c r="V52" s="1">
        <f t="shared" si="8"/>
        <v>9.449222977587711</v>
      </c>
      <c r="W52" s="1">
        <v>20.338000000000001</v>
      </c>
      <c r="X52" s="1">
        <v>12.72</v>
      </c>
      <c r="Y52" s="1">
        <v>7.8864000000000001</v>
      </c>
      <c r="Z52" s="1">
        <v>11.4588</v>
      </c>
      <c r="AA52" s="1">
        <v>10.4556</v>
      </c>
      <c r="AB52" s="1">
        <v>8.1617999999999995</v>
      </c>
      <c r="AC52" s="1"/>
      <c r="AD52" s="1">
        <f t="shared" si="13"/>
        <v>49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4" t="s">
        <v>90</v>
      </c>
      <c r="B53" s="14" t="s">
        <v>34</v>
      </c>
      <c r="C53" s="14"/>
      <c r="D53" s="14"/>
      <c r="E53" s="14"/>
      <c r="F53" s="14"/>
      <c r="G53" s="15">
        <v>0</v>
      </c>
      <c r="H53" s="14" t="e">
        <v>#N/A</v>
      </c>
      <c r="I53" s="14" t="s">
        <v>35</v>
      </c>
      <c r="J53" s="14"/>
      <c r="K53" s="14">
        <f t="shared" si="12"/>
        <v>0</v>
      </c>
      <c r="L53" s="14">
        <f t="shared" si="4"/>
        <v>0</v>
      </c>
      <c r="M53" s="14"/>
      <c r="N53" s="14"/>
      <c r="O53" s="14"/>
      <c r="P53" s="14"/>
      <c r="Q53" s="14">
        <f t="shared" si="5"/>
        <v>0</v>
      </c>
      <c r="R53" s="16"/>
      <c r="S53" s="16"/>
      <c r="T53" s="14"/>
      <c r="U53" s="14" t="e">
        <f t="shared" si="7"/>
        <v>#DIV/0!</v>
      </c>
      <c r="V53" s="14" t="e">
        <f t="shared" si="8"/>
        <v>#DIV/0!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 t="s">
        <v>52</v>
      </c>
      <c r="AD53" s="14">
        <f t="shared" si="13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91</v>
      </c>
      <c r="B54" s="1" t="s">
        <v>44</v>
      </c>
      <c r="C54" s="1">
        <v>1157</v>
      </c>
      <c r="D54" s="1">
        <v>792</v>
      </c>
      <c r="E54" s="1">
        <v>883</v>
      </c>
      <c r="F54" s="1">
        <v>777</v>
      </c>
      <c r="G54" s="6">
        <v>0.4</v>
      </c>
      <c r="H54" s="1">
        <v>45</v>
      </c>
      <c r="I54" s="1" t="s">
        <v>35</v>
      </c>
      <c r="J54" s="1">
        <v>874</v>
      </c>
      <c r="K54" s="1">
        <f t="shared" si="12"/>
        <v>9</v>
      </c>
      <c r="L54" s="1">
        <f t="shared" si="4"/>
        <v>883</v>
      </c>
      <c r="M54" s="1"/>
      <c r="N54" s="1">
        <v>370.79999999999973</v>
      </c>
      <c r="O54" s="1">
        <v>400</v>
      </c>
      <c r="P54" s="1">
        <v>500</v>
      </c>
      <c r="Q54" s="1">
        <f t="shared" si="5"/>
        <v>176.6</v>
      </c>
      <c r="R54" s="5">
        <f>12*Q54-P54-O54-N54-F54</f>
        <v>71.400000000000091</v>
      </c>
      <c r="S54" s="5"/>
      <c r="T54" s="1"/>
      <c r="U54" s="1">
        <f t="shared" si="7"/>
        <v>12</v>
      </c>
      <c r="V54" s="1">
        <f t="shared" si="8"/>
        <v>11.595696489241222</v>
      </c>
      <c r="W54" s="1">
        <v>207.6</v>
      </c>
      <c r="X54" s="1">
        <v>168.6</v>
      </c>
      <c r="Y54" s="1">
        <v>140.4</v>
      </c>
      <c r="Z54" s="1">
        <v>165.4</v>
      </c>
      <c r="AA54" s="1">
        <v>168.4</v>
      </c>
      <c r="AB54" s="1">
        <v>160.4</v>
      </c>
      <c r="AC54" s="1"/>
      <c r="AD54" s="1">
        <f t="shared" si="13"/>
        <v>29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4" t="s">
        <v>92</v>
      </c>
      <c r="B55" s="14" t="s">
        <v>44</v>
      </c>
      <c r="C55" s="14"/>
      <c r="D55" s="14"/>
      <c r="E55" s="14"/>
      <c r="F55" s="14"/>
      <c r="G55" s="15">
        <v>0</v>
      </c>
      <c r="H55" s="14">
        <v>50</v>
      </c>
      <c r="I55" s="14" t="s">
        <v>35</v>
      </c>
      <c r="J55" s="14"/>
      <c r="K55" s="14">
        <f t="shared" si="12"/>
        <v>0</v>
      </c>
      <c r="L55" s="14">
        <f t="shared" si="4"/>
        <v>0</v>
      </c>
      <c r="M55" s="14"/>
      <c r="N55" s="14"/>
      <c r="O55" s="14"/>
      <c r="P55" s="14"/>
      <c r="Q55" s="14">
        <f t="shared" si="5"/>
        <v>0</v>
      </c>
      <c r="R55" s="16"/>
      <c r="S55" s="16"/>
      <c r="T55" s="14"/>
      <c r="U55" s="14" t="e">
        <f t="shared" si="7"/>
        <v>#DIV/0!</v>
      </c>
      <c r="V55" s="14" t="e">
        <f t="shared" si="8"/>
        <v>#DIV/0!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-0.2</v>
      </c>
      <c r="AC55" s="14" t="s">
        <v>52</v>
      </c>
      <c r="AD55" s="14">
        <f t="shared" si="13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93</v>
      </c>
      <c r="B56" s="1" t="s">
        <v>34</v>
      </c>
      <c r="C56" s="1">
        <v>248.55500000000001</v>
      </c>
      <c r="D56" s="1">
        <v>343.96699999999998</v>
      </c>
      <c r="E56" s="1">
        <v>337.815</v>
      </c>
      <c r="F56" s="1">
        <v>188.80699999999999</v>
      </c>
      <c r="G56" s="6">
        <v>1</v>
      </c>
      <c r="H56" s="1">
        <v>45</v>
      </c>
      <c r="I56" s="1" t="s">
        <v>35</v>
      </c>
      <c r="J56" s="1">
        <v>308.64999999999998</v>
      </c>
      <c r="K56" s="1">
        <f t="shared" si="12"/>
        <v>29.16500000000002</v>
      </c>
      <c r="L56" s="1">
        <f t="shared" si="4"/>
        <v>337.815</v>
      </c>
      <c r="M56" s="1"/>
      <c r="N56" s="1">
        <v>155.33540000000011</v>
      </c>
      <c r="O56" s="1">
        <v>400</v>
      </c>
      <c r="P56" s="1"/>
      <c r="Q56" s="1">
        <f t="shared" si="5"/>
        <v>67.563000000000002</v>
      </c>
      <c r="R56" s="5">
        <f t="shared" ref="R56:R64" si="15">12*Q56-P56-O56-N56-F56</f>
        <v>66.613599999999991</v>
      </c>
      <c r="S56" s="5"/>
      <c r="T56" s="1"/>
      <c r="U56" s="1">
        <f t="shared" si="7"/>
        <v>12</v>
      </c>
      <c r="V56" s="1">
        <f t="shared" si="8"/>
        <v>11.014052069919927</v>
      </c>
      <c r="W56" s="1">
        <v>73.428200000000004</v>
      </c>
      <c r="X56" s="1">
        <v>55.48</v>
      </c>
      <c r="Y56" s="1">
        <v>45.815399999999997</v>
      </c>
      <c r="Z56" s="1">
        <v>64.205799999999996</v>
      </c>
      <c r="AA56" s="1">
        <v>63.899000000000001</v>
      </c>
      <c r="AB56" s="1">
        <v>48.486199999999997</v>
      </c>
      <c r="AC56" s="1"/>
      <c r="AD56" s="1">
        <f t="shared" si="13"/>
        <v>67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94</v>
      </c>
      <c r="B57" s="1" t="s">
        <v>44</v>
      </c>
      <c r="C57" s="1">
        <v>168</v>
      </c>
      <c r="D57" s="1">
        <v>264</v>
      </c>
      <c r="E57" s="1">
        <v>153</v>
      </c>
      <c r="F57" s="1">
        <v>203</v>
      </c>
      <c r="G57" s="6">
        <v>0.35</v>
      </c>
      <c r="H57" s="1">
        <v>40</v>
      </c>
      <c r="I57" s="1" t="s">
        <v>35</v>
      </c>
      <c r="J57" s="1">
        <v>203</v>
      </c>
      <c r="K57" s="1">
        <f t="shared" si="12"/>
        <v>-50</v>
      </c>
      <c r="L57" s="1">
        <f t="shared" si="4"/>
        <v>153</v>
      </c>
      <c r="M57" s="1"/>
      <c r="N57" s="1">
        <v>193.99999999999989</v>
      </c>
      <c r="O57" s="1">
        <v>0</v>
      </c>
      <c r="P57" s="1"/>
      <c r="Q57" s="1">
        <f t="shared" si="5"/>
        <v>30.6</v>
      </c>
      <c r="R57" s="5"/>
      <c r="S57" s="5"/>
      <c r="T57" s="1"/>
      <c r="U57" s="1">
        <f t="shared" si="7"/>
        <v>12.973856209150323</v>
      </c>
      <c r="V57" s="1">
        <f t="shared" si="8"/>
        <v>12.973856209150323</v>
      </c>
      <c r="W57" s="1">
        <v>35</v>
      </c>
      <c r="X57" s="1">
        <v>50.8</v>
      </c>
      <c r="Y57" s="1">
        <v>38.799999999999997</v>
      </c>
      <c r="Z57" s="1">
        <v>30.6</v>
      </c>
      <c r="AA57" s="1">
        <v>35</v>
      </c>
      <c r="AB57" s="1">
        <v>45.2</v>
      </c>
      <c r="AC57" s="1"/>
      <c r="AD57" s="1">
        <f t="shared" si="13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95</v>
      </c>
      <c r="B58" s="1" t="s">
        <v>34</v>
      </c>
      <c r="C58" s="1"/>
      <c r="D58" s="1">
        <v>13.756</v>
      </c>
      <c r="E58" s="1">
        <v>6.5129999999999999</v>
      </c>
      <c r="F58" s="1">
        <v>7.2430000000000003</v>
      </c>
      <c r="G58" s="6">
        <v>1</v>
      </c>
      <c r="H58" s="1" t="e">
        <v>#N/A</v>
      </c>
      <c r="I58" s="1" t="s">
        <v>35</v>
      </c>
      <c r="J58" s="1">
        <v>7.1</v>
      </c>
      <c r="K58" s="1">
        <f t="shared" si="12"/>
        <v>-0.58699999999999974</v>
      </c>
      <c r="L58" s="1">
        <f t="shared" si="4"/>
        <v>6.5129999999999999</v>
      </c>
      <c r="M58" s="1"/>
      <c r="N58" s="1">
        <v>23.856999999999999</v>
      </c>
      <c r="O58" s="1">
        <v>0</v>
      </c>
      <c r="P58" s="1"/>
      <c r="Q58" s="1">
        <f t="shared" si="5"/>
        <v>1.3026</v>
      </c>
      <c r="R58" s="5"/>
      <c r="S58" s="5"/>
      <c r="T58" s="1"/>
      <c r="U58" s="1">
        <f t="shared" si="7"/>
        <v>23.875326270535854</v>
      </c>
      <c r="V58" s="1">
        <f t="shared" si="8"/>
        <v>23.875326270535854</v>
      </c>
      <c r="W58" s="1">
        <v>0</v>
      </c>
      <c r="X58" s="1">
        <v>2.992</v>
      </c>
      <c r="Y58" s="1">
        <v>1.7210000000000001</v>
      </c>
      <c r="Z58" s="1">
        <v>0</v>
      </c>
      <c r="AA58" s="1">
        <v>0</v>
      </c>
      <c r="AB58" s="1">
        <v>2.3003999999999998</v>
      </c>
      <c r="AC58" s="1"/>
      <c r="AD58" s="1">
        <f t="shared" si="13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96</v>
      </c>
      <c r="B59" s="1" t="s">
        <v>44</v>
      </c>
      <c r="C59" s="1">
        <v>343</v>
      </c>
      <c r="D59" s="1">
        <v>2592</v>
      </c>
      <c r="E59" s="1">
        <v>2420</v>
      </c>
      <c r="F59" s="1">
        <v>435</v>
      </c>
      <c r="G59" s="6">
        <v>0.4</v>
      </c>
      <c r="H59" s="1">
        <v>40</v>
      </c>
      <c r="I59" s="1" t="s">
        <v>35</v>
      </c>
      <c r="J59" s="1">
        <v>2428</v>
      </c>
      <c r="K59" s="1">
        <f t="shared" si="12"/>
        <v>-8</v>
      </c>
      <c r="L59" s="1">
        <f t="shared" si="4"/>
        <v>512</v>
      </c>
      <c r="M59" s="1">
        <v>1908</v>
      </c>
      <c r="N59" s="1">
        <v>383.19999999999982</v>
      </c>
      <c r="O59" s="1">
        <v>138.60000000000011</v>
      </c>
      <c r="P59" s="1"/>
      <c r="Q59" s="1">
        <f t="shared" si="5"/>
        <v>102.4</v>
      </c>
      <c r="R59" s="5">
        <f t="shared" si="15"/>
        <v>272.00000000000023</v>
      </c>
      <c r="S59" s="5"/>
      <c r="T59" s="1"/>
      <c r="U59" s="1">
        <f t="shared" si="7"/>
        <v>12.000000000000002</v>
      </c>
      <c r="V59" s="1">
        <f t="shared" si="8"/>
        <v>9.3437499999999982</v>
      </c>
      <c r="W59" s="1">
        <v>99.6</v>
      </c>
      <c r="X59" s="1">
        <v>120.6</v>
      </c>
      <c r="Y59" s="1">
        <v>78.2</v>
      </c>
      <c r="Z59" s="1">
        <v>109.2</v>
      </c>
      <c r="AA59" s="1">
        <v>106.4</v>
      </c>
      <c r="AB59" s="1">
        <v>90.2</v>
      </c>
      <c r="AC59" s="1"/>
      <c r="AD59" s="1">
        <f t="shared" si="13"/>
        <v>109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97</v>
      </c>
      <c r="B60" s="1" t="s">
        <v>44</v>
      </c>
      <c r="C60" s="1">
        <v>534</v>
      </c>
      <c r="D60" s="1">
        <v>4950</v>
      </c>
      <c r="E60" s="1">
        <v>3867</v>
      </c>
      <c r="F60" s="1">
        <v>1378</v>
      </c>
      <c r="G60" s="6">
        <v>0.4</v>
      </c>
      <c r="H60" s="1">
        <v>45</v>
      </c>
      <c r="I60" s="1" t="s">
        <v>35</v>
      </c>
      <c r="J60" s="1">
        <v>3879</v>
      </c>
      <c r="K60" s="1">
        <f t="shared" si="12"/>
        <v>-12</v>
      </c>
      <c r="L60" s="1">
        <f t="shared" si="4"/>
        <v>699</v>
      </c>
      <c r="M60" s="1">
        <v>3168</v>
      </c>
      <c r="N60" s="1">
        <v>776.39999999999964</v>
      </c>
      <c r="O60" s="1">
        <v>0</v>
      </c>
      <c r="P60" s="1"/>
      <c r="Q60" s="1">
        <f t="shared" si="5"/>
        <v>139.80000000000001</v>
      </c>
      <c r="R60" s="5"/>
      <c r="S60" s="5"/>
      <c r="T60" s="1"/>
      <c r="U60" s="1">
        <f t="shared" si="7"/>
        <v>15.410586552217449</v>
      </c>
      <c r="V60" s="1">
        <f t="shared" si="8"/>
        <v>15.410586552217449</v>
      </c>
      <c r="W60" s="1">
        <v>161</v>
      </c>
      <c r="X60" s="1">
        <v>236.6</v>
      </c>
      <c r="Y60" s="1">
        <v>145.80000000000001</v>
      </c>
      <c r="Z60" s="1">
        <v>162.6</v>
      </c>
      <c r="AA60" s="1">
        <v>165.4</v>
      </c>
      <c r="AB60" s="1">
        <v>152.19999999999999</v>
      </c>
      <c r="AC60" s="1"/>
      <c r="AD60" s="1">
        <f t="shared" si="13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98</v>
      </c>
      <c r="B61" s="1" t="s">
        <v>44</v>
      </c>
      <c r="C61" s="1">
        <v>216</v>
      </c>
      <c r="D61" s="1">
        <v>960</v>
      </c>
      <c r="E61" s="1">
        <v>992</v>
      </c>
      <c r="F61" s="1">
        <v>135</v>
      </c>
      <c r="G61" s="6">
        <v>0.4</v>
      </c>
      <c r="H61" s="1">
        <v>40</v>
      </c>
      <c r="I61" s="1" t="s">
        <v>35</v>
      </c>
      <c r="J61" s="1">
        <v>1005</v>
      </c>
      <c r="K61" s="1">
        <f t="shared" si="12"/>
        <v>-13</v>
      </c>
      <c r="L61" s="1">
        <f t="shared" si="4"/>
        <v>248</v>
      </c>
      <c r="M61" s="1">
        <v>744</v>
      </c>
      <c r="N61" s="1">
        <v>519.79999999999995</v>
      </c>
      <c r="O61" s="1">
        <v>0</v>
      </c>
      <c r="P61" s="1"/>
      <c r="Q61" s="1">
        <f t="shared" si="5"/>
        <v>49.6</v>
      </c>
      <c r="R61" s="5"/>
      <c r="S61" s="5"/>
      <c r="T61" s="1"/>
      <c r="U61" s="1">
        <f t="shared" si="7"/>
        <v>13.201612903225804</v>
      </c>
      <c r="V61" s="1">
        <f t="shared" si="8"/>
        <v>13.201612903225804</v>
      </c>
      <c r="W61" s="1">
        <v>51</v>
      </c>
      <c r="X61" s="1">
        <v>81.599999999999994</v>
      </c>
      <c r="Y61" s="1">
        <v>38.799999999999997</v>
      </c>
      <c r="Z61" s="1">
        <v>47</v>
      </c>
      <c r="AA61" s="1">
        <v>45.2</v>
      </c>
      <c r="AB61" s="1">
        <v>40</v>
      </c>
      <c r="AC61" s="1"/>
      <c r="AD61" s="1">
        <f t="shared" si="13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99</v>
      </c>
      <c r="B62" s="1" t="s">
        <v>34</v>
      </c>
      <c r="C62" s="1">
        <v>201.27500000000001</v>
      </c>
      <c r="D62" s="1">
        <v>107.63</v>
      </c>
      <c r="E62" s="1">
        <v>137.857</v>
      </c>
      <c r="F62" s="1">
        <v>121.92700000000001</v>
      </c>
      <c r="G62" s="6">
        <v>1</v>
      </c>
      <c r="H62" s="1">
        <v>50</v>
      </c>
      <c r="I62" s="1" t="s">
        <v>35</v>
      </c>
      <c r="J62" s="1">
        <v>133.5</v>
      </c>
      <c r="K62" s="1">
        <f t="shared" si="12"/>
        <v>4.3569999999999993</v>
      </c>
      <c r="L62" s="1">
        <f t="shared" si="4"/>
        <v>137.857</v>
      </c>
      <c r="M62" s="1"/>
      <c r="N62" s="1">
        <v>61.526799999999952</v>
      </c>
      <c r="O62" s="1">
        <v>0</v>
      </c>
      <c r="P62" s="1"/>
      <c r="Q62" s="1">
        <f t="shared" si="5"/>
        <v>27.571400000000001</v>
      </c>
      <c r="R62" s="5">
        <f t="shared" si="15"/>
        <v>147.40300000000002</v>
      </c>
      <c r="S62" s="5"/>
      <c r="T62" s="1"/>
      <c r="U62" s="1">
        <f t="shared" si="7"/>
        <v>11.999999999999998</v>
      </c>
      <c r="V62" s="1">
        <f t="shared" si="8"/>
        <v>6.6537716619395439</v>
      </c>
      <c r="W62" s="1">
        <v>27.396799999999999</v>
      </c>
      <c r="X62" s="1">
        <v>25.058800000000002</v>
      </c>
      <c r="Y62" s="1">
        <v>24.611000000000001</v>
      </c>
      <c r="Z62" s="1">
        <v>28.650200000000002</v>
      </c>
      <c r="AA62" s="1">
        <v>27.203600000000002</v>
      </c>
      <c r="AB62" s="1">
        <v>18.686</v>
      </c>
      <c r="AC62" s="1" t="s">
        <v>36</v>
      </c>
      <c r="AD62" s="1">
        <f t="shared" si="13"/>
        <v>147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100</v>
      </c>
      <c r="B63" s="1" t="s">
        <v>34</v>
      </c>
      <c r="C63" s="1">
        <v>204.05</v>
      </c>
      <c r="D63" s="1">
        <v>473.76</v>
      </c>
      <c r="E63" s="1">
        <v>442.93700000000001</v>
      </c>
      <c r="F63" s="1">
        <v>122.68600000000001</v>
      </c>
      <c r="G63" s="6">
        <v>1</v>
      </c>
      <c r="H63" s="1">
        <v>50</v>
      </c>
      <c r="I63" s="1" t="s">
        <v>35</v>
      </c>
      <c r="J63" s="1">
        <v>426.1</v>
      </c>
      <c r="K63" s="1">
        <f t="shared" si="12"/>
        <v>16.836999999999989</v>
      </c>
      <c r="L63" s="1">
        <f t="shared" si="4"/>
        <v>442.93700000000001</v>
      </c>
      <c r="M63" s="1"/>
      <c r="N63" s="1">
        <v>222.7634000000001</v>
      </c>
      <c r="O63" s="1">
        <v>400</v>
      </c>
      <c r="P63" s="1"/>
      <c r="Q63" s="1">
        <f t="shared" si="5"/>
        <v>88.587400000000002</v>
      </c>
      <c r="R63" s="5">
        <f t="shared" si="15"/>
        <v>317.59939999999995</v>
      </c>
      <c r="S63" s="5"/>
      <c r="T63" s="1"/>
      <c r="U63" s="1">
        <f t="shared" si="7"/>
        <v>12</v>
      </c>
      <c r="V63" s="1">
        <f t="shared" si="8"/>
        <v>8.4148468066564774</v>
      </c>
      <c r="W63" s="1">
        <v>80.674000000000007</v>
      </c>
      <c r="X63" s="1">
        <v>64.960000000000008</v>
      </c>
      <c r="Y63" s="1">
        <v>59.394399999999997</v>
      </c>
      <c r="Z63" s="1">
        <v>72.974800000000002</v>
      </c>
      <c r="AA63" s="1">
        <v>72.561199999999999</v>
      </c>
      <c r="AB63" s="1">
        <v>63.043999999999997</v>
      </c>
      <c r="AC63" s="1"/>
      <c r="AD63" s="1">
        <f t="shared" si="13"/>
        <v>318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101</v>
      </c>
      <c r="B64" s="1" t="s">
        <v>34</v>
      </c>
      <c r="C64" s="1">
        <v>317.12200000000001</v>
      </c>
      <c r="D64" s="1">
        <v>254.155</v>
      </c>
      <c r="E64" s="1">
        <v>259.93599999999998</v>
      </c>
      <c r="F64" s="1">
        <v>238.86099999999999</v>
      </c>
      <c r="G64" s="6">
        <v>1</v>
      </c>
      <c r="H64" s="1">
        <v>55</v>
      </c>
      <c r="I64" s="1" t="s">
        <v>35</v>
      </c>
      <c r="J64" s="1">
        <v>250.6</v>
      </c>
      <c r="K64" s="1">
        <f t="shared" si="12"/>
        <v>9.3359999999999843</v>
      </c>
      <c r="L64" s="1">
        <f t="shared" si="4"/>
        <v>259.93599999999998</v>
      </c>
      <c r="M64" s="1"/>
      <c r="N64" s="1">
        <v>95.751799999999946</v>
      </c>
      <c r="O64" s="1">
        <v>180</v>
      </c>
      <c r="P64" s="1"/>
      <c r="Q64" s="1">
        <f t="shared" si="5"/>
        <v>51.987199999999994</v>
      </c>
      <c r="R64" s="5">
        <f t="shared" si="15"/>
        <v>109.23359999999997</v>
      </c>
      <c r="S64" s="5"/>
      <c r="T64" s="1"/>
      <c r="U64" s="1">
        <f t="shared" si="7"/>
        <v>12</v>
      </c>
      <c r="V64" s="1">
        <f t="shared" si="8"/>
        <v>9.8988366367105733</v>
      </c>
      <c r="W64" s="1">
        <v>53.442399999999999</v>
      </c>
      <c r="X64" s="1">
        <v>47.894399999999997</v>
      </c>
      <c r="Y64" s="1">
        <v>50.539000000000001</v>
      </c>
      <c r="Z64" s="1">
        <v>50.540599999999998</v>
      </c>
      <c r="AA64" s="1">
        <v>50.143599999999999</v>
      </c>
      <c r="AB64" s="1">
        <v>47.073599999999999</v>
      </c>
      <c r="AC64" s="1"/>
      <c r="AD64" s="1">
        <f t="shared" si="13"/>
        <v>109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4" t="s">
        <v>102</v>
      </c>
      <c r="B65" s="14" t="s">
        <v>34</v>
      </c>
      <c r="C65" s="14"/>
      <c r="D65" s="14"/>
      <c r="E65" s="14"/>
      <c r="F65" s="14"/>
      <c r="G65" s="15">
        <v>0</v>
      </c>
      <c r="H65" s="14" t="e">
        <v>#N/A</v>
      </c>
      <c r="I65" s="14" t="s">
        <v>35</v>
      </c>
      <c r="J65" s="14"/>
      <c r="K65" s="14">
        <f t="shared" si="12"/>
        <v>0</v>
      </c>
      <c r="L65" s="14">
        <f t="shared" si="4"/>
        <v>0</v>
      </c>
      <c r="M65" s="14"/>
      <c r="N65" s="14"/>
      <c r="O65" s="14"/>
      <c r="P65" s="14"/>
      <c r="Q65" s="14">
        <f t="shared" si="5"/>
        <v>0</v>
      </c>
      <c r="R65" s="16"/>
      <c r="S65" s="16"/>
      <c r="T65" s="14"/>
      <c r="U65" s="14" t="e">
        <f t="shared" si="7"/>
        <v>#DIV/0!</v>
      </c>
      <c r="V65" s="14" t="e">
        <f t="shared" si="8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 t="s">
        <v>52</v>
      </c>
      <c r="AD65" s="14">
        <f t="shared" si="13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4" t="s">
        <v>103</v>
      </c>
      <c r="B66" s="14" t="s">
        <v>34</v>
      </c>
      <c r="C66" s="14"/>
      <c r="D66" s="14"/>
      <c r="E66" s="14"/>
      <c r="F66" s="14"/>
      <c r="G66" s="15">
        <v>0</v>
      </c>
      <c r="H66" s="14" t="e">
        <v>#N/A</v>
      </c>
      <c r="I66" s="14" t="s">
        <v>35</v>
      </c>
      <c r="J66" s="14"/>
      <c r="K66" s="14">
        <f t="shared" si="12"/>
        <v>0</v>
      </c>
      <c r="L66" s="14">
        <f t="shared" si="4"/>
        <v>0</v>
      </c>
      <c r="M66" s="14"/>
      <c r="N66" s="14"/>
      <c r="O66" s="14"/>
      <c r="P66" s="14"/>
      <c r="Q66" s="14">
        <f t="shared" si="5"/>
        <v>0</v>
      </c>
      <c r="R66" s="16"/>
      <c r="S66" s="16"/>
      <c r="T66" s="14"/>
      <c r="U66" s="14" t="e">
        <f t="shared" si="7"/>
        <v>#DIV/0!</v>
      </c>
      <c r="V66" s="14" t="e">
        <f t="shared" si="8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 t="s">
        <v>52</v>
      </c>
      <c r="AD66" s="14">
        <f t="shared" si="13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4" t="s">
        <v>104</v>
      </c>
      <c r="B67" s="14" t="s">
        <v>34</v>
      </c>
      <c r="C67" s="14"/>
      <c r="D67" s="14"/>
      <c r="E67" s="14"/>
      <c r="F67" s="14"/>
      <c r="G67" s="15">
        <v>0</v>
      </c>
      <c r="H67" s="14">
        <v>40</v>
      </c>
      <c r="I67" s="14" t="s">
        <v>35</v>
      </c>
      <c r="J67" s="14"/>
      <c r="K67" s="14">
        <f t="shared" si="12"/>
        <v>0</v>
      </c>
      <c r="L67" s="14">
        <f t="shared" si="4"/>
        <v>0</v>
      </c>
      <c r="M67" s="14"/>
      <c r="N67" s="14"/>
      <c r="O67" s="14"/>
      <c r="P67" s="14"/>
      <c r="Q67" s="14">
        <f t="shared" si="5"/>
        <v>0</v>
      </c>
      <c r="R67" s="16"/>
      <c r="S67" s="16"/>
      <c r="T67" s="14"/>
      <c r="U67" s="14" t="e">
        <f t="shared" si="7"/>
        <v>#DIV/0!</v>
      </c>
      <c r="V67" s="14" t="e">
        <f t="shared" si="8"/>
        <v>#DIV/0!</v>
      </c>
      <c r="W67" s="14">
        <v>0</v>
      </c>
      <c r="X67" s="14">
        <v>0</v>
      </c>
      <c r="Y67" s="14">
        <v>-0.33860000000000001</v>
      </c>
      <c r="Z67" s="14">
        <v>-0.47599999999999998</v>
      </c>
      <c r="AA67" s="14">
        <v>-0.13739999999999999</v>
      </c>
      <c r="AB67" s="14">
        <v>0</v>
      </c>
      <c r="AC67" s="14" t="s">
        <v>105</v>
      </c>
      <c r="AD67" s="14">
        <f t="shared" si="13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106</v>
      </c>
      <c r="B68" s="1" t="s">
        <v>44</v>
      </c>
      <c r="C68" s="1">
        <v>719</v>
      </c>
      <c r="D68" s="1">
        <v>504</v>
      </c>
      <c r="E68" s="1">
        <v>652.6</v>
      </c>
      <c r="F68" s="1">
        <v>361.4</v>
      </c>
      <c r="G68" s="6">
        <v>0.4</v>
      </c>
      <c r="H68" s="1">
        <v>45</v>
      </c>
      <c r="I68" s="1" t="s">
        <v>35</v>
      </c>
      <c r="J68" s="1">
        <v>655</v>
      </c>
      <c r="K68" s="1">
        <f t="shared" si="12"/>
        <v>-2.3999999999999773</v>
      </c>
      <c r="L68" s="1">
        <f t="shared" si="4"/>
        <v>652.6</v>
      </c>
      <c r="M68" s="1"/>
      <c r="N68" s="1">
        <v>513.59999999999991</v>
      </c>
      <c r="O68" s="1">
        <v>300</v>
      </c>
      <c r="P68" s="1">
        <v>300</v>
      </c>
      <c r="Q68" s="1">
        <f t="shared" si="5"/>
        <v>130.52000000000001</v>
      </c>
      <c r="R68" s="5">
        <f>12*Q68-P68-O68-N68-F68</f>
        <v>91.24000000000035</v>
      </c>
      <c r="S68" s="5"/>
      <c r="T68" s="1"/>
      <c r="U68" s="1">
        <f t="shared" si="7"/>
        <v>12</v>
      </c>
      <c r="V68" s="1">
        <f t="shared" si="8"/>
        <v>11.300950045969966</v>
      </c>
      <c r="W68" s="1">
        <v>147.91999999999999</v>
      </c>
      <c r="X68" s="1">
        <v>126.6</v>
      </c>
      <c r="Y68" s="1">
        <v>110.6</v>
      </c>
      <c r="Z68" s="1">
        <v>133.80000000000001</v>
      </c>
      <c r="AA68" s="1">
        <v>139.4</v>
      </c>
      <c r="AB68" s="1">
        <v>125.6</v>
      </c>
      <c r="AC68" s="1"/>
      <c r="AD68" s="1">
        <f t="shared" si="13"/>
        <v>36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4" t="s">
        <v>107</v>
      </c>
      <c r="B69" s="14" t="s">
        <v>34</v>
      </c>
      <c r="C69" s="14"/>
      <c r="D69" s="14"/>
      <c r="E69" s="14"/>
      <c r="F69" s="14"/>
      <c r="G69" s="15">
        <v>0</v>
      </c>
      <c r="H69" s="14" t="e">
        <v>#N/A</v>
      </c>
      <c r="I69" s="14" t="s">
        <v>35</v>
      </c>
      <c r="J69" s="14"/>
      <c r="K69" s="14">
        <f t="shared" si="12"/>
        <v>0</v>
      </c>
      <c r="L69" s="14">
        <f t="shared" si="4"/>
        <v>0</v>
      </c>
      <c r="M69" s="14"/>
      <c r="N69" s="14"/>
      <c r="O69" s="14"/>
      <c r="P69" s="14"/>
      <c r="Q69" s="14">
        <f t="shared" si="5"/>
        <v>0</v>
      </c>
      <c r="R69" s="16"/>
      <c r="S69" s="16"/>
      <c r="T69" s="14"/>
      <c r="U69" s="14" t="e">
        <f t="shared" si="7"/>
        <v>#DIV/0!</v>
      </c>
      <c r="V69" s="14" t="e">
        <f t="shared" si="8"/>
        <v>#DIV/0!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 t="s">
        <v>52</v>
      </c>
      <c r="AD69" s="14">
        <f t="shared" si="13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108</v>
      </c>
      <c r="B70" s="1" t="s">
        <v>44</v>
      </c>
      <c r="C70" s="1">
        <v>43</v>
      </c>
      <c r="D70" s="1">
        <v>413</v>
      </c>
      <c r="E70" s="1">
        <v>127</v>
      </c>
      <c r="F70" s="1">
        <v>279</v>
      </c>
      <c r="G70" s="6">
        <v>0.35</v>
      </c>
      <c r="H70" s="1">
        <v>40</v>
      </c>
      <c r="I70" s="1" t="s">
        <v>35</v>
      </c>
      <c r="J70" s="1">
        <v>157</v>
      </c>
      <c r="K70" s="1">
        <f t="shared" ref="K70:K101" si="16">E70-J70</f>
        <v>-30</v>
      </c>
      <c r="L70" s="1">
        <f t="shared" si="4"/>
        <v>127</v>
      </c>
      <c r="M70" s="1"/>
      <c r="N70" s="1">
        <v>295.8</v>
      </c>
      <c r="O70" s="1">
        <v>0</v>
      </c>
      <c r="P70" s="1"/>
      <c r="Q70" s="1">
        <f t="shared" si="5"/>
        <v>25.4</v>
      </c>
      <c r="R70" s="5"/>
      <c r="S70" s="5"/>
      <c r="T70" s="1"/>
      <c r="U70" s="1">
        <f t="shared" si="7"/>
        <v>22.629921259842519</v>
      </c>
      <c r="V70" s="1">
        <f t="shared" si="8"/>
        <v>22.629921259842519</v>
      </c>
      <c r="W70" s="1">
        <v>23.6</v>
      </c>
      <c r="X70" s="1">
        <v>63.6</v>
      </c>
      <c r="Y70" s="1">
        <v>49.2</v>
      </c>
      <c r="Z70" s="1">
        <v>25.8</v>
      </c>
      <c r="AA70" s="1">
        <v>29</v>
      </c>
      <c r="AB70" s="1">
        <v>44</v>
      </c>
      <c r="AC70" s="1"/>
      <c r="AD70" s="1">
        <f t="shared" ref="AD70:AD101" si="17">ROUND(R70*G70,0)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109</v>
      </c>
      <c r="B71" s="1" t="s">
        <v>44</v>
      </c>
      <c r="C71" s="1">
        <v>57</v>
      </c>
      <c r="D71" s="1">
        <v>124</v>
      </c>
      <c r="E71" s="1">
        <v>42</v>
      </c>
      <c r="F71" s="1">
        <v>96</v>
      </c>
      <c r="G71" s="6">
        <v>0.4</v>
      </c>
      <c r="H71" s="1" t="e">
        <v>#N/A</v>
      </c>
      <c r="I71" s="1" t="s">
        <v>35</v>
      </c>
      <c r="J71" s="1">
        <v>51</v>
      </c>
      <c r="K71" s="1">
        <f t="shared" si="16"/>
        <v>-9</v>
      </c>
      <c r="L71" s="1">
        <f t="shared" ref="L71:L113" si="18">E71-M71</f>
        <v>42</v>
      </c>
      <c r="M71" s="1"/>
      <c r="N71" s="1">
        <v>166</v>
      </c>
      <c r="O71" s="1">
        <v>0</v>
      </c>
      <c r="P71" s="1"/>
      <c r="Q71" s="1">
        <f t="shared" ref="Q71:Q113" si="19">L71/5</f>
        <v>8.4</v>
      </c>
      <c r="R71" s="5"/>
      <c r="S71" s="5"/>
      <c r="T71" s="1"/>
      <c r="U71" s="1">
        <f t="shared" ref="U71:U113" si="20">(F71+N71+O71+P71+R71)/Q71</f>
        <v>31.19047619047619</v>
      </c>
      <c r="V71" s="1">
        <f t="shared" ref="V71:V113" si="21">(F71+N71+O71+P71)/Q71</f>
        <v>31.19047619047619</v>
      </c>
      <c r="W71" s="1">
        <v>11.4</v>
      </c>
      <c r="X71" s="1">
        <v>22</v>
      </c>
      <c r="Y71" s="1">
        <v>13</v>
      </c>
      <c r="Z71" s="1">
        <v>4</v>
      </c>
      <c r="AA71" s="1">
        <v>10.8</v>
      </c>
      <c r="AB71" s="1">
        <v>17.8</v>
      </c>
      <c r="AC71" s="1"/>
      <c r="AD71" s="1">
        <f t="shared" si="17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0" t="s">
        <v>110</v>
      </c>
      <c r="B72" s="10" t="s">
        <v>44</v>
      </c>
      <c r="C72" s="10"/>
      <c r="D72" s="10">
        <v>860</v>
      </c>
      <c r="E72" s="10">
        <v>860</v>
      </c>
      <c r="F72" s="10"/>
      <c r="G72" s="11">
        <v>0</v>
      </c>
      <c r="H72" s="10" t="e">
        <v>#N/A</v>
      </c>
      <c r="I72" s="10" t="s">
        <v>45</v>
      </c>
      <c r="J72" s="10">
        <v>860</v>
      </c>
      <c r="K72" s="10">
        <f t="shared" si="16"/>
        <v>0</v>
      </c>
      <c r="L72" s="10">
        <f t="shared" si="18"/>
        <v>0</v>
      </c>
      <c r="M72" s="10">
        <v>860</v>
      </c>
      <c r="N72" s="10"/>
      <c r="O72" s="10"/>
      <c r="P72" s="10"/>
      <c r="Q72" s="10">
        <f t="shared" si="19"/>
        <v>0</v>
      </c>
      <c r="R72" s="12"/>
      <c r="S72" s="12"/>
      <c r="T72" s="10"/>
      <c r="U72" s="10" t="e">
        <f t="shared" si="20"/>
        <v>#DIV/0!</v>
      </c>
      <c r="V72" s="10" t="e">
        <f t="shared" si="21"/>
        <v>#DIV/0!</v>
      </c>
      <c r="W72" s="10">
        <v>0</v>
      </c>
      <c r="X72" s="10">
        <v>44</v>
      </c>
      <c r="Y72" s="10">
        <v>0</v>
      </c>
      <c r="Z72" s="10">
        <v>0</v>
      </c>
      <c r="AA72" s="10">
        <v>0</v>
      </c>
      <c r="AB72" s="10">
        <v>0</v>
      </c>
      <c r="AC72" s="10"/>
      <c r="AD72" s="10">
        <f t="shared" si="17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0" t="s">
        <v>111</v>
      </c>
      <c r="B73" s="10" t="s">
        <v>44</v>
      </c>
      <c r="C73" s="10"/>
      <c r="D73" s="10">
        <v>960</v>
      </c>
      <c r="E73" s="10">
        <v>960</v>
      </c>
      <c r="F73" s="10"/>
      <c r="G73" s="11">
        <v>0</v>
      </c>
      <c r="H73" s="10" t="e">
        <v>#N/A</v>
      </c>
      <c r="I73" s="10" t="s">
        <v>45</v>
      </c>
      <c r="J73" s="10">
        <v>960</v>
      </c>
      <c r="K73" s="10">
        <f t="shared" si="16"/>
        <v>0</v>
      </c>
      <c r="L73" s="10">
        <f t="shared" si="18"/>
        <v>0</v>
      </c>
      <c r="M73" s="10">
        <v>960</v>
      </c>
      <c r="N73" s="10"/>
      <c r="O73" s="10"/>
      <c r="P73" s="10"/>
      <c r="Q73" s="10">
        <f t="shared" si="19"/>
        <v>0</v>
      </c>
      <c r="R73" s="12"/>
      <c r="S73" s="12"/>
      <c r="T73" s="10"/>
      <c r="U73" s="10" t="e">
        <f t="shared" si="20"/>
        <v>#DIV/0!</v>
      </c>
      <c r="V73" s="10" t="e">
        <f t="shared" si="21"/>
        <v>#DIV/0!</v>
      </c>
      <c r="W73" s="10">
        <v>0</v>
      </c>
      <c r="X73" s="10">
        <v>52</v>
      </c>
      <c r="Y73" s="10">
        <v>0</v>
      </c>
      <c r="Z73" s="10">
        <v>0</v>
      </c>
      <c r="AA73" s="10">
        <v>0</v>
      </c>
      <c r="AB73" s="10">
        <v>0</v>
      </c>
      <c r="AC73" s="10"/>
      <c r="AD73" s="10">
        <f t="shared" si="17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4" t="s">
        <v>112</v>
      </c>
      <c r="B74" s="14" t="s">
        <v>44</v>
      </c>
      <c r="C74" s="14"/>
      <c r="D74" s="14">
        <v>684</v>
      </c>
      <c r="E74" s="14">
        <v>684</v>
      </c>
      <c r="F74" s="14"/>
      <c r="G74" s="15">
        <v>0</v>
      </c>
      <c r="H74" s="14" t="e">
        <v>#N/A</v>
      </c>
      <c r="I74" s="14" t="s">
        <v>35</v>
      </c>
      <c r="J74" s="14">
        <v>688</v>
      </c>
      <c r="K74" s="14">
        <f t="shared" si="16"/>
        <v>-4</v>
      </c>
      <c r="L74" s="14">
        <f t="shared" si="18"/>
        <v>0</v>
      </c>
      <c r="M74" s="14">
        <v>684</v>
      </c>
      <c r="N74" s="14"/>
      <c r="O74" s="14"/>
      <c r="P74" s="14"/>
      <c r="Q74" s="14">
        <f t="shared" si="19"/>
        <v>0</v>
      </c>
      <c r="R74" s="16"/>
      <c r="S74" s="16"/>
      <c r="T74" s="14"/>
      <c r="U74" s="14" t="e">
        <f t="shared" si="20"/>
        <v>#DIV/0!</v>
      </c>
      <c r="V74" s="14" t="e">
        <f t="shared" si="21"/>
        <v>#DIV/0!</v>
      </c>
      <c r="W74" s="14">
        <v>0</v>
      </c>
      <c r="X74" s="14">
        <v>36</v>
      </c>
      <c r="Y74" s="14">
        <v>0</v>
      </c>
      <c r="Z74" s="14">
        <v>0</v>
      </c>
      <c r="AA74" s="14">
        <v>0</v>
      </c>
      <c r="AB74" s="14">
        <v>0</v>
      </c>
      <c r="AC74" s="14" t="s">
        <v>52</v>
      </c>
      <c r="AD74" s="14">
        <f t="shared" si="17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0" t="s">
        <v>113</v>
      </c>
      <c r="B75" s="10" t="s">
        <v>44</v>
      </c>
      <c r="C75" s="10"/>
      <c r="D75" s="10">
        <v>588</v>
      </c>
      <c r="E75" s="10">
        <v>588</v>
      </c>
      <c r="F75" s="10"/>
      <c r="G75" s="11">
        <v>0</v>
      </c>
      <c r="H75" s="10" t="e">
        <v>#N/A</v>
      </c>
      <c r="I75" s="10" t="s">
        <v>45</v>
      </c>
      <c r="J75" s="10">
        <v>588</v>
      </c>
      <c r="K75" s="10">
        <f t="shared" si="16"/>
        <v>0</v>
      </c>
      <c r="L75" s="10">
        <f t="shared" si="18"/>
        <v>0</v>
      </c>
      <c r="M75" s="10">
        <v>588</v>
      </c>
      <c r="N75" s="10"/>
      <c r="O75" s="10"/>
      <c r="P75" s="10"/>
      <c r="Q75" s="10">
        <f t="shared" si="19"/>
        <v>0</v>
      </c>
      <c r="R75" s="12"/>
      <c r="S75" s="12"/>
      <c r="T75" s="10"/>
      <c r="U75" s="10" t="e">
        <f t="shared" si="20"/>
        <v>#DIV/0!</v>
      </c>
      <c r="V75" s="10" t="e">
        <f t="shared" si="21"/>
        <v>#DIV/0!</v>
      </c>
      <c r="W75" s="10">
        <v>0</v>
      </c>
      <c r="X75" s="10">
        <v>37.200000000000003</v>
      </c>
      <c r="Y75" s="10">
        <v>0</v>
      </c>
      <c r="Z75" s="10">
        <v>0</v>
      </c>
      <c r="AA75" s="10">
        <v>0</v>
      </c>
      <c r="AB75" s="10">
        <v>0</v>
      </c>
      <c r="AC75" s="10"/>
      <c r="AD75" s="10">
        <f t="shared" si="17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114</v>
      </c>
      <c r="B76" s="1" t="s">
        <v>44</v>
      </c>
      <c r="C76" s="1">
        <v>255</v>
      </c>
      <c r="D76" s="1">
        <v>1424</v>
      </c>
      <c r="E76" s="1">
        <v>1351</v>
      </c>
      <c r="F76" s="1">
        <v>292</v>
      </c>
      <c r="G76" s="6">
        <v>0.4</v>
      </c>
      <c r="H76" s="1">
        <v>40</v>
      </c>
      <c r="I76" s="1" t="s">
        <v>35</v>
      </c>
      <c r="J76" s="1">
        <v>1352</v>
      </c>
      <c r="K76" s="1">
        <f t="shared" si="16"/>
        <v>-1</v>
      </c>
      <c r="L76" s="1">
        <f t="shared" si="18"/>
        <v>139</v>
      </c>
      <c r="M76" s="1">
        <v>1212</v>
      </c>
      <c r="N76" s="1">
        <v>240</v>
      </c>
      <c r="O76" s="1">
        <v>0</v>
      </c>
      <c r="P76" s="1"/>
      <c r="Q76" s="1">
        <f t="shared" si="19"/>
        <v>27.8</v>
      </c>
      <c r="R76" s="5"/>
      <c r="S76" s="5"/>
      <c r="T76" s="1"/>
      <c r="U76" s="1">
        <f t="shared" si="20"/>
        <v>19.136690647482013</v>
      </c>
      <c r="V76" s="1">
        <f t="shared" si="21"/>
        <v>19.136690647482013</v>
      </c>
      <c r="W76" s="1">
        <v>31.4</v>
      </c>
      <c r="X76" s="1">
        <v>65.599999999999994</v>
      </c>
      <c r="Y76" s="1">
        <v>18.8</v>
      </c>
      <c r="Z76" s="1">
        <v>29.8</v>
      </c>
      <c r="AA76" s="1">
        <v>30.6</v>
      </c>
      <c r="AB76" s="1">
        <v>22.6</v>
      </c>
      <c r="AC76" s="1"/>
      <c r="AD76" s="1">
        <f t="shared" si="17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0" t="s">
        <v>115</v>
      </c>
      <c r="B77" s="10" t="s">
        <v>44</v>
      </c>
      <c r="C77" s="10"/>
      <c r="D77" s="10">
        <v>1284</v>
      </c>
      <c r="E77" s="10">
        <v>1284</v>
      </c>
      <c r="F77" s="10"/>
      <c r="G77" s="11">
        <v>0</v>
      </c>
      <c r="H77" s="10" t="e">
        <v>#N/A</v>
      </c>
      <c r="I77" s="10" t="s">
        <v>45</v>
      </c>
      <c r="J77" s="10">
        <v>1284</v>
      </c>
      <c r="K77" s="10">
        <f t="shared" si="16"/>
        <v>0</v>
      </c>
      <c r="L77" s="10">
        <f t="shared" si="18"/>
        <v>0</v>
      </c>
      <c r="M77" s="10">
        <v>1284</v>
      </c>
      <c r="N77" s="10"/>
      <c r="O77" s="10"/>
      <c r="P77" s="10"/>
      <c r="Q77" s="10">
        <f t="shared" si="19"/>
        <v>0</v>
      </c>
      <c r="R77" s="12"/>
      <c r="S77" s="12"/>
      <c r="T77" s="10"/>
      <c r="U77" s="10" t="e">
        <f t="shared" si="20"/>
        <v>#DIV/0!</v>
      </c>
      <c r="V77" s="10" t="e">
        <f t="shared" si="21"/>
        <v>#DIV/0!</v>
      </c>
      <c r="W77" s="10">
        <v>0</v>
      </c>
      <c r="X77" s="10">
        <v>68.400000000000006</v>
      </c>
      <c r="Y77" s="10">
        <v>0</v>
      </c>
      <c r="Z77" s="10">
        <v>0</v>
      </c>
      <c r="AA77" s="10">
        <v>0</v>
      </c>
      <c r="AB77" s="10">
        <v>0</v>
      </c>
      <c r="AC77" s="10"/>
      <c r="AD77" s="10">
        <f t="shared" si="17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116</v>
      </c>
      <c r="B78" s="1" t="s">
        <v>34</v>
      </c>
      <c r="C78" s="1">
        <v>51.792000000000002</v>
      </c>
      <c r="D78" s="1">
        <v>1.4359999999999999</v>
      </c>
      <c r="E78" s="1">
        <v>44.582000000000001</v>
      </c>
      <c r="F78" s="1">
        <v>1.4359999999999999</v>
      </c>
      <c r="G78" s="6">
        <v>1</v>
      </c>
      <c r="H78" s="1">
        <v>40</v>
      </c>
      <c r="I78" s="1" t="s">
        <v>35</v>
      </c>
      <c r="J78" s="1">
        <v>47.7</v>
      </c>
      <c r="K78" s="1">
        <f t="shared" si="16"/>
        <v>-3.1180000000000021</v>
      </c>
      <c r="L78" s="1">
        <f t="shared" si="18"/>
        <v>44.582000000000001</v>
      </c>
      <c r="M78" s="1"/>
      <c r="N78" s="1"/>
      <c r="O78" s="1">
        <v>60</v>
      </c>
      <c r="P78" s="1"/>
      <c r="Q78" s="1">
        <f t="shared" si="19"/>
        <v>8.9163999999999994</v>
      </c>
      <c r="R78" s="5">
        <f t="shared" ref="R78:R80" si="22">12*Q78-P78-O78-N78-F78</f>
        <v>45.560799999999993</v>
      </c>
      <c r="S78" s="5"/>
      <c r="T78" s="1"/>
      <c r="U78" s="1">
        <f t="shared" si="20"/>
        <v>12</v>
      </c>
      <c r="V78" s="1">
        <f t="shared" si="21"/>
        <v>6.8902247543851782</v>
      </c>
      <c r="W78" s="1">
        <v>9.4922000000000004</v>
      </c>
      <c r="X78" s="1">
        <v>0.89399999999999991</v>
      </c>
      <c r="Y78" s="1">
        <v>2.028</v>
      </c>
      <c r="Z78" s="1">
        <v>8.2284000000000006</v>
      </c>
      <c r="AA78" s="1">
        <v>7.2080000000000002</v>
      </c>
      <c r="AB78" s="1">
        <v>2.4373999999999998</v>
      </c>
      <c r="AC78" s="1"/>
      <c r="AD78" s="1">
        <f t="shared" si="17"/>
        <v>46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117</v>
      </c>
      <c r="B79" s="1" t="s">
        <v>34</v>
      </c>
      <c r="C79" s="1">
        <v>55.600999999999999</v>
      </c>
      <c r="D79" s="1">
        <v>129.14400000000001</v>
      </c>
      <c r="E79" s="1">
        <v>84.625</v>
      </c>
      <c r="F79" s="1">
        <v>75.703000000000003</v>
      </c>
      <c r="G79" s="6">
        <v>1</v>
      </c>
      <c r="H79" s="1" t="e">
        <v>#N/A</v>
      </c>
      <c r="I79" s="1" t="s">
        <v>35</v>
      </c>
      <c r="J79" s="1">
        <v>82.778999999999996</v>
      </c>
      <c r="K79" s="1">
        <f t="shared" si="16"/>
        <v>1.8460000000000036</v>
      </c>
      <c r="L79" s="1">
        <f t="shared" si="18"/>
        <v>84.625</v>
      </c>
      <c r="M79" s="1"/>
      <c r="N79" s="1">
        <v>41.54439999999996</v>
      </c>
      <c r="O79" s="1">
        <v>69.641500000000022</v>
      </c>
      <c r="P79" s="1"/>
      <c r="Q79" s="1">
        <f t="shared" si="19"/>
        <v>16.925000000000001</v>
      </c>
      <c r="R79" s="5">
        <f t="shared" si="22"/>
        <v>16.211100000000044</v>
      </c>
      <c r="S79" s="5"/>
      <c r="T79" s="1"/>
      <c r="U79" s="1">
        <f t="shared" si="20"/>
        <v>12</v>
      </c>
      <c r="V79" s="1">
        <f t="shared" si="21"/>
        <v>11.042180206794681</v>
      </c>
      <c r="W79" s="1">
        <v>18.905799999999999</v>
      </c>
      <c r="X79" s="1">
        <v>15.712400000000001</v>
      </c>
      <c r="Y79" s="1">
        <v>15.4994</v>
      </c>
      <c r="Z79" s="1">
        <v>13.7288</v>
      </c>
      <c r="AA79" s="1">
        <v>10.9064</v>
      </c>
      <c r="AB79" s="1">
        <v>12.2988</v>
      </c>
      <c r="AC79" s="1"/>
      <c r="AD79" s="1">
        <f t="shared" si="17"/>
        <v>16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9" t="s">
        <v>118</v>
      </c>
      <c r="B80" s="1" t="s">
        <v>44</v>
      </c>
      <c r="C80" s="1"/>
      <c r="D80" s="1"/>
      <c r="E80" s="18">
        <f>E81</f>
        <v>122</v>
      </c>
      <c r="F80" s="18">
        <f>F81</f>
        <v>24</v>
      </c>
      <c r="G80" s="6">
        <v>0.45</v>
      </c>
      <c r="H80" s="1" t="e">
        <v>#N/A</v>
      </c>
      <c r="I80" s="1" t="s">
        <v>35</v>
      </c>
      <c r="J80" s="1"/>
      <c r="K80" s="1">
        <f t="shared" si="16"/>
        <v>122</v>
      </c>
      <c r="L80" s="1">
        <f t="shared" si="18"/>
        <v>122</v>
      </c>
      <c r="M80" s="1"/>
      <c r="N80" s="1"/>
      <c r="O80" s="1">
        <v>60</v>
      </c>
      <c r="P80" s="1"/>
      <c r="Q80" s="1">
        <f t="shared" si="19"/>
        <v>24.4</v>
      </c>
      <c r="R80" s="5">
        <f t="shared" si="22"/>
        <v>208.79999999999995</v>
      </c>
      <c r="S80" s="5"/>
      <c r="T80" s="1"/>
      <c r="U80" s="1">
        <f t="shared" si="20"/>
        <v>11.999999999999998</v>
      </c>
      <c r="V80" s="1">
        <f t="shared" si="21"/>
        <v>3.4426229508196724</v>
      </c>
      <c r="W80" s="1">
        <v>22.4</v>
      </c>
      <c r="X80" s="1">
        <v>0</v>
      </c>
      <c r="Y80" s="1">
        <v>4.8</v>
      </c>
      <c r="Z80" s="1">
        <v>18</v>
      </c>
      <c r="AA80" s="1">
        <v>17.600000000000001</v>
      </c>
      <c r="AB80" s="1">
        <v>8</v>
      </c>
      <c r="AC80" s="1" t="s">
        <v>119</v>
      </c>
      <c r="AD80" s="1">
        <f t="shared" si="17"/>
        <v>94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0" t="s">
        <v>120</v>
      </c>
      <c r="B81" s="10" t="s">
        <v>44</v>
      </c>
      <c r="C81" s="10">
        <v>120</v>
      </c>
      <c r="D81" s="17">
        <v>40</v>
      </c>
      <c r="E81" s="18">
        <v>122</v>
      </c>
      <c r="F81" s="18">
        <v>24</v>
      </c>
      <c r="G81" s="11">
        <v>0</v>
      </c>
      <c r="H81" s="10" t="e">
        <v>#N/A</v>
      </c>
      <c r="I81" s="10" t="s">
        <v>45</v>
      </c>
      <c r="J81" s="10">
        <v>124</v>
      </c>
      <c r="K81" s="10">
        <f t="shared" si="16"/>
        <v>-2</v>
      </c>
      <c r="L81" s="10">
        <f t="shared" si="18"/>
        <v>122</v>
      </c>
      <c r="M81" s="10"/>
      <c r="N81" s="10"/>
      <c r="O81" s="10"/>
      <c r="P81" s="10"/>
      <c r="Q81" s="10">
        <f t="shared" si="19"/>
        <v>24.4</v>
      </c>
      <c r="R81" s="12"/>
      <c r="S81" s="12"/>
      <c r="T81" s="10"/>
      <c r="U81" s="10">
        <f t="shared" si="20"/>
        <v>0.98360655737704927</v>
      </c>
      <c r="V81" s="10">
        <f t="shared" si="21"/>
        <v>0.98360655737704927</v>
      </c>
      <c r="W81" s="10">
        <v>22.4</v>
      </c>
      <c r="X81" s="10">
        <v>3.6</v>
      </c>
      <c r="Y81" s="10">
        <v>4.8</v>
      </c>
      <c r="Z81" s="10">
        <v>18</v>
      </c>
      <c r="AA81" s="10">
        <v>17.600000000000001</v>
      </c>
      <c r="AB81" s="10">
        <v>8</v>
      </c>
      <c r="AC81" s="13" t="s">
        <v>158</v>
      </c>
      <c r="AD81" s="10">
        <f t="shared" si="17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121</v>
      </c>
      <c r="B82" s="1" t="s">
        <v>34</v>
      </c>
      <c r="C82" s="1">
        <v>148.994</v>
      </c>
      <c r="D82" s="1">
        <v>333.59699999999998</v>
      </c>
      <c r="E82" s="1">
        <v>257.40600000000001</v>
      </c>
      <c r="F82" s="1">
        <v>151.886</v>
      </c>
      <c r="G82" s="6">
        <v>1</v>
      </c>
      <c r="H82" s="1">
        <v>50</v>
      </c>
      <c r="I82" s="1" t="s">
        <v>35</v>
      </c>
      <c r="J82" s="1">
        <v>244.35</v>
      </c>
      <c r="K82" s="1">
        <f t="shared" si="16"/>
        <v>13.056000000000012</v>
      </c>
      <c r="L82" s="1">
        <f t="shared" si="18"/>
        <v>257.40600000000001</v>
      </c>
      <c r="M82" s="1"/>
      <c r="N82" s="1">
        <v>120.5435999999999</v>
      </c>
      <c r="O82" s="1">
        <v>80</v>
      </c>
      <c r="P82" s="1"/>
      <c r="Q82" s="1">
        <f t="shared" si="19"/>
        <v>51.481200000000001</v>
      </c>
      <c r="R82" s="5">
        <f t="shared" ref="R82" si="23">12*Q82-P82-O82-N82-F82</f>
        <v>265.34480000000008</v>
      </c>
      <c r="S82" s="5"/>
      <c r="T82" s="1"/>
      <c r="U82" s="1">
        <f t="shared" si="20"/>
        <v>12</v>
      </c>
      <c r="V82" s="1">
        <f t="shared" si="21"/>
        <v>6.8457922503748918</v>
      </c>
      <c r="W82" s="1">
        <v>52.281799999999997</v>
      </c>
      <c r="X82" s="1">
        <v>44.318800000000003</v>
      </c>
      <c r="Y82" s="1">
        <v>44.518999999999998</v>
      </c>
      <c r="Z82" s="1">
        <v>41.837200000000003</v>
      </c>
      <c r="AA82" s="1">
        <v>38.837000000000003</v>
      </c>
      <c r="AB82" s="1">
        <v>38.1404</v>
      </c>
      <c r="AC82" s="1"/>
      <c r="AD82" s="1">
        <f t="shared" si="17"/>
        <v>265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122</v>
      </c>
      <c r="B83" s="1" t="s">
        <v>34</v>
      </c>
      <c r="C83" s="1"/>
      <c r="D83" s="1">
        <v>21.946000000000002</v>
      </c>
      <c r="E83" s="1">
        <v>12.361000000000001</v>
      </c>
      <c r="F83" s="1">
        <v>9.5850000000000009</v>
      </c>
      <c r="G83" s="6">
        <v>1</v>
      </c>
      <c r="H83" s="1">
        <v>50</v>
      </c>
      <c r="I83" s="1" t="s">
        <v>35</v>
      </c>
      <c r="J83" s="1">
        <v>15.6</v>
      </c>
      <c r="K83" s="1">
        <f t="shared" si="16"/>
        <v>-3.238999999999999</v>
      </c>
      <c r="L83" s="1">
        <f t="shared" si="18"/>
        <v>12.361000000000001</v>
      </c>
      <c r="M83" s="1"/>
      <c r="N83" s="1">
        <v>46.544200000000018</v>
      </c>
      <c r="O83" s="1">
        <v>0</v>
      </c>
      <c r="P83" s="1"/>
      <c r="Q83" s="1">
        <f t="shared" si="19"/>
        <v>2.4722</v>
      </c>
      <c r="R83" s="5"/>
      <c r="S83" s="5"/>
      <c r="T83" s="1"/>
      <c r="U83" s="1">
        <f t="shared" si="20"/>
        <v>22.704150149664276</v>
      </c>
      <c r="V83" s="1">
        <f t="shared" si="21"/>
        <v>22.704150149664276</v>
      </c>
      <c r="W83" s="1">
        <v>0</v>
      </c>
      <c r="X83" s="1">
        <v>7.1400000000000006</v>
      </c>
      <c r="Y83" s="1">
        <v>4.3377999999999997</v>
      </c>
      <c r="Z83" s="1">
        <v>0</v>
      </c>
      <c r="AA83" s="1">
        <v>4.6608000000000001</v>
      </c>
      <c r="AB83" s="1">
        <v>9.0366</v>
      </c>
      <c r="AC83" s="1"/>
      <c r="AD83" s="1">
        <f t="shared" si="17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123</v>
      </c>
      <c r="B84" s="1" t="s">
        <v>44</v>
      </c>
      <c r="C84" s="1">
        <v>863</v>
      </c>
      <c r="D84" s="1">
        <v>774</v>
      </c>
      <c r="E84" s="1">
        <v>729</v>
      </c>
      <c r="F84" s="1">
        <v>693</v>
      </c>
      <c r="G84" s="6">
        <v>0.4</v>
      </c>
      <c r="H84" s="1">
        <v>40</v>
      </c>
      <c r="I84" s="1" t="s">
        <v>35</v>
      </c>
      <c r="J84" s="1">
        <v>725</v>
      </c>
      <c r="K84" s="1">
        <f t="shared" si="16"/>
        <v>4</v>
      </c>
      <c r="L84" s="1">
        <f t="shared" si="18"/>
        <v>729</v>
      </c>
      <c r="M84" s="1"/>
      <c r="N84" s="1">
        <v>175.7999999999997</v>
      </c>
      <c r="O84" s="1">
        <v>500</v>
      </c>
      <c r="P84" s="1">
        <v>500</v>
      </c>
      <c r="Q84" s="1">
        <f t="shared" si="19"/>
        <v>145.80000000000001</v>
      </c>
      <c r="R84" s="5"/>
      <c r="S84" s="5"/>
      <c r="T84" s="1"/>
      <c r="U84" s="1">
        <f t="shared" si="20"/>
        <v>12.817558299039778</v>
      </c>
      <c r="V84" s="1">
        <f t="shared" si="21"/>
        <v>12.817558299039778</v>
      </c>
      <c r="W84" s="1">
        <v>164.6</v>
      </c>
      <c r="X84" s="1">
        <v>144.6</v>
      </c>
      <c r="Y84" s="1">
        <v>129.80000000000001</v>
      </c>
      <c r="Z84" s="1">
        <v>141.4</v>
      </c>
      <c r="AA84" s="1">
        <v>136.80000000000001</v>
      </c>
      <c r="AB84" s="1">
        <v>137</v>
      </c>
      <c r="AC84" s="1"/>
      <c r="AD84" s="1">
        <f t="shared" si="17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124</v>
      </c>
      <c r="B85" s="1" t="s">
        <v>44</v>
      </c>
      <c r="C85" s="1">
        <v>804</v>
      </c>
      <c r="D85" s="1">
        <v>396</v>
      </c>
      <c r="E85" s="1">
        <v>615</v>
      </c>
      <c r="F85" s="1">
        <v>416</v>
      </c>
      <c r="G85" s="6">
        <v>0.4</v>
      </c>
      <c r="H85" s="1">
        <v>40</v>
      </c>
      <c r="I85" s="1" t="s">
        <v>35</v>
      </c>
      <c r="J85" s="1">
        <v>628</v>
      </c>
      <c r="K85" s="1">
        <f t="shared" si="16"/>
        <v>-13</v>
      </c>
      <c r="L85" s="1">
        <f t="shared" si="18"/>
        <v>615</v>
      </c>
      <c r="M85" s="1"/>
      <c r="N85" s="1">
        <v>222</v>
      </c>
      <c r="O85" s="1">
        <v>500</v>
      </c>
      <c r="P85" s="1">
        <v>500</v>
      </c>
      <c r="Q85" s="1">
        <f t="shared" si="19"/>
        <v>123</v>
      </c>
      <c r="R85" s="5"/>
      <c r="S85" s="5"/>
      <c r="T85" s="1"/>
      <c r="U85" s="1">
        <f t="shared" si="20"/>
        <v>13.317073170731707</v>
      </c>
      <c r="V85" s="1">
        <f t="shared" si="21"/>
        <v>13.317073170731707</v>
      </c>
      <c r="W85" s="1">
        <v>136.80000000000001</v>
      </c>
      <c r="X85" s="1">
        <v>113.4</v>
      </c>
      <c r="Y85" s="1">
        <v>99.4</v>
      </c>
      <c r="Z85" s="1">
        <v>117</v>
      </c>
      <c r="AA85" s="1">
        <v>118.2</v>
      </c>
      <c r="AB85" s="1">
        <v>106.6</v>
      </c>
      <c r="AC85" s="1"/>
      <c r="AD85" s="1">
        <f t="shared" si="17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9" t="s">
        <v>125</v>
      </c>
      <c r="B86" s="1" t="s">
        <v>44</v>
      </c>
      <c r="C86" s="1"/>
      <c r="D86" s="1"/>
      <c r="E86" s="18">
        <f>E104</f>
        <v>7</v>
      </c>
      <c r="F86" s="1"/>
      <c r="G86" s="6">
        <v>0.45</v>
      </c>
      <c r="H86" s="1" t="e">
        <v>#N/A</v>
      </c>
      <c r="I86" s="1" t="s">
        <v>35</v>
      </c>
      <c r="J86" s="1"/>
      <c r="K86" s="1">
        <f t="shared" si="16"/>
        <v>7</v>
      </c>
      <c r="L86" s="1">
        <f t="shared" si="18"/>
        <v>7</v>
      </c>
      <c r="M86" s="1"/>
      <c r="N86" s="1"/>
      <c r="O86" s="1">
        <v>0</v>
      </c>
      <c r="P86" s="1"/>
      <c r="Q86" s="1">
        <f t="shared" si="19"/>
        <v>1.4</v>
      </c>
      <c r="R86" s="5">
        <f>9*Q86-P86-O86-N86-F86</f>
        <v>12.6</v>
      </c>
      <c r="S86" s="5"/>
      <c r="T86" s="1"/>
      <c r="U86" s="1">
        <f t="shared" si="20"/>
        <v>9</v>
      </c>
      <c r="V86" s="1">
        <f t="shared" si="21"/>
        <v>0</v>
      </c>
      <c r="W86" s="1">
        <v>1.4</v>
      </c>
      <c r="X86" s="1">
        <v>0</v>
      </c>
      <c r="Y86" s="1">
        <v>0.2</v>
      </c>
      <c r="Z86" s="1">
        <v>0.4</v>
      </c>
      <c r="AA86" s="1">
        <v>1</v>
      </c>
      <c r="AB86" s="1">
        <v>1.2</v>
      </c>
      <c r="AC86" s="1" t="s">
        <v>126</v>
      </c>
      <c r="AD86" s="1">
        <f t="shared" si="17"/>
        <v>6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0" t="s">
        <v>127</v>
      </c>
      <c r="B87" s="10" t="s">
        <v>44</v>
      </c>
      <c r="C87" s="10"/>
      <c r="D87" s="10">
        <v>684</v>
      </c>
      <c r="E87" s="10">
        <v>684</v>
      </c>
      <c r="F87" s="10"/>
      <c r="G87" s="11">
        <v>0</v>
      </c>
      <c r="H87" s="10" t="e">
        <v>#N/A</v>
      </c>
      <c r="I87" s="10" t="s">
        <v>45</v>
      </c>
      <c r="J87" s="10">
        <v>684</v>
      </c>
      <c r="K87" s="10">
        <f t="shared" si="16"/>
        <v>0</v>
      </c>
      <c r="L87" s="10">
        <f t="shared" si="18"/>
        <v>0</v>
      </c>
      <c r="M87" s="10">
        <v>684</v>
      </c>
      <c r="N87" s="10"/>
      <c r="O87" s="10"/>
      <c r="P87" s="10"/>
      <c r="Q87" s="10">
        <f t="shared" si="19"/>
        <v>0</v>
      </c>
      <c r="R87" s="12"/>
      <c r="S87" s="12"/>
      <c r="T87" s="10"/>
      <c r="U87" s="10" t="e">
        <f t="shared" si="20"/>
        <v>#DIV/0!</v>
      </c>
      <c r="V87" s="10" t="e">
        <f t="shared" si="21"/>
        <v>#DIV/0!</v>
      </c>
      <c r="W87" s="10">
        <v>0</v>
      </c>
      <c r="X87" s="10">
        <v>39.6</v>
      </c>
      <c r="Y87" s="10">
        <v>0</v>
      </c>
      <c r="Z87" s="10">
        <v>0.2</v>
      </c>
      <c r="AA87" s="10">
        <v>0.2</v>
      </c>
      <c r="AB87" s="10">
        <v>0</v>
      </c>
      <c r="AC87" s="10"/>
      <c r="AD87" s="10">
        <f t="shared" si="17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0" t="s">
        <v>128</v>
      </c>
      <c r="B88" s="10" t="s">
        <v>44</v>
      </c>
      <c r="C88" s="10">
        <v>18</v>
      </c>
      <c r="D88" s="10">
        <v>672</v>
      </c>
      <c r="E88" s="10">
        <v>671</v>
      </c>
      <c r="F88" s="10"/>
      <c r="G88" s="11">
        <v>0</v>
      </c>
      <c r="H88" s="10" t="e">
        <v>#N/A</v>
      </c>
      <c r="I88" s="10" t="s">
        <v>45</v>
      </c>
      <c r="J88" s="10">
        <v>672</v>
      </c>
      <c r="K88" s="10">
        <f t="shared" si="16"/>
        <v>-1</v>
      </c>
      <c r="L88" s="10">
        <f t="shared" si="18"/>
        <v>-1</v>
      </c>
      <c r="M88" s="10">
        <v>672</v>
      </c>
      <c r="N88" s="10"/>
      <c r="O88" s="10"/>
      <c r="P88" s="10"/>
      <c r="Q88" s="10">
        <f t="shared" si="19"/>
        <v>-0.2</v>
      </c>
      <c r="R88" s="12"/>
      <c r="S88" s="12"/>
      <c r="T88" s="10"/>
      <c r="U88" s="10">
        <f t="shared" si="20"/>
        <v>0</v>
      </c>
      <c r="V88" s="10">
        <f t="shared" si="21"/>
        <v>0</v>
      </c>
      <c r="W88" s="10">
        <v>0.2</v>
      </c>
      <c r="X88" s="10">
        <v>21.2</v>
      </c>
      <c r="Y88" s="10">
        <v>0.4</v>
      </c>
      <c r="Z88" s="10">
        <v>0.2</v>
      </c>
      <c r="AA88" s="10">
        <v>1</v>
      </c>
      <c r="AB88" s="10">
        <v>0</v>
      </c>
      <c r="AC88" s="10"/>
      <c r="AD88" s="10">
        <f t="shared" si="17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0" t="s">
        <v>129</v>
      </c>
      <c r="B89" s="10" t="s">
        <v>44</v>
      </c>
      <c r="C89" s="10"/>
      <c r="D89" s="10">
        <v>1424</v>
      </c>
      <c r="E89" s="10">
        <v>1384</v>
      </c>
      <c r="F89" s="10">
        <v>40</v>
      </c>
      <c r="G89" s="11">
        <v>0</v>
      </c>
      <c r="H89" s="10" t="e">
        <v>#N/A</v>
      </c>
      <c r="I89" s="10" t="s">
        <v>45</v>
      </c>
      <c r="J89" s="10">
        <v>1383</v>
      </c>
      <c r="K89" s="10">
        <f t="shared" si="16"/>
        <v>1</v>
      </c>
      <c r="L89" s="10">
        <f t="shared" si="18"/>
        <v>16</v>
      </c>
      <c r="M89" s="10">
        <v>1368</v>
      </c>
      <c r="N89" s="10"/>
      <c r="O89" s="10"/>
      <c r="P89" s="10"/>
      <c r="Q89" s="10">
        <f t="shared" si="19"/>
        <v>3.2</v>
      </c>
      <c r="R89" s="12"/>
      <c r="S89" s="12"/>
      <c r="T89" s="10"/>
      <c r="U89" s="10">
        <f t="shared" si="20"/>
        <v>12.5</v>
      </c>
      <c r="V89" s="10">
        <f t="shared" si="21"/>
        <v>12.5</v>
      </c>
      <c r="W89" s="10">
        <v>2.6</v>
      </c>
      <c r="X89" s="10">
        <v>14.4</v>
      </c>
      <c r="Y89" s="10">
        <v>0</v>
      </c>
      <c r="Z89" s="10">
        <v>0</v>
      </c>
      <c r="AA89" s="10">
        <v>0</v>
      </c>
      <c r="AB89" s="10">
        <v>0</v>
      </c>
      <c r="AC89" s="10"/>
      <c r="AD89" s="10">
        <f t="shared" si="17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0" t="s">
        <v>130</v>
      </c>
      <c r="B90" s="10" t="s">
        <v>44</v>
      </c>
      <c r="C90" s="10"/>
      <c r="D90" s="10">
        <v>728</v>
      </c>
      <c r="E90" s="10">
        <v>728</v>
      </c>
      <c r="F90" s="10"/>
      <c r="G90" s="11">
        <v>0</v>
      </c>
      <c r="H90" s="10" t="e">
        <v>#N/A</v>
      </c>
      <c r="I90" s="10" t="s">
        <v>45</v>
      </c>
      <c r="J90" s="10">
        <v>728</v>
      </c>
      <c r="K90" s="10">
        <f t="shared" si="16"/>
        <v>0</v>
      </c>
      <c r="L90" s="10">
        <f t="shared" si="18"/>
        <v>0</v>
      </c>
      <c r="M90" s="10">
        <v>728</v>
      </c>
      <c r="N90" s="10"/>
      <c r="O90" s="10"/>
      <c r="P90" s="10"/>
      <c r="Q90" s="10">
        <f t="shared" si="19"/>
        <v>0</v>
      </c>
      <c r="R90" s="12"/>
      <c r="S90" s="12"/>
      <c r="T90" s="10"/>
      <c r="U90" s="10" t="e">
        <f t="shared" si="20"/>
        <v>#DIV/0!</v>
      </c>
      <c r="V90" s="10" t="e">
        <f t="shared" si="21"/>
        <v>#DIV/0!</v>
      </c>
      <c r="W90" s="10">
        <v>0</v>
      </c>
      <c r="X90" s="10">
        <v>29.6</v>
      </c>
      <c r="Y90" s="10">
        <v>0</v>
      </c>
      <c r="Z90" s="10">
        <v>0</v>
      </c>
      <c r="AA90" s="10">
        <v>0</v>
      </c>
      <c r="AB90" s="10">
        <v>0</v>
      </c>
      <c r="AC90" s="10"/>
      <c r="AD90" s="10">
        <f t="shared" si="17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131</v>
      </c>
      <c r="B91" s="1" t="s">
        <v>44</v>
      </c>
      <c r="C91" s="1">
        <v>158</v>
      </c>
      <c r="D91" s="1">
        <v>18</v>
      </c>
      <c r="E91" s="1">
        <v>115</v>
      </c>
      <c r="F91" s="1">
        <v>35</v>
      </c>
      <c r="G91" s="6">
        <v>0.4</v>
      </c>
      <c r="H91" s="1">
        <v>40</v>
      </c>
      <c r="I91" s="1" t="s">
        <v>35</v>
      </c>
      <c r="J91" s="1">
        <v>115</v>
      </c>
      <c r="K91" s="1">
        <f t="shared" si="16"/>
        <v>0</v>
      </c>
      <c r="L91" s="1">
        <f t="shared" si="18"/>
        <v>115</v>
      </c>
      <c r="M91" s="1"/>
      <c r="N91" s="1">
        <v>74.199999999999989</v>
      </c>
      <c r="O91" s="1">
        <v>80</v>
      </c>
      <c r="P91" s="1"/>
      <c r="Q91" s="1">
        <f t="shared" si="19"/>
        <v>23</v>
      </c>
      <c r="R91" s="5">
        <f t="shared" ref="R91" si="24">12*Q91-P91-O91-N91-F91</f>
        <v>86.800000000000011</v>
      </c>
      <c r="S91" s="5"/>
      <c r="T91" s="1"/>
      <c r="U91" s="1">
        <f t="shared" si="20"/>
        <v>12</v>
      </c>
      <c r="V91" s="1">
        <f t="shared" si="21"/>
        <v>8.2260869565217387</v>
      </c>
      <c r="W91" s="1">
        <v>23.8</v>
      </c>
      <c r="X91" s="1">
        <v>20</v>
      </c>
      <c r="Y91" s="1">
        <v>15.8</v>
      </c>
      <c r="Z91" s="1">
        <v>23.4</v>
      </c>
      <c r="AA91" s="1">
        <v>22.4</v>
      </c>
      <c r="AB91" s="1">
        <v>16.600000000000001</v>
      </c>
      <c r="AC91" s="1"/>
      <c r="AD91" s="1">
        <f t="shared" si="17"/>
        <v>35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132</v>
      </c>
      <c r="B92" s="1" t="s">
        <v>34</v>
      </c>
      <c r="C92" s="1">
        <v>97.864999999999995</v>
      </c>
      <c r="D92" s="1">
        <v>215.95</v>
      </c>
      <c r="E92" s="1">
        <v>79.343999999999994</v>
      </c>
      <c r="F92" s="1">
        <v>159.887</v>
      </c>
      <c r="G92" s="6">
        <v>1</v>
      </c>
      <c r="H92" s="1">
        <v>40</v>
      </c>
      <c r="I92" s="1" t="s">
        <v>35</v>
      </c>
      <c r="J92" s="1">
        <v>122.786</v>
      </c>
      <c r="K92" s="1">
        <f t="shared" si="16"/>
        <v>-43.442000000000007</v>
      </c>
      <c r="L92" s="1">
        <f t="shared" si="18"/>
        <v>79.343999999999994</v>
      </c>
      <c r="M92" s="1"/>
      <c r="N92" s="1">
        <v>190.97800000000001</v>
      </c>
      <c r="O92" s="1">
        <v>0</v>
      </c>
      <c r="P92" s="1"/>
      <c r="Q92" s="1">
        <f t="shared" si="19"/>
        <v>15.868799999999998</v>
      </c>
      <c r="R92" s="5"/>
      <c r="S92" s="5"/>
      <c r="T92" s="1"/>
      <c r="U92" s="1">
        <f t="shared" si="20"/>
        <v>22.110367513611617</v>
      </c>
      <c r="V92" s="1">
        <f t="shared" si="21"/>
        <v>22.110367513611617</v>
      </c>
      <c r="W92" s="1">
        <v>23.825199999999999</v>
      </c>
      <c r="X92" s="1">
        <v>38.4</v>
      </c>
      <c r="Y92" s="1">
        <v>29.986799999999999</v>
      </c>
      <c r="Z92" s="1">
        <v>32.525799999999997</v>
      </c>
      <c r="AA92" s="1">
        <v>30.103400000000001</v>
      </c>
      <c r="AB92" s="1">
        <v>28.403199999999998</v>
      </c>
      <c r="AC92" s="1"/>
      <c r="AD92" s="1">
        <f t="shared" si="17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133</v>
      </c>
      <c r="B93" s="1" t="s">
        <v>34</v>
      </c>
      <c r="C93" s="1">
        <v>57.392000000000003</v>
      </c>
      <c r="D93" s="1">
        <v>161.11500000000001</v>
      </c>
      <c r="E93" s="1">
        <v>77.662999999999997</v>
      </c>
      <c r="F93" s="1">
        <v>89.102000000000004</v>
      </c>
      <c r="G93" s="6">
        <v>1</v>
      </c>
      <c r="H93" s="1">
        <v>40</v>
      </c>
      <c r="I93" s="1" t="s">
        <v>35</v>
      </c>
      <c r="J93" s="1">
        <v>87.89</v>
      </c>
      <c r="K93" s="1">
        <f t="shared" si="16"/>
        <v>-10.227000000000004</v>
      </c>
      <c r="L93" s="1">
        <f t="shared" si="18"/>
        <v>77.662999999999997</v>
      </c>
      <c r="M93" s="1"/>
      <c r="N93" s="1">
        <v>141.80359999999999</v>
      </c>
      <c r="O93" s="1">
        <v>0</v>
      </c>
      <c r="P93" s="1"/>
      <c r="Q93" s="1">
        <f t="shared" si="19"/>
        <v>15.532599999999999</v>
      </c>
      <c r="R93" s="5"/>
      <c r="S93" s="5"/>
      <c r="T93" s="1"/>
      <c r="U93" s="1">
        <f t="shared" si="20"/>
        <v>14.865869204125518</v>
      </c>
      <c r="V93" s="1">
        <f t="shared" si="21"/>
        <v>14.865869204125518</v>
      </c>
      <c r="W93" s="1">
        <v>20.613800000000001</v>
      </c>
      <c r="X93" s="1">
        <v>26.96</v>
      </c>
      <c r="Y93" s="1">
        <v>18.854399999999998</v>
      </c>
      <c r="Z93" s="1">
        <v>17.265799999999999</v>
      </c>
      <c r="AA93" s="1">
        <v>15.1958</v>
      </c>
      <c r="AB93" s="1">
        <v>12.6106</v>
      </c>
      <c r="AC93" s="1"/>
      <c r="AD93" s="1">
        <f t="shared" si="17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4" t="s">
        <v>134</v>
      </c>
      <c r="B94" s="14" t="s">
        <v>44</v>
      </c>
      <c r="C94" s="14"/>
      <c r="D94" s="14"/>
      <c r="E94" s="14"/>
      <c r="F94" s="14"/>
      <c r="G94" s="15">
        <v>0</v>
      </c>
      <c r="H94" s="14" t="e">
        <v>#N/A</v>
      </c>
      <c r="I94" s="14" t="s">
        <v>35</v>
      </c>
      <c r="J94" s="14"/>
      <c r="K94" s="14">
        <f t="shared" si="16"/>
        <v>0</v>
      </c>
      <c r="L94" s="14">
        <f t="shared" si="18"/>
        <v>0</v>
      </c>
      <c r="M94" s="14"/>
      <c r="N94" s="14"/>
      <c r="O94" s="14"/>
      <c r="P94" s="14"/>
      <c r="Q94" s="14">
        <f t="shared" si="19"/>
        <v>0</v>
      </c>
      <c r="R94" s="16"/>
      <c r="S94" s="16"/>
      <c r="T94" s="14"/>
      <c r="U94" s="14" t="e">
        <f t="shared" si="20"/>
        <v>#DIV/0!</v>
      </c>
      <c r="V94" s="14" t="e">
        <f t="shared" si="21"/>
        <v>#DIV/0!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 t="s">
        <v>52</v>
      </c>
      <c r="AD94" s="14">
        <f t="shared" si="17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4" t="s">
        <v>135</v>
      </c>
      <c r="B95" s="14" t="s">
        <v>44</v>
      </c>
      <c r="C95" s="14"/>
      <c r="D95" s="14"/>
      <c r="E95" s="14"/>
      <c r="F95" s="14"/>
      <c r="G95" s="15">
        <v>0</v>
      </c>
      <c r="H95" s="14" t="e">
        <v>#N/A</v>
      </c>
      <c r="I95" s="14" t="s">
        <v>35</v>
      </c>
      <c r="J95" s="14"/>
      <c r="K95" s="14">
        <f t="shared" si="16"/>
        <v>0</v>
      </c>
      <c r="L95" s="14">
        <f t="shared" si="18"/>
        <v>0</v>
      </c>
      <c r="M95" s="14"/>
      <c r="N95" s="14"/>
      <c r="O95" s="14"/>
      <c r="P95" s="14"/>
      <c r="Q95" s="14">
        <f t="shared" si="19"/>
        <v>0</v>
      </c>
      <c r="R95" s="16"/>
      <c r="S95" s="16"/>
      <c r="T95" s="14"/>
      <c r="U95" s="14" t="e">
        <f t="shared" si="20"/>
        <v>#DIV/0!</v>
      </c>
      <c r="V95" s="14" t="e">
        <f t="shared" si="21"/>
        <v>#DIV/0!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 t="s">
        <v>52</v>
      </c>
      <c r="AD95" s="14">
        <f t="shared" si="17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9" t="s">
        <v>136</v>
      </c>
      <c r="B96" s="1" t="s">
        <v>44</v>
      </c>
      <c r="C96" s="1"/>
      <c r="D96" s="1"/>
      <c r="E96" s="18">
        <f>E102</f>
        <v>31</v>
      </c>
      <c r="F96" s="18">
        <f>F102</f>
        <v>31</v>
      </c>
      <c r="G96" s="6">
        <v>0.4</v>
      </c>
      <c r="H96" s="1" t="e">
        <v>#N/A</v>
      </c>
      <c r="I96" s="1" t="s">
        <v>35</v>
      </c>
      <c r="J96" s="1"/>
      <c r="K96" s="1">
        <f t="shared" si="16"/>
        <v>31</v>
      </c>
      <c r="L96" s="1">
        <f t="shared" si="18"/>
        <v>31</v>
      </c>
      <c r="M96" s="1"/>
      <c r="N96" s="1"/>
      <c r="O96" s="1">
        <v>0</v>
      </c>
      <c r="P96" s="1"/>
      <c r="Q96" s="1">
        <f t="shared" si="19"/>
        <v>6.2</v>
      </c>
      <c r="R96" s="5">
        <f>12*Q96-P96-O96-N96-F96</f>
        <v>43.400000000000006</v>
      </c>
      <c r="S96" s="5"/>
      <c r="T96" s="1"/>
      <c r="U96" s="1">
        <f t="shared" si="20"/>
        <v>12</v>
      </c>
      <c r="V96" s="1">
        <f t="shared" si="21"/>
        <v>5</v>
      </c>
      <c r="W96" s="1">
        <v>9.4</v>
      </c>
      <c r="X96" s="1">
        <v>0</v>
      </c>
      <c r="Y96" s="1">
        <v>5</v>
      </c>
      <c r="Z96" s="1">
        <v>4</v>
      </c>
      <c r="AA96" s="1">
        <v>6.8</v>
      </c>
      <c r="AB96" s="1">
        <v>7.8</v>
      </c>
      <c r="AC96" s="1" t="s">
        <v>137</v>
      </c>
      <c r="AD96" s="1">
        <f t="shared" si="17"/>
        <v>17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4" t="s">
        <v>138</v>
      </c>
      <c r="B97" s="14" t="s">
        <v>44</v>
      </c>
      <c r="C97" s="14"/>
      <c r="D97" s="14"/>
      <c r="E97" s="14"/>
      <c r="F97" s="14"/>
      <c r="G97" s="15">
        <v>0</v>
      </c>
      <c r="H97" s="14" t="e">
        <v>#N/A</v>
      </c>
      <c r="I97" s="14" t="s">
        <v>35</v>
      </c>
      <c r="J97" s="14"/>
      <c r="K97" s="14">
        <f t="shared" si="16"/>
        <v>0</v>
      </c>
      <c r="L97" s="14">
        <f t="shared" si="18"/>
        <v>0</v>
      </c>
      <c r="M97" s="14"/>
      <c r="N97" s="14"/>
      <c r="O97" s="14"/>
      <c r="P97" s="14"/>
      <c r="Q97" s="14">
        <f t="shared" si="19"/>
        <v>0</v>
      </c>
      <c r="R97" s="16"/>
      <c r="S97" s="16"/>
      <c r="T97" s="14"/>
      <c r="U97" s="14" t="e">
        <f t="shared" si="20"/>
        <v>#DIV/0!</v>
      </c>
      <c r="V97" s="14" t="e">
        <f t="shared" si="21"/>
        <v>#DIV/0!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 t="s">
        <v>52</v>
      </c>
      <c r="AD97" s="14">
        <f t="shared" si="17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139</v>
      </c>
      <c r="B98" s="1" t="s">
        <v>44</v>
      </c>
      <c r="C98" s="1">
        <v>16</v>
      </c>
      <c r="D98" s="1"/>
      <c r="E98" s="1">
        <v>9</v>
      </c>
      <c r="F98" s="1"/>
      <c r="G98" s="6">
        <v>0.6</v>
      </c>
      <c r="H98" s="1" t="e">
        <v>#N/A</v>
      </c>
      <c r="I98" s="1" t="s">
        <v>35</v>
      </c>
      <c r="J98" s="1"/>
      <c r="K98" s="1">
        <f t="shared" si="16"/>
        <v>9</v>
      </c>
      <c r="L98" s="1">
        <f t="shared" si="18"/>
        <v>9</v>
      </c>
      <c r="M98" s="1"/>
      <c r="N98" s="1"/>
      <c r="O98" s="1">
        <v>0</v>
      </c>
      <c r="P98" s="1"/>
      <c r="Q98" s="1">
        <f t="shared" si="19"/>
        <v>1.8</v>
      </c>
      <c r="R98" s="5">
        <f>9*Q98-P98-O98-N98-F98</f>
        <v>16.2</v>
      </c>
      <c r="S98" s="5"/>
      <c r="T98" s="1"/>
      <c r="U98" s="1">
        <f t="shared" si="20"/>
        <v>9</v>
      </c>
      <c r="V98" s="1">
        <f t="shared" si="21"/>
        <v>0</v>
      </c>
      <c r="W98" s="1">
        <v>3</v>
      </c>
      <c r="X98" s="1">
        <v>0</v>
      </c>
      <c r="Y98" s="1">
        <v>0</v>
      </c>
      <c r="Z98" s="1">
        <v>0.4</v>
      </c>
      <c r="AA98" s="1">
        <v>0.8</v>
      </c>
      <c r="AB98" s="1">
        <v>0.6</v>
      </c>
      <c r="AC98" s="1" t="s">
        <v>36</v>
      </c>
      <c r="AD98" s="1">
        <f t="shared" si="17"/>
        <v>10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4" t="s">
        <v>140</v>
      </c>
      <c r="B99" s="14" t="s">
        <v>44</v>
      </c>
      <c r="C99" s="14"/>
      <c r="D99" s="14"/>
      <c r="E99" s="14"/>
      <c r="F99" s="14"/>
      <c r="G99" s="15">
        <v>0</v>
      </c>
      <c r="H99" s="14" t="e">
        <v>#N/A</v>
      </c>
      <c r="I99" s="14" t="s">
        <v>35</v>
      </c>
      <c r="J99" s="14"/>
      <c r="K99" s="14">
        <f t="shared" si="16"/>
        <v>0</v>
      </c>
      <c r="L99" s="14">
        <f t="shared" si="18"/>
        <v>0</v>
      </c>
      <c r="M99" s="14"/>
      <c r="N99" s="14"/>
      <c r="O99" s="14"/>
      <c r="P99" s="14"/>
      <c r="Q99" s="14">
        <f t="shared" si="19"/>
        <v>0</v>
      </c>
      <c r="R99" s="16"/>
      <c r="S99" s="16"/>
      <c r="T99" s="14"/>
      <c r="U99" s="14" t="e">
        <f t="shared" si="20"/>
        <v>#DIV/0!</v>
      </c>
      <c r="V99" s="14" t="e">
        <f t="shared" si="21"/>
        <v>#DIV/0!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 t="s">
        <v>52</v>
      </c>
      <c r="AD99" s="14">
        <f t="shared" si="17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4" t="s">
        <v>141</v>
      </c>
      <c r="B100" s="14" t="s">
        <v>44</v>
      </c>
      <c r="C100" s="14"/>
      <c r="D100" s="14"/>
      <c r="E100" s="14"/>
      <c r="F100" s="14"/>
      <c r="G100" s="15">
        <v>0</v>
      </c>
      <c r="H100" s="14" t="e">
        <v>#N/A</v>
      </c>
      <c r="I100" s="14" t="s">
        <v>35</v>
      </c>
      <c r="J100" s="14"/>
      <c r="K100" s="14">
        <f t="shared" si="16"/>
        <v>0</v>
      </c>
      <c r="L100" s="14">
        <f t="shared" si="18"/>
        <v>0</v>
      </c>
      <c r="M100" s="14"/>
      <c r="N100" s="14"/>
      <c r="O100" s="14"/>
      <c r="P100" s="14"/>
      <c r="Q100" s="14">
        <f t="shared" si="19"/>
        <v>0</v>
      </c>
      <c r="R100" s="16"/>
      <c r="S100" s="16"/>
      <c r="T100" s="14"/>
      <c r="U100" s="14" t="e">
        <f t="shared" si="20"/>
        <v>#DIV/0!</v>
      </c>
      <c r="V100" s="14" t="e">
        <f t="shared" si="21"/>
        <v>#DIV/0!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 t="s">
        <v>52</v>
      </c>
      <c r="AD100" s="14">
        <f t="shared" si="17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4" t="s">
        <v>142</v>
      </c>
      <c r="B101" s="14" t="s">
        <v>34</v>
      </c>
      <c r="C101" s="14"/>
      <c r="D101" s="14"/>
      <c r="E101" s="14"/>
      <c r="F101" s="14"/>
      <c r="G101" s="15">
        <v>0</v>
      </c>
      <c r="H101" s="14" t="e">
        <v>#N/A</v>
      </c>
      <c r="I101" s="14" t="s">
        <v>35</v>
      </c>
      <c r="J101" s="14"/>
      <c r="K101" s="14">
        <f t="shared" si="16"/>
        <v>0</v>
      </c>
      <c r="L101" s="14">
        <f t="shared" si="18"/>
        <v>0</v>
      </c>
      <c r="M101" s="14"/>
      <c r="N101" s="14"/>
      <c r="O101" s="14"/>
      <c r="P101" s="14"/>
      <c r="Q101" s="14">
        <f t="shared" si="19"/>
        <v>0</v>
      </c>
      <c r="R101" s="16"/>
      <c r="S101" s="16"/>
      <c r="T101" s="14"/>
      <c r="U101" s="14" t="e">
        <f t="shared" si="20"/>
        <v>#DIV/0!</v>
      </c>
      <c r="V101" s="14" t="e">
        <f t="shared" si="21"/>
        <v>#DIV/0!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 t="s">
        <v>52</v>
      </c>
      <c r="AD101" s="14">
        <f t="shared" si="17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0" t="s">
        <v>143</v>
      </c>
      <c r="B102" s="10" t="s">
        <v>44</v>
      </c>
      <c r="C102" s="10">
        <v>54</v>
      </c>
      <c r="D102" s="17">
        <v>31</v>
      </c>
      <c r="E102" s="18">
        <v>31</v>
      </c>
      <c r="F102" s="18">
        <v>31</v>
      </c>
      <c r="G102" s="11">
        <v>0</v>
      </c>
      <c r="H102" s="10" t="e">
        <v>#N/A</v>
      </c>
      <c r="I102" s="10" t="s">
        <v>45</v>
      </c>
      <c r="J102" s="10">
        <v>31</v>
      </c>
      <c r="K102" s="10">
        <f t="shared" ref="K102:K113" si="25">E102-J102</f>
        <v>0</v>
      </c>
      <c r="L102" s="10">
        <f t="shared" si="18"/>
        <v>31</v>
      </c>
      <c r="M102" s="10"/>
      <c r="N102" s="10"/>
      <c r="O102" s="10"/>
      <c r="P102" s="10"/>
      <c r="Q102" s="10">
        <f t="shared" si="19"/>
        <v>6.2</v>
      </c>
      <c r="R102" s="12"/>
      <c r="S102" s="12"/>
      <c r="T102" s="10"/>
      <c r="U102" s="10">
        <f t="shared" si="20"/>
        <v>5</v>
      </c>
      <c r="V102" s="10">
        <f t="shared" si="21"/>
        <v>5</v>
      </c>
      <c r="W102" s="10">
        <v>9.4</v>
      </c>
      <c r="X102" s="10">
        <v>8</v>
      </c>
      <c r="Y102" s="10">
        <v>5</v>
      </c>
      <c r="Z102" s="10">
        <v>4</v>
      </c>
      <c r="AA102" s="10">
        <v>6.8</v>
      </c>
      <c r="AB102" s="10">
        <v>7.8</v>
      </c>
      <c r="AC102" s="13" t="s">
        <v>159</v>
      </c>
      <c r="AD102" s="10">
        <f t="shared" ref="AD102:AD113" si="26">ROUND(R102*G102,0)</f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4" t="s">
        <v>144</v>
      </c>
      <c r="B103" s="14" t="s">
        <v>34</v>
      </c>
      <c r="C103" s="14"/>
      <c r="D103" s="14"/>
      <c r="E103" s="14"/>
      <c r="F103" s="14"/>
      <c r="G103" s="15">
        <v>0</v>
      </c>
      <c r="H103" s="14" t="e">
        <v>#N/A</v>
      </c>
      <c r="I103" s="14" t="s">
        <v>35</v>
      </c>
      <c r="J103" s="14"/>
      <c r="K103" s="14">
        <f t="shared" si="25"/>
        <v>0</v>
      </c>
      <c r="L103" s="14">
        <f t="shared" si="18"/>
        <v>0</v>
      </c>
      <c r="M103" s="14"/>
      <c r="N103" s="14"/>
      <c r="O103" s="14"/>
      <c r="P103" s="14"/>
      <c r="Q103" s="14">
        <f t="shared" si="19"/>
        <v>0</v>
      </c>
      <c r="R103" s="16"/>
      <c r="S103" s="16"/>
      <c r="T103" s="14"/>
      <c r="U103" s="14" t="e">
        <f t="shared" si="20"/>
        <v>#DIV/0!</v>
      </c>
      <c r="V103" s="14" t="e">
        <f t="shared" si="21"/>
        <v>#DIV/0!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 t="s">
        <v>52</v>
      </c>
      <c r="AD103" s="14">
        <f t="shared" si="26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0" t="s">
        <v>145</v>
      </c>
      <c r="B104" s="10" t="s">
        <v>44</v>
      </c>
      <c r="C104" s="10">
        <v>9</v>
      </c>
      <c r="D104" s="10"/>
      <c r="E104" s="18">
        <v>7</v>
      </c>
      <c r="F104" s="10"/>
      <c r="G104" s="11">
        <v>0</v>
      </c>
      <c r="H104" s="10" t="e">
        <v>#N/A</v>
      </c>
      <c r="I104" s="10" t="s">
        <v>45</v>
      </c>
      <c r="J104" s="10">
        <v>2</v>
      </c>
      <c r="K104" s="10">
        <f t="shared" si="25"/>
        <v>5</v>
      </c>
      <c r="L104" s="10">
        <f t="shared" si="18"/>
        <v>7</v>
      </c>
      <c r="M104" s="10"/>
      <c r="N104" s="10"/>
      <c r="O104" s="10"/>
      <c r="P104" s="10"/>
      <c r="Q104" s="10">
        <f t="shared" si="19"/>
        <v>1.4</v>
      </c>
      <c r="R104" s="12"/>
      <c r="S104" s="12"/>
      <c r="T104" s="10"/>
      <c r="U104" s="10">
        <f t="shared" si="20"/>
        <v>0</v>
      </c>
      <c r="V104" s="10">
        <f t="shared" si="21"/>
        <v>0</v>
      </c>
      <c r="W104" s="10">
        <v>1.4</v>
      </c>
      <c r="X104" s="10">
        <v>0.2</v>
      </c>
      <c r="Y104" s="10">
        <v>0.2</v>
      </c>
      <c r="Z104" s="10">
        <v>0.4</v>
      </c>
      <c r="AA104" s="10">
        <v>1</v>
      </c>
      <c r="AB104" s="10">
        <v>1.2</v>
      </c>
      <c r="AC104" s="10" t="s">
        <v>146</v>
      </c>
      <c r="AD104" s="10">
        <f t="shared" si="26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4" t="s">
        <v>147</v>
      </c>
      <c r="B105" s="14" t="s">
        <v>44</v>
      </c>
      <c r="C105" s="14">
        <v>1</v>
      </c>
      <c r="D105" s="14">
        <v>432</v>
      </c>
      <c r="E105" s="14">
        <v>430</v>
      </c>
      <c r="F105" s="14"/>
      <c r="G105" s="15">
        <v>0</v>
      </c>
      <c r="H105" s="14">
        <v>40</v>
      </c>
      <c r="I105" s="14" t="s">
        <v>35</v>
      </c>
      <c r="J105" s="14">
        <v>435</v>
      </c>
      <c r="K105" s="14">
        <f t="shared" si="25"/>
        <v>-5</v>
      </c>
      <c r="L105" s="14">
        <f t="shared" si="18"/>
        <v>-2</v>
      </c>
      <c r="M105" s="14">
        <v>432</v>
      </c>
      <c r="N105" s="14"/>
      <c r="O105" s="14"/>
      <c r="P105" s="14"/>
      <c r="Q105" s="14">
        <f t="shared" si="19"/>
        <v>-0.4</v>
      </c>
      <c r="R105" s="16"/>
      <c r="S105" s="16"/>
      <c r="T105" s="14"/>
      <c r="U105" s="14">
        <f t="shared" si="20"/>
        <v>0</v>
      </c>
      <c r="V105" s="14">
        <f t="shared" si="21"/>
        <v>0</v>
      </c>
      <c r="W105" s="14">
        <v>-0.2</v>
      </c>
      <c r="X105" s="14">
        <v>43.6</v>
      </c>
      <c r="Y105" s="14">
        <v>0.4</v>
      </c>
      <c r="Z105" s="14">
        <v>0.8</v>
      </c>
      <c r="AA105" s="14">
        <v>0.8</v>
      </c>
      <c r="AB105" s="14">
        <v>1.4</v>
      </c>
      <c r="AC105" s="14" t="s">
        <v>52</v>
      </c>
      <c r="AD105" s="14">
        <f t="shared" si="26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4" t="s">
        <v>148</v>
      </c>
      <c r="B106" s="14" t="s">
        <v>44</v>
      </c>
      <c r="C106" s="14"/>
      <c r="D106" s="14">
        <v>420</v>
      </c>
      <c r="E106" s="14">
        <v>420</v>
      </c>
      <c r="F106" s="14"/>
      <c r="G106" s="15">
        <v>0</v>
      </c>
      <c r="H106" s="14">
        <v>45</v>
      </c>
      <c r="I106" s="14" t="s">
        <v>35</v>
      </c>
      <c r="J106" s="14">
        <v>420</v>
      </c>
      <c r="K106" s="14">
        <f t="shared" si="25"/>
        <v>0</v>
      </c>
      <c r="L106" s="14">
        <f t="shared" si="18"/>
        <v>0</v>
      </c>
      <c r="M106" s="14">
        <v>420</v>
      </c>
      <c r="N106" s="14"/>
      <c r="O106" s="14"/>
      <c r="P106" s="14"/>
      <c r="Q106" s="14">
        <f t="shared" si="19"/>
        <v>0</v>
      </c>
      <c r="R106" s="16"/>
      <c r="S106" s="16"/>
      <c r="T106" s="14"/>
      <c r="U106" s="14" t="e">
        <f t="shared" si="20"/>
        <v>#DIV/0!</v>
      </c>
      <c r="V106" s="14" t="e">
        <f t="shared" si="21"/>
        <v>#DIV/0!</v>
      </c>
      <c r="W106" s="14">
        <v>0</v>
      </c>
      <c r="X106" s="14">
        <v>42</v>
      </c>
      <c r="Y106" s="14">
        <v>0</v>
      </c>
      <c r="Z106" s="14">
        <v>0</v>
      </c>
      <c r="AA106" s="14">
        <v>0</v>
      </c>
      <c r="AB106" s="14">
        <v>0</v>
      </c>
      <c r="AC106" s="14" t="s">
        <v>52</v>
      </c>
      <c r="AD106" s="14">
        <f t="shared" si="26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149</v>
      </c>
      <c r="B107" s="1" t="s">
        <v>44</v>
      </c>
      <c r="C107" s="1">
        <v>120</v>
      </c>
      <c r="D107" s="1"/>
      <c r="E107" s="1">
        <v>53</v>
      </c>
      <c r="F107" s="1">
        <v>52</v>
      </c>
      <c r="G107" s="6">
        <v>0.11</v>
      </c>
      <c r="H107" s="1" t="e">
        <v>#N/A</v>
      </c>
      <c r="I107" s="1" t="s">
        <v>38</v>
      </c>
      <c r="J107" s="1">
        <v>56</v>
      </c>
      <c r="K107" s="1">
        <f t="shared" si="25"/>
        <v>-3</v>
      </c>
      <c r="L107" s="1">
        <f t="shared" si="18"/>
        <v>53</v>
      </c>
      <c r="M107" s="1"/>
      <c r="N107" s="1"/>
      <c r="O107" s="1">
        <v>67</v>
      </c>
      <c r="P107" s="1"/>
      <c r="Q107" s="1">
        <f t="shared" si="19"/>
        <v>10.6</v>
      </c>
      <c r="R107" s="5">
        <v>10</v>
      </c>
      <c r="S107" s="5"/>
      <c r="T107" s="1"/>
      <c r="U107" s="1">
        <f t="shared" si="20"/>
        <v>12.169811320754718</v>
      </c>
      <c r="V107" s="1">
        <f t="shared" si="21"/>
        <v>11.226415094339623</v>
      </c>
      <c r="W107" s="1">
        <v>12</v>
      </c>
      <c r="X107" s="1">
        <v>8</v>
      </c>
      <c r="Y107" s="1">
        <v>5</v>
      </c>
      <c r="Z107" s="1">
        <v>6.2</v>
      </c>
      <c r="AA107" s="1">
        <v>13.4</v>
      </c>
      <c r="AB107" s="1">
        <v>11</v>
      </c>
      <c r="AC107" s="1"/>
      <c r="AD107" s="1">
        <f t="shared" si="26"/>
        <v>1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150</v>
      </c>
      <c r="B108" s="1" t="s">
        <v>34</v>
      </c>
      <c r="C108" s="1">
        <v>159.04</v>
      </c>
      <c r="D108" s="1"/>
      <c r="E108" s="1">
        <v>71.073999999999998</v>
      </c>
      <c r="F108" s="1">
        <v>62.37</v>
      </c>
      <c r="G108" s="6">
        <v>1</v>
      </c>
      <c r="H108" s="1">
        <v>50</v>
      </c>
      <c r="I108" s="1" t="s">
        <v>35</v>
      </c>
      <c r="J108" s="1">
        <v>66.45</v>
      </c>
      <c r="K108" s="1">
        <f t="shared" si="25"/>
        <v>4.6239999999999952</v>
      </c>
      <c r="L108" s="1">
        <f t="shared" si="18"/>
        <v>71.073999999999998</v>
      </c>
      <c r="M108" s="1"/>
      <c r="N108" s="1">
        <v>58.625800000000041</v>
      </c>
      <c r="O108" s="1">
        <v>0</v>
      </c>
      <c r="P108" s="1"/>
      <c r="Q108" s="1">
        <f t="shared" si="19"/>
        <v>14.2148</v>
      </c>
      <c r="R108" s="5">
        <f t="shared" ref="R108" si="27">12*Q108-P108-O108-N108-F108</f>
        <v>49.58179999999998</v>
      </c>
      <c r="S108" s="5"/>
      <c r="T108" s="1"/>
      <c r="U108" s="1">
        <f t="shared" si="20"/>
        <v>12.000000000000002</v>
      </c>
      <c r="V108" s="1">
        <f t="shared" si="21"/>
        <v>8.5119593662942865</v>
      </c>
      <c r="W108" s="1">
        <v>14.154400000000001</v>
      </c>
      <c r="X108" s="1">
        <v>15.4764</v>
      </c>
      <c r="Y108" s="1">
        <v>10.980399999999999</v>
      </c>
      <c r="Z108" s="1">
        <v>15.014799999999999</v>
      </c>
      <c r="AA108" s="1">
        <v>18.942799999999998</v>
      </c>
      <c r="AB108" s="1">
        <v>15.106199999999999</v>
      </c>
      <c r="AC108" s="1" t="s">
        <v>36</v>
      </c>
      <c r="AD108" s="1">
        <f t="shared" si="26"/>
        <v>50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151</v>
      </c>
      <c r="B109" s="1" t="s">
        <v>34</v>
      </c>
      <c r="C109" s="1">
        <v>362.10500000000002</v>
      </c>
      <c r="D109" s="1"/>
      <c r="E109" s="1">
        <v>146.99299999999999</v>
      </c>
      <c r="F109" s="1">
        <v>126.47499999999999</v>
      </c>
      <c r="G109" s="6">
        <v>1</v>
      </c>
      <c r="H109" s="1" t="e">
        <v>#N/A</v>
      </c>
      <c r="I109" s="1" t="s">
        <v>35</v>
      </c>
      <c r="J109" s="1">
        <v>135.9</v>
      </c>
      <c r="K109" s="1">
        <f t="shared" si="25"/>
        <v>11.092999999999989</v>
      </c>
      <c r="L109" s="1">
        <f t="shared" si="18"/>
        <v>146.99299999999999</v>
      </c>
      <c r="M109" s="1"/>
      <c r="N109" s="1">
        <v>170.06100000000001</v>
      </c>
      <c r="O109" s="1">
        <v>119.1827</v>
      </c>
      <c r="P109" s="1"/>
      <c r="Q109" s="1">
        <f t="shared" si="19"/>
        <v>29.398599999999998</v>
      </c>
      <c r="R109" s="5"/>
      <c r="S109" s="5"/>
      <c r="T109" s="1"/>
      <c r="U109" s="1">
        <f t="shared" si="20"/>
        <v>14.140765206506433</v>
      </c>
      <c r="V109" s="1">
        <f t="shared" si="21"/>
        <v>14.140765206506433</v>
      </c>
      <c r="W109" s="1">
        <v>41.917400000000001</v>
      </c>
      <c r="X109" s="1">
        <v>36.652000000000001</v>
      </c>
      <c r="Y109" s="1">
        <v>22.316400000000002</v>
      </c>
      <c r="Z109" s="1">
        <v>13.546799999999999</v>
      </c>
      <c r="AA109" s="1">
        <v>29.779599999999999</v>
      </c>
      <c r="AB109" s="1">
        <v>32.231000000000002</v>
      </c>
      <c r="AC109" s="1"/>
      <c r="AD109" s="1">
        <f t="shared" si="26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152</v>
      </c>
      <c r="B110" s="1" t="s">
        <v>34</v>
      </c>
      <c r="C110" s="1">
        <v>138.82</v>
      </c>
      <c r="D110" s="1">
        <v>15.898999999999999</v>
      </c>
      <c r="E110" s="18">
        <f>90.951+E49</f>
        <v>122.60399999999998</v>
      </c>
      <c r="F110" s="18">
        <f>F49</f>
        <v>265.80500000000001</v>
      </c>
      <c r="G110" s="6">
        <v>1</v>
      </c>
      <c r="H110" s="1" t="e">
        <v>#N/A</v>
      </c>
      <c r="I110" s="1" t="s">
        <v>35</v>
      </c>
      <c r="J110" s="1">
        <v>85.6</v>
      </c>
      <c r="K110" s="1">
        <f t="shared" si="25"/>
        <v>37.003999999999991</v>
      </c>
      <c r="L110" s="1">
        <f t="shared" si="18"/>
        <v>122.60399999999998</v>
      </c>
      <c r="M110" s="1"/>
      <c r="N110" s="1"/>
      <c r="O110" s="1">
        <v>143.85759999999999</v>
      </c>
      <c r="P110" s="1"/>
      <c r="Q110" s="1">
        <f t="shared" si="19"/>
        <v>24.520799999999998</v>
      </c>
      <c r="R110" s="5"/>
      <c r="S110" s="5"/>
      <c r="T110" s="1"/>
      <c r="U110" s="1">
        <f t="shared" si="20"/>
        <v>16.706738768718804</v>
      </c>
      <c r="V110" s="1">
        <f t="shared" si="21"/>
        <v>16.706738768718804</v>
      </c>
      <c r="W110" s="1">
        <v>23.4848</v>
      </c>
      <c r="X110" s="1">
        <v>26.05</v>
      </c>
      <c r="Y110" s="1">
        <v>28.363399999999999</v>
      </c>
      <c r="Z110" s="1">
        <v>11.267799999999999</v>
      </c>
      <c r="AA110" s="1">
        <v>17.441800000000001</v>
      </c>
      <c r="AB110" s="1">
        <v>39.828000000000003</v>
      </c>
      <c r="AC110" s="1" t="s">
        <v>153</v>
      </c>
      <c r="AD110" s="1">
        <f t="shared" si="26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154</v>
      </c>
      <c r="B111" s="1" t="s">
        <v>44</v>
      </c>
      <c r="C111" s="1">
        <v>96</v>
      </c>
      <c r="D111" s="1">
        <v>140</v>
      </c>
      <c r="E111" s="1">
        <v>73</v>
      </c>
      <c r="F111" s="1">
        <v>133</v>
      </c>
      <c r="G111" s="6">
        <v>0.4</v>
      </c>
      <c r="H111" s="1" t="e">
        <v>#N/A</v>
      </c>
      <c r="I111" s="1" t="s">
        <v>35</v>
      </c>
      <c r="J111" s="1">
        <v>78</v>
      </c>
      <c r="K111" s="1">
        <f t="shared" si="25"/>
        <v>-5</v>
      </c>
      <c r="L111" s="1">
        <f t="shared" si="18"/>
        <v>73</v>
      </c>
      <c r="M111" s="1"/>
      <c r="N111" s="1">
        <v>122.4</v>
      </c>
      <c r="O111" s="1">
        <v>0</v>
      </c>
      <c r="P111" s="1"/>
      <c r="Q111" s="1">
        <f t="shared" si="19"/>
        <v>14.6</v>
      </c>
      <c r="R111" s="5"/>
      <c r="S111" s="5"/>
      <c r="T111" s="1"/>
      <c r="U111" s="1">
        <f t="shared" si="20"/>
        <v>17.493150684931507</v>
      </c>
      <c r="V111" s="1">
        <f t="shared" si="21"/>
        <v>17.493150684931507</v>
      </c>
      <c r="W111" s="1">
        <v>18.2</v>
      </c>
      <c r="X111" s="1">
        <v>27.2</v>
      </c>
      <c r="Y111" s="1">
        <v>21</v>
      </c>
      <c r="Z111" s="1">
        <v>6.4</v>
      </c>
      <c r="AA111" s="1">
        <v>6</v>
      </c>
      <c r="AB111" s="1">
        <v>15.2</v>
      </c>
      <c r="AC111" s="1"/>
      <c r="AD111" s="1">
        <f t="shared" si="26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155</v>
      </c>
      <c r="B112" s="1" t="s">
        <v>44</v>
      </c>
      <c r="C112" s="1">
        <v>50</v>
      </c>
      <c r="D112" s="1">
        <v>60</v>
      </c>
      <c r="E112" s="1">
        <v>42</v>
      </c>
      <c r="F112" s="1">
        <v>55</v>
      </c>
      <c r="G112" s="6">
        <v>0.4</v>
      </c>
      <c r="H112" s="1" t="e">
        <v>#N/A</v>
      </c>
      <c r="I112" s="1" t="s">
        <v>35</v>
      </c>
      <c r="J112" s="1">
        <v>49</v>
      </c>
      <c r="K112" s="1">
        <f t="shared" si="25"/>
        <v>-7</v>
      </c>
      <c r="L112" s="1">
        <f t="shared" si="18"/>
        <v>42</v>
      </c>
      <c r="M112" s="1"/>
      <c r="N112" s="1">
        <v>74.800000000000011</v>
      </c>
      <c r="O112" s="1">
        <v>0</v>
      </c>
      <c r="P112" s="1"/>
      <c r="Q112" s="1">
        <f t="shared" si="19"/>
        <v>8.4</v>
      </c>
      <c r="R112" s="5"/>
      <c r="S112" s="5"/>
      <c r="T112" s="1"/>
      <c r="U112" s="1">
        <f t="shared" si="20"/>
        <v>15.452380952380953</v>
      </c>
      <c r="V112" s="1">
        <f t="shared" si="21"/>
        <v>15.452380952380953</v>
      </c>
      <c r="W112" s="1">
        <v>9.8000000000000007</v>
      </c>
      <c r="X112" s="1">
        <v>14.4</v>
      </c>
      <c r="Y112" s="1">
        <v>10</v>
      </c>
      <c r="Z112" s="1">
        <v>0.2</v>
      </c>
      <c r="AA112" s="1">
        <v>0</v>
      </c>
      <c r="AB112" s="1">
        <v>5.6</v>
      </c>
      <c r="AC112" s="1"/>
      <c r="AD112" s="1">
        <f t="shared" si="26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4" t="s">
        <v>156</v>
      </c>
      <c r="B113" s="14" t="s">
        <v>34</v>
      </c>
      <c r="C113" s="14"/>
      <c r="D113" s="14"/>
      <c r="E113" s="14"/>
      <c r="F113" s="14"/>
      <c r="G113" s="15">
        <v>0</v>
      </c>
      <c r="H113" s="14">
        <v>40</v>
      </c>
      <c r="I113" s="14" t="s">
        <v>35</v>
      </c>
      <c r="J113" s="14"/>
      <c r="K113" s="14">
        <f t="shared" si="25"/>
        <v>0</v>
      </c>
      <c r="L113" s="14">
        <f t="shared" si="18"/>
        <v>0</v>
      </c>
      <c r="M113" s="14"/>
      <c r="N113" s="14"/>
      <c r="O113" s="14"/>
      <c r="P113" s="14"/>
      <c r="Q113" s="14">
        <f t="shared" si="19"/>
        <v>0</v>
      </c>
      <c r="R113" s="16"/>
      <c r="S113" s="16"/>
      <c r="T113" s="14"/>
      <c r="U113" s="14" t="e">
        <f t="shared" si="20"/>
        <v>#DIV/0!</v>
      </c>
      <c r="V113" s="14" t="e">
        <f t="shared" si="21"/>
        <v>#DIV/0!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 t="s">
        <v>68</v>
      </c>
      <c r="AD113" s="14">
        <f t="shared" si="26"/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D113" xr:uid="{C3ABA508-3AA4-48BF-8D60-CE4BDE2CEFE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2024-05-02T12:12:18Z</dcterms:created>
  <dcterms:modified xsi:type="dcterms:W3CDTF">2024-05-02T12:30:31Z</dcterms:modified>
</cp:coreProperties>
</file>