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7A7631F-9B8D-4EC1-B59D-914E47978E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D7" i="1"/>
  <c r="P6" i="1"/>
  <c r="O2" i="1"/>
  <c r="F10" i="1" l="1"/>
  <c r="J9" i="1"/>
  <c r="F9" i="1"/>
  <c r="A10" i="1"/>
  <c r="H9" i="1"/>
  <c r="X25" i="1"/>
  <c r="X34" i="1"/>
  <c r="Y27" i="1"/>
  <c r="Y34" i="1" s="1"/>
  <c r="Y538" i="1" s="1"/>
  <c r="X35" i="1"/>
  <c r="Y195" i="1"/>
  <c r="Y245" i="1"/>
  <c r="X47" i="1"/>
  <c r="X53" i="1"/>
  <c r="X61" i="1"/>
  <c r="X92" i="1"/>
  <c r="X163" i="1"/>
  <c r="X169" i="1"/>
  <c r="X195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39" i="1"/>
  <c r="X43" i="1"/>
  <c r="X86" i="1"/>
  <c r="X102" i="1"/>
  <c r="X118" i="1"/>
  <c r="X128" i="1"/>
  <c r="X137" i="1"/>
  <c r="X145" i="1"/>
  <c r="X158" i="1"/>
  <c r="X175" i="1"/>
  <c r="X203" i="1"/>
  <c r="X212" i="1"/>
  <c r="X218" i="1"/>
  <c r="X227" i="1"/>
  <c r="B543" i="1"/>
  <c r="X24" i="1"/>
  <c r="W533" i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7" i="1" l="1"/>
  <c r="X536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<sst xmlns="http://schemas.openxmlformats.org/spreadsheetml/2006/main" count="2266" uniqueCount="739">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</sst>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268</v>
      </c>
      <c r="X51" s="367">
        <f>IFERROR(IF(W51="",0,CEILING((W51/$H51),1)*$H51),"")</f>
        <v>270</v>
      </c>
      <c r="Y51" s="36">
        <f>IFERROR(IF(X51=0,"",ROUNDUP(X51/H51,0)*0.02175),"")</f>
        <v>0.54374999999999996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24.814814814814813</v>
      </c>
      <c r="X53" s="368">
        <f>IFERROR(X51/H51,"0")+IFERROR(X52/H52,"0")</f>
        <v>25</v>
      </c>
      <c r="Y53" s="368">
        <f>IFERROR(IF(Y51="",0,Y51),"0")+IFERROR(IF(Y52="",0,Y52),"0")</f>
        <v>0.54374999999999996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268</v>
      </c>
      <c r="X54" s="368">
        <f>IFERROR(SUM(X51:X52),"0")</f>
        <v>270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242</v>
      </c>
      <c r="X57" s="367">
        <f>IFERROR(IF(W57="",0,CEILING((W57/$H57),1)*$H57),"")</f>
        <v>248.4</v>
      </c>
      <c r="Y57" s="36">
        <f>IFERROR(IF(X57=0,"",ROUNDUP(X57/H57,0)*0.02175),"")</f>
        <v>0.50024999999999997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22.407407407407405</v>
      </c>
      <c r="X61" s="368">
        <f>IFERROR(X57/H57,"0")+IFERROR(X58/H58,"0")+IFERROR(X59/H59,"0")+IFERROR(X60/H60,"0")</f>
        <v>23</v>
      </c>
      <c r="Y61" s="368">
        <f>IFERROR(IF(Y57="",0,Y57),"0")+IFERROR(IF(Y58="",0,Y58),"0")+IFERROR(IF(Y59="",0,Y59),"0")+IFERROR(IF(Y60="",0,Y60),"0")</f>
        <v>0.50024999999999997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242</v>
      </c>
      <c r="X62" s="368">
        <f>IFERROR(SUM(X57:X60),"0")</f>
        <v>248.4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93</v>
      </c>
      <c r="X68" s="367">
        <f t="shared" si="2"/>
        <v>100.8</v>
      </c>
      <c r="Y68" s="36">
        <f t="shared" si="3"/>
        <v>0.19574999999999998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249</v>
      </c>
      <c r="X69" s="367">
        <f t="shared" si="2"/>
        <v>259.20000000000005</v>
      </c>
      <c r="Y69" s="36">
        <f t="shared" si="3"/>
        <v>0.52200000000000002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336</v>
      </c>
      <c r="X70" s="367">
        <f t="shared" si="2"/>
        <v>336</v>
      </c>
      <c r="Y70" s="36">
        <f t="shared" si="3"/>
        <v>0.65249999999999997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36</v>
      </c>
      <c r="X83" s="367">
        <f t="shared" si="2"/>
        <v>36</v>
      </c>
      <c r="Y83" s="36">
        <f>IFERROR(IF(X83=0,"",ROUNDUP(X83/H83,0)*0.00937),"")</f>
        <v>7.4959999999999999E-2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69.359126984126988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1.4452099999999999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714</v>
      </c>
      <c r="X86" s="368">
        <f>IFERROR(SUM(X65:X84),"0")</f>
        <v>732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78</v>
      </c>
      <c r="X88" s="367">
        <f>IFERROR(IF(W88="",0,CEILING((W88/$H88),1)*$H88),"")</f>
        <v>86.4</v>
      </c>
      <c r="Y88" s="36">
        <f>IFERROR(IF(X88=0,"",ROUNDUP(X88/H88,0)*0.02175),"")</f>
        <v>0.17399999999999999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7.2222222222222214</v>
      </c>
      <c r="X92" s="368">
        <f>IFERROR(X88/H88,"0")+IFERROR(X89/H89,"0")+IFERROR(X90/H90,"0")+IFERROR(X91/H91,"0")</f>
        <v>8</v>
      </c>
      <c r="Y92" s="368">
        <f>IFERROR(IF(Y88="",0,Y88),"0")+IFERROR(IF(Y89="",0,Y89),"0")+IFERROR(IF(Y90="",0,Y90),"0")+IFERROR(IF(Y91="",0,Y91),"0")</f>
        <v>0.17399999999999999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78</v>
      </c>
      <c r="X93" s="368">
        <f>IFERROR(SUM(X88:X91),"0")</f>
        <v>86.4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201</v>
      </c>
      <c r="X108" s="367">
        <f t="shared" si="6"/>
        <v>201.60000000000002</v>
      </c>
      <c r="Y108" s="36">
        <f>IFERROR(IF(X108=0,"",ROUNDUP(X108/H108,0)*0.02175),"")</f>
        <v>0.52200000000000002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111</v>
      </c>
      <c r="X109" s="367">
        <f t="shared" si="6"/>
        <v>117.60000000000001</v>
      </c>
      <c r="Y109" s="36">
        <f>IFERROR(IF(X109=0,"",ROUNDUP(X109/H109,0)*0.02175),"")</f>
        <v>0.30449999999999999</v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11</v>
      </c>
      <c r="X112" s="367">
        <f t="shared" si="6"/>
        <v>13.5</v>
      </c>
      <c r="Y112" s="36">
        <f>IFERROR(IF(X112=0,"",ROUNDUP(X112/H112,0)*0.00937),"")</f>
        <v>4.6850000000000003E-2</v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51.216931216931222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0.94864999999999999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341</v>
      </c>
      <c r="X118" s="368">
        <f>IFERROR(SUM(X105:X116),"0")</f>
        <v>350.70000000000005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377</v>
      </c>
      <c r="X131" s="367">
        <f>IFERROR(IF(W131="",0,CEILING((W131/$H131),1)*$H131),"")</f>
        <v>378</v>
      </c>
      <c r="Y131" s="36">
        <f>IFERROR(IF(X131=0,"",ROUNDUP(X131/H131,0)*0.02175),"")</f>
        <v>0.9787499999999999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13</v>
      </c>
      <c r="X134" s="367">
        <f>IFERROR(IF(W134="",0,CEILING((W134/$H134),1)*$H134),"")</f>
        <v>13.5</v>
      </c>
      <c r="Y134" s="36">
        <f>IFERROR(IF(X134=0,"",ROUNDUP(X134/H134,0)*0.00753),"")</f>
        <v>3.7650000000000003E-2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49.695767195767196</v>
      </c>
      <c r="X136" s="368">
        <f>IFERROR(X131/H131,"0")+IFERROR(X132/H132,"0")+IFERROR(X133/H133,"0")+IFERROR(X134/H134,"0")+IFERROR(X135/H135,"0")</f>
        <v>50</v>
      </c>
      <c r="Y136" s="368">
        <f>IFERROR(IF(Y131="",0,Y131),"0")+IFERROR(IF(Y132="",0,Y132),"0")+IFERROR(IF(Y133="",0,Y133),"0")+IFERROR(IF(Y134="",0,Y134),"0")+IFERROR(IF(Y135="",0,Y135),"0")</f>
        <v>1.0164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390</v>
      </c>
      <c r="X137" s="368">
        <f>IFERROR(SUM(X131:X135),"0")</f>
        <v>391.5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169</v>
      </c>
      <c r="X148" s="367">
        <f t="shared" ref="X148:X156" si="8">IFERROR(IF(W148="",0,CEILING((W148/$H148),1)*$H148),"")</f>
        <v>172.20000000000002</v>
      </c>
      <c r="Y148" s="36">
        <f>IFERROR(IF(X148=0,"",ROUNDUP(X148/H148,0)*0.00753),"")</f>
        <v>0.30873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45</v>
      </c>
      <c r="X150" s="367">
        <f t="shared" si="8"/>
        <v>46.2</v>
      </c>
      <c r="Y150" s="36">
        <f>IFERROR(IF(X150=0,"",ROUNDUP(X150/H150,0)*0.00753),"")</f>
        <v>8.2830000000000001E-2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20</v>
      </c>
      <c r="X151" s="367">
        <f t="shared" si="8"/>
        <v>21</v>
      </c>
      <c r="Y151" s="36">
        <f>IFERROR(IF(X151=0,"",ROUNDUP(X151/H151,0)*0.00502),"")</f>
        <v>5.0200000000000002E-2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60.476190476190474</v>
      </c>
      <c r="X157" s="368">
        <f>IFERROR(X148/H148,"0")+IFERROR(X149/H149,"0")+IFERROR(X150/H150,"0")+IFERROR(X151/H151,"0")+IFERROR(X152/H152,"0")+IFERROR(X153/H153,"0")+IFERROR(X154/H154,"0")+IFERROR(X155/H155,"0")+IFERROR(X156/H156,"0")</f>
        <v>62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0.44176000000000004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234</v>
      </c>
      <c r="X158" s="368">
        <f>IFERROR(SUM(X148:X156),"0")</f>
        <v>239.40000000000003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538</v>
      </c>
      <c r="X171" s="367">
        <f>IFERROR(IF(W171="",0,CEILING((W171/$H171),1)*$H171),"")</f>
        <v>540</v>
      </c>
      <c r="Y171" s="36">
        <f>IFERROR(IF(X171=0,"",ROUNDUP(X171/H171,0)*0.00937),"")</f>
        <v>0.93699999999999994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313</v>
      </c>
      <c r="X172" s="367">
        <f>IFERROR(IF(W172="",0,CEILING((W172/$H172),1)*$H172),"")</f>
        <v>313.20000000000005</v>
      </c>
      <c r="Y172" s="36">
        <f>IFERROR(IF(X172=0,"",ROUNDUP(X172/H172,0)*0.00937),"")</f>
        <v>0.54345999999999994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515</v>
      </c>
      <c r="X174" s="367">
        <f>IFERROR(IF(W174="",0,CEILING((W174/$H174),1)*$H174),"")</f>
        <v>518.40000000000009</v>
      </c>
      <c r="Y174" s="36">
        <f>IFERROR(IF(X174=0,"",ROUNDUP(X174/H174,0)*0.00937),"")</f>
        <v>0.89951999999999999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252.96296296296293</v>
      </c>
      <c r="X175" s="368">
        <f>IFERROR(X171/H171,"0")+IFERROR(X172/H172,"0")+IFERROR(X173/H173,"0")+IFERROR(X174/H174,"0")</f>
        <v>254</v>
      </c>
      <c r="Y175" s="368">
        <f>IFERROR(IF(Y171="",0,Y171),"0")+IFERROR(IF(Y172="",0,Y172),"0")+IFERROR(IF(Y173="",0,Y173),"0")+IFERROR(IF(Y174="",0,Y174),"0")</f>
        <v>2.3799799999999998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1366</v>
      </c>
      <c r="X176" s="368">
        <f>IFERROR(SUM(X171:X174),"0")</f>
        <v>1371.6000000000001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149</v>
      </c>
      <c r="X181" s="367">
        <f t="shared" si="9"/>
        <v>156</v>
      </c>
      <c r="Y181" s="36">
        <f>IFERROR(IF(X181=0,"",ROUNDUP(X181/H181,0)*0.02175),"")</f>
        <v>0.43499999999999994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493</v>
      </c>
      <c r="X183" s="367">
        <f t="shared" si="9"/>
        <v>495.9</v>
      </c>
      <c r="Y183" s="36">
        <f>IFERROR(IF(X183=0,"",ROUNDUP(X183/H183,0)*0.02175),"")</f>
        <v>1.2397499999999999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163</v>
      </c>
      <c r="X188" s="367">
        <f t="shared" si="9"/>
        <v>163.19999999999999</v>
      </c>
      <c r="Y188" s="36">
        <f t="shared" ref="Y188:Y194" si="10">IFERROR(IF(X188=0,"",ROUNDUP(X188/H188,0)*0.00753),"")</f>
        <v>0.51204000000000005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93</v>
      </c>
      <c r="X193" s="367">
        <f t="shared" si="9"/>
        <v>93.6</v>
      </c>
      <c r="Y193" s="36">
        <f t="shared" si="10"/>
        <v>0.29366999999999999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138</v>
      </c>
      <c r="X194" s="367">
        <f t="shared" si="9"/>
        <v>139.19999999999999</v>
      </c>
      <c r="Y194" s="36">
        <f t="shared" si="10"/>
        <v>0.43674000000000002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239.93589743589746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242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2.9172000000000002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1036</v>
      </c>
      <c r="X196" s="368">
        <f>IFERROR(SUM(X178:X194),"0")</f>
        <v>1047.8999999999999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8.6206896551724146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0.19574999999999998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100</v>
      </c>
      <c r="X228" s="368">
        <f>IFERROR(SUM(X221:X226),"0")</f>
        <v>104.39999999999999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75</v>
      </c>
      <c r="X252" s="367">
        <f>IFERROR(IF(W252="",0,CEILING((W252/$H252),1)*$H252),"")</f>
        <v>75.600000000000009</v>
      </c>
      <c r="Y252" s="36">
        <f>IFERROR(IF(X252=0,"",ROUNDUP(X252/H252,0)*0.00753),"")</f>
        <v>0.13553999999999999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17.857142857142858</v>
      </c>
      <c r="X256" s="368">
        <f>IFERROR(X252/H252,"0")+IFERROR(X253/H253,"0")+IFERROR(X254/H254,"0")+IFERROR(X255/H255,"0")</f>
        <v>18</v>
      </c>
      <c r="Y256" s="368">
        <f>IFERROR(IF(Y252="",0,Y252),"0")+IFERROR(IF(Y253="",0,Y253),"0")+IFERROR(IF(Y254="",0,Y254),"0")+IFERROR(IF(Y255="",0,Y255),"0")</f>
        <v>0.13553999999999999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75</v>
      </c>
      <c r="X257" s="368">
        <f>IFERROR(SUM(X252:X255),"0")</f>
        <v>75.600000000000009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36</v>
      </c>
      <c r="X259" s="367">
        <f t="shared" ref="X259:X267" si="15">IFERROR(IF(W259="",0,CEILING((W259/$H259),1)*$H259),"")</f>
        <v>39</v>
      </c>
      <c r="Y259" s="36">
        <f>IFERROR(IF(X259=0,"",ROUNDUP(X259/H259,0)*0.02175),"")</f>
        <v>0.10874999999999999</v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4.6153846153846159</v>
      </c>
      <c r="X268" s="368">
        <f>IFERROR(X259/H259,"0")+IFERROR(X260/H260,"0")+IFERROR(X261/H261,"0")+IFERROR(X262/H262,"0")+IFERROR(X263/H263,"0")+IFERROR(X264/H264,"0")+IFERROR(X265/H265,"0")+IFERROR(X266/H266,"0")+IFERROR(X267/H267,"0")</f>
        <v>5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0.10874999999999999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36</v>
      </c>
      <c r="X269" s="368">
        <f>IFERROR(SUM(X259:X267),"0")</f>
        <v>39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73</v>
      </c>
      <c r="X271" s="367">
        <f>IFERROR(IF(W271="",0,CEILING((W271/$H271),1)*$H271),"")</f>
        <v>75.600000000000009</v>
      </c>
      <c r="Y271" s="36">
        <f>IFERROR(IF(X271=0,"",ROUNDUP(X271/H271,0)*0.02175),"")</f>
        <v>0.19574999999999998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105</v>
      </c>
      <c r="X273" s="367">
        <f>IFERROR(IF(W273="",0,CEILING((W273/$H273),1)*$H273),"")</f>
        <v>109.2</v>
      </c>
      <c r="Y273" s="36">
        <f>IFERROR(IF(X273=0,"",ROUNDUP(X273/H273,0)*0.02175),"")</f>
        <v>0.28275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21.19047619047619</v>
      </c>
      <c r="X274" s="368">
        <f>IFERROR(X271/H271,"0")+IFERROR(X272/H272,"0")+IFERROR(X273/H273,"0")</f>
        <v>22</v>
      </c>
      <c r="Y274" s="368">
        <f>IFERROR(IF(Y271="",0,Y271),"0")+IFERROR(IF(Y272="",0,Y272),"0")+IFERROR(IF(Y273="",0,Y273),"0")</f>
        <v>0.47849999999999998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178</v>
      </c>
      <c r="X275" s="368">
        <f>IFERROR(SUM(X271:X273),"0")</f>
        <v>184.8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94</v>
      </c>
      <c r="X309" s="367">
        <f>IFERROR(IF(W309="",0,CEILING((W309/$H309),1)*$H309),"")</f>
        <v>97.199999999999989</v>
      </c>
      <c r="Y309" s="36">
        <f>IFERROR(IF(X309=0,"",ROUNDUP(X309/H309,0)*0.02175),"")</f>
        <v>0.26100000000000001</v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4</v>
      </c>
      <c r="X310" s="367">
        <f>IFERROR(IF(W310="",0,CEILING((W310/$H310),1)*$H310),"")</f>
        <v>4.2</v>
      </c>
      <c r="Y310" s="36">
        <f>IFERROR(IF(X310=0,"",ROUNDUP(X310/H310,0)*0.00753),"")</f>
        <v>1.506E-2</v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8</v>
      </c>
      <c r="X311" s="367">
        <f>IFERROR(IF(W311="",0,CEILING((W311/$H311),1)*$H311),"")</f>
        <v>8.4</v>
      </c>
      <c r="Y311" s="36">
        <f>IFERROR(IF(X311=0,"",ROUNDUP(X311/H311,0)*0.00753),"")</f>
        <v>3.0120000000000001E-2</v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17.319223985890652</v>
      </c>
      <c r="X312" s="368">
        <f>IFERROR(X309/H309,"0")+IFERROR(X310/H310,"0")+IFERROR(X311/H311,"0")</f>
        <v>18</v>
      </c>
      <c r="Y312" s="368">
        <f>IFERROR(IF(Y309="",0,Y309),"0")+IFERROR(IF(Y310="",0,Y310),"0")+IFERROR(IF(Y311="",0,Y311),"0")</f>
        <v>0.30618000000000001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106</v>
      </c>
      <c r="X313" s="368">
        <f>IFERROR(SUM(X309:X311),"0")</f>
        <v>109.8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3293</v>
      </c>
      <c r="X326" s="367">
        <f t="shared" si="17"/>
        <v>3300</v>
      </c>
      <c r="Y326" s="36">
        <f>IFERROR(IF(X326=0,"",ROUNDUP(X326/H326,0)*0.02175),"")</f>
        <v>4.7849999999999993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1527</v>
      </c>
      <c r="X327" s="367">
        <f t="shared" si="17"/>
        <v>1530</v>
      </c>
      <c r="Y327" s="36">
        <f>IFERROR(IF(X327=0,"",ROUNDUP(X327/H327,0)*0.02175),"")</f>
        <v>2.2184999999999997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1083</v>
      </c>
      <c r="X329" s="367">
        <f t="shared" si="17"/>
        <v>1095</v>
      </c>
      <c r="Y329" s="36">
        <f>IFERROR(IF(X329=0,"",ROUNDUP(X329/H329,0)*0.02175),"")</f>
        <v>1.58775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393.5333333333333</v>
      </c>
      <c r="X333" s="368">
        <f>IFERROR(X325/H325,"0")+IFERROR(X326/H326,"0")+IFERROR(X327/H327,"0")+IFERROR(X328/H328,"0")+IFERROR(X329/H329,"0")+IFERROR(X330/H330,"0")+IFERROR(X331/H331,"0")+IFERROR(X332/H332,"0")</f>
        <v>395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8.5912499999999987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5903</v>
      </c>
      <c r="X334" s="368">
        <f>IFERROR(SUM(X325:X332),"0")</f>
        <v>5925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1207</v>
      </c>
      <c r="X336" s="367">
        <f>IFERROR(IF(W336="",0,CEILING((W336/$H336),1)*$H336),"")</f>
        <v>1215</v>
      </c>
      <c r="Y336" s="36">
        <f>IFERROR(IF(X336=0,"",ROUNDUP(X336/H336,0)*0.02175),"")</f>
        <v>1.7617499999999999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80.466666666666669</v>
      </c>
      <c r="X339" s="368">
        <f>IFERROR(X336/H336,"0")+IFERROR(X337/H337,"0")+IFERROR(X338/H338,"0")</f>
        <v>81</v>
      </c>
      <c r="Y339" s="368">
        <f>IFERROR(IF(Y336="",0,Y336),"0")+IFERROR(IF(Y337="",0,Y337),"0")+IFERROR(IF(Y338="",0,Y338),"0")</f>
        <v>1.7617499999999999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1207</v>
      </c>
      <c r="X340" s="368">
        <f>IFERROR(SUM(X336:X338),"0")</f>
        <v>1215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6</v>
      </c>
      <c r="X347" s="367">
        <f>IFERROR(IF(W347="",0,CEILING((W347/$H347),1)*$H347),"")</f>
        <v>7.8</v>
      </c>
      <c r="Y347" s="36">
        <f>IFERROR(IF(X347=0,"",ROUNDUP(X347/H347,0)*0.02175),"")</f>
        <v>2.1749999999999999E-2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0.76923076923076927</v>
      </c>
      <c r="X348" s="368">
        <f>IFERROR(X347/H347,"0")</f>
        <v>1</v>
      </c>
      <c r="Y348" s="368">
        <f>IFERROR(IF(Y347="",0,Y347),"0")</f>
        <v>2.1749999999999999E-2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6</v>
      </c>
      <c r="X349" s="368">
        <f>IFERROR(SUM(X347:X347),"0")</f>
        <v>7.8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298</v>
      </c>
      <c r="X352" s="367">
        <f>IFERROR(IF(W352="",0,CEILING((W352/$H352),1)*$H352),"")</f>
        <v>300</v>
      </c>
      <c r="Y352" s="36">
        <f>IFERROR(IF(X352=0,"",ROUNDUP(X352/H352,0)*0.02175),"")</f>
        <v>0.54374999999999996</v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24.833333333333332</v>
      </c>
      <c r="X357" s="368">
        <f>IFERROR(X352/H352,"0")+IFERROR(X353/H353,"0")+IFERROR(X354/H354,"0")+IFERROR(X355/H355,"0")+IFERROR(X356/H356,"0")</f>
        <v>25</v>
      </c>
      <c r="Y357" s="368">
        <f>IFERROR(IF(Y352="",0,Y352),"0")+IFERROR(IF(Y353="",0,Y353),"0")+IFERROR(IF(Y354="",0,Y354),"0")+IFERROR(IF(Y355="",0,Y355),"0")+IFERROR(IF(Y356="",0,Y356),"0")</f>
        <v>0.54374999999999996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298</v>
      </c>
      <c r="X358" s="368">
        <f>IFERROR(SUM(X352:X356),"0")</f>
        <v>300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442</v>
      </c>
      <c r="X365" s="367">
        <f>IFERROR(IF(W365="",0,CEILING((W365/$H365),1)*$H365),"")</f>
        <v>444.59999999999997</v>
      </c>
      <c r="Y365" s="36">
        <f>IFERROR(IF(X365=0,"",ROUNDUP(X365/H365,0)*0.02175),"")</f>
        <v>1.2397499999999999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56.666666666666671</v>
      </c>
      <c r="X369" s="368">
        <f>IFERROR(X365/H365,"0")+IFERROR(X366/H366,"0")+IFERROR(X367/H367,"0")+IFERROR(X368/H368,"0")</f>
        <v>57</v>
      </c>
      <c r="Y369" s="368">
        <f>IFERROR(IF(Y365="",0,Y365),"0")+IFERROR(IF(Y366="",0,Y366),"0")+IFERROR(IF(Y367="",0,Y367),"0")+IFERROR(IF(Y368="",0,Y368),"0")</f>
        <v>1.2397499999999999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442</v>
      </c>
      <c r="X370" s="368">
        <f>IFERROR(SUM(X365:X368),"0")</f>
        <v>444.59999999999997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105</v>
      </c>
      <c r="X383" s="367">
        <f t="shared" ref="X383:X395" si="18">IFERROR(IF(W383="",0,CEILING((W383/$H383),1)*$H383),"")</f>
        <v>105</v>
      </c>
      <c r="Y383" s="36">
        <f>IFERROR(IF(X383=0,"",ROUNDUP(X383/H383,0)*0.00753),"")</f>
        <v>0.18825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111</v>
      </c>
      <c r="X385" s="367">
        <f t="shared" si="18"/>
        <v>113.4</v>
      </c>
      <c r="Y385" s="36">
        <f>IFERROR(IF(X385=0,"",ROUNDUP(X385/H385,0)*0.00753),"")</f>
        <v>0.20331000000000002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17</v>
      </c>
      <c r="X394" s="367">
        <f t="shared" si="18"/>
        <v>18.900000000000002</v>
      </c>
      <c r="Y394" s="36">
        <f t="shared" si="19"/>
        <v>4.5179999999999998E-2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59.523809523809526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61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0.43674000000000002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233</v>
      </c>
      <c r="X397" s="368">
        <f>IFERROR(SUM(X383:X395),"0")</f>
        <v>237.3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29</v>
      </c>
      <c r="X421" s="367">
        <f t="shared" ref="X421:X427" si="20">IFERROR(IF(W421="",0,CEILING((W421/$H421),1)*$H421),"")</f>
        <v>29.400000000000002</v>
      </c>
      <c r="Y421" s="36">
        <f>IFERROR(IF(X421=0,"",ROUNDUP(X421/H421,0)*0.00753),"")</f>
        <v>5.271E-2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6.9047619047619042</v>
      </c>
      <c r="X428" s="368">
        <f>IFERROR(X421/H421,"0")+IFERROR(X422/H422,"0")+IFERROR(X423/H423,"0")+IFERROR(X424/H424,"0")+IFERROR(X425/H425,"0")+IFERROR(X426/H426,"0")+IFERROR(X427/H427,"0")</f>
        <v>7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5.271E-2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29</v>
      </c>
      <c r="X429" s="368">
        <f>IFERROR(SUM(X421:X427),"0")</f>
        <v>29.400000000000002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1150</v>
      </c>
      <c r="X454" s="367">
        <f t="shared" si="21"/>
        <v>1151.04</v>
      </c>
      <c r="Y454" s="36">
        <f t="shared" si="22"/>
        <v>2.6072799999999998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69</v>
      </c>
      <c r="X455" s="367">
        <f t="shared" si="21"/>
        <v>73.92</v>
      </c>
      <c r="Y455" s="36">
        <f t="shared" si="22"/>
        <v>0.16744000000000001</v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1057</v>
      </c>
      <c r="X457" s="367">
        <f t="shared" si="21"/>
        <v>1061.28</v>
      </c>
      <c r="Y457" s="36">
        <f t="shared" si="22"/>
        <v>2.4039600000000001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431.06060606060601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432.99999999999994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5.1786799999999999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2276</v>
      </c>
      <c r="X465" s="368">
        <f>IFERROR(SUM(X453:X463),"0")</f>
        <v>2286.2399999999998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571</v>
      </c>
      <c r="X467" s="367">
        <f>IFERROR(IF(W467="",0,CEILING((W467/$H467),1)*$H467),"")</f>
        <v>575.52</v>
      </c>
      <c r="Y467" s="36">
        <f>IFERROR(IF(X467=0,"",ROUNDUP(X467/H467,0)*0.01196),"")</f>
        <v>1.3036399999999999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108.14393939393939</v>
      </c>
      <c r="X469" s="368">
        <f>IFERROR(X467/H467,"0")+IFERROR(X468/H468,"0")</f>
        <v>108.99999999999999</v>
      </c>
      <c r="Y469" s="368">
        <f>IFERROR(IF(Y467="",0,Y467),"0")+IFERROR(IF(Y468="",0,Y468),"0")</f>
        <v>1.3036399999999999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571</v>
      </c>
      <c r="X470" s="368">
        <f>IFERROR(SUM(X467:X468),"0")</f>
        <v>575.52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260</v>
      </c>
      <c r="X472" s="367">
        <f t="shared" ref="X472:X477" si="23">IFERROR(IF(W472="",0,CEILING((W472/$H472),1)*$H472),"")</f>
        <v>264</v>
      </c>
      <c r="Y472" s="36">
        <f>IFERROR(IF(X472=0,"",ROUNDUP(X472/H472,0)*0.01196),"")</f>
        <v>0.59799999999999998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313</v>
      </c>
      <c r="X473" s="367">
        <f t="shared" si="23"/>
        <v>316.8</v>
      </c>
      <c r="Y473" s="36">
        <f>IFERROR(IF(X473=0,"",ROUNDUP(X473/H473,0)*0.01196),"")</f>
        <v>0.71760000000000002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291</v>
      </c>
      <c r="X474" s="367">
        <f t="shared" si="23"/>
        <v>295.68</v>
      </c>
      <c r="Y474" s="36">
        <f>IFERROR(IF(X474=0,"",ROUNDUP(X474/H474,0)*0.01196),"")</f>
        <v>0.66976000000000002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163.63636363636363</v>
      </c>
      <c r="X478" s="368">
        <f>IFERROR(X472/H472,"0")+IFERROR(X473/H473,"0")+IFERROR(X474/H474,"0")+IFERROR(X475/H475,"0")+IFERROR(X476/H476,"0")+IFERROR(X477/H477,"0")</f>
        <v>166</v>
      </c>
      <c r="Y478" s="368">
        <f>IFERROR(IF(Y472="",0,Y472),"0")+IFERROR(IF(Y473="",0,Y473),"0")+IFERROR(IF(Y474="",0,Y474),"0")+IFERROR(IF(Y475="",0,Y475),"0")+IFERROR(IF(Y476="",0,Y476),"0")+IFERROR(IF(Y477="",0,Y477),"0")</f>
        <v>1.98536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864</v>
      </c>
      <c r="X479" s="368">
        <f>IFERROR(SUM(X472:X477),"0")</f>
        <v>876.48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93</v>
      </c>
      <c r="X510" s="367">
        <f t="shared" ref="X510:X515" si="26">IFERROR(IF(W510="",0,CEILING((W510/$H510),1)*$H510),"")</f>
        <v>96.600000000000009</v>
      </c>
      <c r="Y510" s="36">
        <f>IFERROR(IF(X510=0,"",ROUNDUP(X510/H510,0)*0.00753),"")</f>
        <v>0.17319000000000001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88</v>
      </c>
      <c r="X512" s="367">
        <f t="shared" si="26"/>
        <v>88.2</v>
      </c>
      <c r="Y512" s="36">
        <f>IFERROR(IF(X512=0,"",ROUNDUP(X512/H512,0)*0.00753),"")</f>
        <v>0.15812999999999999</v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43.095238095238095</v>
      </c>
      <c r="X516" s="368">
        <f>IFERROR(X510/H510,"0")+IFERROR(X511/H511,"0")+IFERROR(X512/H512,"0")+IFERROR(X513/H513,"0")+IFERROR(X514/H514,"0")+IFERROR(X515/H515,"0")</f>
        <v>44</v>
      </c>
      <c r="Y516" s="368">
        <f>IFERROR(IF(Y510="",0,Y510),"0")+IFERROR(IF(Y511="",0,Y511),"0")+IFERROR(IF(Y512="",0,Y512),"0")+IFERROR(IF(Y513="",0,Y513),"0")+IFERROR(IF(Y514="",0,Y514),"0")+IFERROR(IF(Y515="",0,Y515),"0")</f>
        <v>0.33132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181</v>
      </c>
      <c r="X517" s="368">
        <f>IFERROR(SUM(X510:X515),"0")</f>
        <v>184.8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17174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17333.64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18020.12231988637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18188.534000000003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29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29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18745.12231988637</v>
      </c>
      <c r="X536" s="368">
        <f>GrossWeightTotalR+PalletQtyTotalR*25</f>
        <v>18913.534000000003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2216.3281874043369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2239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33.038620000000002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270</v>
      </c>
      <c r="D543" s="46">
        <f>IFERROR(X57*1,"0")+IFERROR(X58*1,"0")+IFERROR(X59*1,"0")+IFERROR(X60*1,"0")</f>
        <v>248.4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1169.0999999999999</v>
      </c>
      <c r="F543" s="46">
        <f>IFERROR(X131*1,"0")+IFERROR(X132*1,"0")+IFERROR(X133*1,"0")+IFERROR(X134*1,"0")+IFERROR(X135*1,"0")</f>
        <v>391.5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239.40000000000003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2419.4999999999995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299.40000000000003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299.40000000000003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109.8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7147.8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744.59999999999991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237.3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29.400000000000002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3738.24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184.8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