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9,04,24 Бычков\"/>
    </mc:Choice>
  </mc:AlternateContent>
  <xr:revisionPtr revIDLastSave="0" documentId="13_ncr:1_{A815FE3D-7920-4F65-9299-83B225F7F6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27" i="1"/>
  <c r="W526" i="1"/>
  <c r="X525" i="1"/>
  <c r="Y525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Y508" i="1"/>
  <c r="Y513" i="1" s="1"/>
  <c r="X508" i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X494" i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X473" i="1"/>
  <c r="X479" i="1" s="1"/>
  <c r="O473" i="1"/>
  <c r="W471" i="1"/>
  <c r="W470" i="1"/>
  <c r="X469" i="1"/>
  <c r="Y469" i="1" s="1"/>
  <c r="O469" i="1"/>
  <c r="X468" i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Y457" i="1"/>
  <c r="X457" i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X439" i="1"/>
  <c r="Y439" i="1" s="1"/>
  <c r="Y441" i="1" s="1"/>
  <c r="O439" i="1"/>
  <c r="W437" i="1"/>
  <c r="W436" i="1"/>
  <c r="X435" i="1"/>
  <c r="Y435" i="1" s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W427" i="1"/>
  <c r="W426" i="1"/>
  <c r="X425" i="1"/>
  <c r="Y425" i="1" s="1"/>
  <c r="O425" i="1"/>
  <c r="X424" i="1"/>
  <c r="X426" i="1" s="1"/>
  <c r="O424" i="1"/>
  <c r="W421" i="1"/>
  <c r="W420" i="1"/>
  <c r="X419" i="1"/>
  <c r="Y419" i="1" s="1"/>
  <c r="O419" i="1"/>
  <c r="X418" i="1"/>
  <c r="Y418" i="1" s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X400" i="1"/>
  <c r="Y400" i="1" s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O391" i="1"/>
  <c r="W389" i="1"/>
  <c r="W388" i="1"/>
  <c r="X387" i="1"/>
  <c r="Y387" i="1" s="1"/>
  <c r="O387" i="1"/>
  <c r="X386" i="1"/>
  <c r="O386" i="1"/>
  <c r="W382" i="1"/>
  <c r="W381" i="1"/>
  <c r="X380" i="1"/>
  <c r="X381" i="1" s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Y373" i="1"/>
  <c r="X373" i="1"/>
  <c r="O373" i="1"/>
  <c r="W371" i="1"/>
  <c r="W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Y361" i="1" s="1"/>
  <c r="O361" i="1"/>
  <c r="X360" i="1"/>
  <c r="O360" i="1"/>
  <c r="W357" i="1"/>
  <c r="W356" i="1"/>
  <c r="X355" i="1"/>
  <c r="O355" i="1"/>
  <c r="W353" i="1"/>
  <c r="W352" i="1"/>
  <c r="X351" i="1"/>
  <c r="Y351" i="1" s="1"/>
  <c r="O351" i="1"/>
  <c r="X350" i="1"/>
  <c r="Y350" i="1" s="1"/>
  <c r="Y352" i="1" s="1"/>
  <c r="O350" i="1"/>
  <c r="W348" i="1"/>
  <c r="W347" i="1"/>
  <c r="X346" i="1"/>
  <c r="Y346" i="1" s="1"/>
  <c r="O346" i="1"/>
  <c r="X345" i="1"/>
  <c r="Y345" i="1" s="1"/>
  <c r="O345" i="1"/>
  <c r="X344" i="1"/>
  <c r="Y344" i="1" s="1"/>
  <c r="O344" i="1"/>
  <c r="W342" i="1"/>
  <c r="W341" i="1"/>
  <c r="X340" i="1"/>
  <c r="Y340" i="1" s="1"/>
  <c r="O340" i="1"/>
  <c r="X339" i="1"/>
  <c r="Y339" i="1" s="1"/>
  <c r="O339" i="1"/>
  <c r="Y338" i="1"/>
  <c r="X338" i="1"/>
  <c r="O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W329" i="1"/>
  <c r="W328" i="1"/>
  <c r="X327" i="1"/>
  <c r="O327" i="1"/>
  <c r="W325" i="1"/>
  <c r="W324" i="1"/>
  <c r="X323" i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Y308" i="1" s="1"/>
  <c r="O308" i="1"/>
  <c r="X307" i="1"/>
  <c r="Y307" i="1" s="1"/>
  <c r="Y309" i="1" s="1"/>
  <c r="O307" i="1"/>
  <c r="W305" i="1"/>
  <c r="W304" i="1"/>
  <c r="X303" i="1"/>
  <c r="Y303" i="1" s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Y297" i="1"/>
  <c r="X297" i="1"/>
  <c r="O297" i="1"/>
  <c r="X296" i="1"/>
  <c r="O296" i="1"/>
  <c r="W293" i="1"/>
  <c r="W292" i="1"/>
  <c r="X291" i="1"/>
  <c r="Y291" i="1" s="1"/>
  <c r="O291" i="1"/>
  <c r="X290" i="1"/>
  <c r="Y290" i="1" s="1"/>
  <c r="O290" i="1"/>
  <c r="X289" i="1"/>
  <c r="O289" i="1"/>
  <c r="W287" i="1"/>
  <c r="W286" i="1"/>
  <c r="X285" i="1"/>
  <c r="Y285" i="1" s="1"/>
  <c r="O285" i="1"/>
  <c r="X284" i="1"/>
  <c r="Y284" i="1" s="1"/>
  <c r="X283" i="1"/>
  <c r="Y283" i="1" s="1"/>
  <c r="W281" i="1"/>
  <c r="W280" i="1"/>
  <c r="X279" i="1"/>
  <c r="Y279" i="1" s="1"/>
  <c r="O279" i="1"/>
  <c r="X278" i="1"/>
  <c r="Y278" i="1" s="1"/>
  <c r="O278" i="1"/>
  <c r="X277" i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Y259" i="1" s="1"/>
  <c r="O259" i="1"/>
  <c r="Y258" i="1"/>
  <c r="X258" i="1"/>
  <c r="O258" i="1"/>
  <c r="W256" i="1"/>
  <c r="X255" i="1"/>
  <c r="W255" i="1"/>
  <c r="Y254" i="1"/>
  <c r="Y255" i="1" s="1"/>
  <c r="X254" i="1"/>
  <c r="X256" i="1" s="1"/>
  <c r="O254" i="1"/>
  <c r="W252" i="1"/>
  <c r="W251" i="1"/>
  <c r="X250" i="1"/>
  <c r="Y250" i="1" s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O235" i="1"/>
  <c r="W232" i="1"/>
  <c r="W231" i="1"/>
  <c r="X230" i="1"/>
  <c r="Y230" i="1" s="1"/>
  <c r="O230" i="1"/>
  <c r="X229" i="1"/>
  <c r="Y229" i="1" s="1"/>
  <c r="O229" i="1"/>
  <c r="X228" i="1"/>
  <c r="Y228" i="1" s="1"/>
  <c r="O228" i="1"/>
  <c r="Y227" i="1"/>
  <c r="X227" i="1"/>
  <c r="O227" i="1"/>
  <c r="X226" i="1"/>
  <c r="Y226" i="1" s="1"/>
  <c r="O226" i="1"/>
  <c r="X225" i="1"/>
  <c r="Y225" i="1" s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X203" i="1"/>
  <c r="Y203" i="1" s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Y175" i="1"/>
  <c r="X175" i="1"/>
  <c r="O175" i="1"/>
  <c r="W173" i="1"/>
  <c r="X172" i="1"/>
  <c r="W172" i="1"/>
  <c r="Y171" i="1"/>
  <c r="X171" i="1"/>
  <c r="O171" i="1"/>
  <c r="X170" i="1"/>
  <c r="O170" i="1"/>
  <c r="W168" i="1"/>
  <c r="W167" i="1"/>
  <c r="X166" i="1"/>
  <c r="Y166" i="1" s="1"/>
  <c r="O166" i="1"/>
  <c r="X165" i="1"/>
  <c r="Y165" i="1" s="1"/>
  <c r="Y167" i="1" s="1"/>
  <c r="O165" i="1"/>
  <c r="W162" i="1"/>
  <c r="W161" i="1"/>
  <c r="X160" i="1"/>
  <c r="Y160" i="1" s="1"/>
  <c r="O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W149" i="1"/>
  <c r="W148" i="1"/>
  <c r="X147" i="1"/>
  <c r="Y147" i="1" s="1"/>
  <c r="O147" i="1"/>
  <c r="X146" i="1"/>
  <c r="Y146" i="1" s="1"/>
  <c r="O146" i="1"/>
  <c r="Y145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X132" i="1" s="1"/>
  <c r="O124" i="1"/>
  <c r="W122" i="1"/>
  <c r="W121" i="1"/>
  <c r="Y120" i="1"/>
  <c r="X120" i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Y107" i="1" s="1"/>
  <c r="W105" i="1"/>
  <c r="W104" i="1"/>
  <c r="X103" i="1"/>
  <c r="Y103" i="1" s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Y98" i="1"/>
  <c r="X98" i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Y51" i="1" s="1"/>
  <c r="O51" i="1"/>
  <c r="X50" i="1"/>
  <c r="Y50" i="1" s="1"/>
  <c r="Y52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X34" i="1" s="1"/>
  <c r="O26" i="1"/>
  <c r="W24" i="1"/>
  <c r="W23" i="1"/>
  <c r="X22" i="1"/>
  <c r="X23" i="1" s="1"/>
  <c r="O22" i="1"/>
  <c r="H10" i="1"/>
  <c r="A9" i="1"/>
  <c r="A10" i="1" s="1"/>
  <c r="D7" i="1"/>
  <c r="P6" i="1"/>
  <c r="O2" i="1"/>
  <c r="W528" i="1" l="1"/>
  <c r="Y286" i="1"/>
  <c r="Y104" i="1"/>
  <c r="Y231" i="1"/>
  <c r="Y140" i="1"/>
  <c r="Y216" i="1"/>
  <c r="Y436" i="1"/>
  <c r="Y499" i="1"/>
  <c r="Y22" i="1"/>
  <c r="Y23" i="1" s="1"/>
  <c r="Y26" i="1"/>
  <c r="Y33" i="1" s="1"/>
  <c r="Y36" i="1"/>
  <c r="Y37" i="1" s="1"/>
  <c r="X37" i="1"/>
  <c r="Y40" i="1"/>
  <c r="Y41" i="1" s="1"/>
  <c r="X41" i="1"/>
  <c r="Y44" i="1"/>
  <c r="Y45" i="1" s="1"/>
  <c r="X45" i="1"/>
  <c r="D538" i="1"/>
  <c r="E538" i="1"/>
  <c r="X122" i="1"/>
  <c r="Y124" i="1"/>
  <c r="X309" i="1"/>
  <c r="X352" i="1"/>
  <c r="X377" i="1"/>
  <c r="X441" i="1"/>
  <c r="Y473" i="1"/>
  <c r="Y479" i="1" s="1"/>
  <c r="Y524" i="1"/>
  <c r="Y526" i="1" s="1"/>
  <c r="X526" i="1"/>
  <c r="W531" i="1"/>
  <c r="Y148" i="1"/>
  <c r="Y179" i="1"/>
  <c r="Y262" i="1"/>
  <c r="Y347" i="1"/>
  <c r="F9" i="1"/>
  <c r="J9" i="1"/>
  <c r="F10" i="1"/>
  <c r="X33" i="1"/>
  <c r="X53" i="1"/>
  <c r="X61" i="1"/>
  <c r="X86" i="1"/>
  <c r="Y93" i="1"/>
  <c r="X93" i="1"/>
  <c r="X131" i="1"/>
  <c r="X140" i="1"/>
  <c r="X232" i="1"/>
  <c r="N538" i="1"/>
  <c r="L538" i="1"/>
  <c r="X252" i="1"/>
  <c r="Y235" i="1"/>
  <c r="Y251" i="1" s="1"/>
  <c r="X251" i="1"/>
  <c r="X281" i="1"/>
  <c r="X287" i="1"/>
  <c r="X292" i="1"/>
  <c r="Y289" i="1"/>
  <c r="Y292" i="1" s="1"/>
  <c r="X321" i="1"/>
  <c r="X324" i="1"/>
  <c r="Y323" i="1"/>
  <c r="Y324" i="1" s="1"/>
  <c r="X325" i="1"/>
  <c r="X328" i="1"/>
  <c r="Y327" i="1"/>
  <c r="Y328" i="1" s="1"/>
  <c r="X329" i="1"/>
  <c r="Q538" i="1"/>
  <c r="X342" i="1"/>
  <c r="Y333" i="1"/>
  <c r="Y341" i="1" s="1"/>
  <c r="X341" i="1"/>
  <c r="H9" i="1"/>
  <c r="B538" i="1"/>
  <c r="X530" i="1"/>
  <c r="X529" i="1"/>
  <c r="W532" i="1"/>
  <c r="X24" i="1"/>
  <c r="C538" i="1"/>
  <c r="X52" i="1"/>
  <c r="Y56" i="1"/>
  <c r="Y60" i="1" s="1"/>
  <c r="X60" i="1"/>
  <c r="Y64" i="1"/>
  <c r="Y86" i="1" s="1"/>
  <c r="X87" i="1"/>
  <c r="X94" i="1"/>
  <c r="X104" i="1"/>
  <c r="X105" i="1"/>
  <c r="Y121" i="1"/>
  <c r="X121" i="1"/>
  <c r="Y131" i="1"/>
  <c r="X148" i="1"/>
  <c r="Y161" i="1"/>
  <c r="X161" i="1"/>
  <c r="X168" i="1"/>
  <c r="X173" i="1"/>
  <c r="Y170" i="1"/>
  <c r="Y172" i="1" s="1"/>
  <c r="X179" i="1"/>
  <c r="X180" i="1"/>
  <c r="X199" i="1"/>
  <c r="Y182" i="1"/>
  <c r="Y199" i="1" s="1"/>
  <c r="X200" i="1"/>
  <c r="X207" i="1"/>
  <c r="Y202" i="1"/>
  <c r="Y206" i="1" s="1"/>
  <c r="X206" i="1"/>
  <c r="X217" i="1"/>
  <c r="X222" i="1"/>
  <c r="Y219" i="1"/>
  <c r="Y221" i="1" s="1"/>
  <c r="X231" i="1"/>
  <c r="X262" i="1"/>
  <c r="X263" i="1"/>
  <c r="X274" i="1"/>
  <c r="Y265" i="1"/>
  <c r="Y274" i="1" s="1"/>
  <c r="X275" i="1"/>
  <c r="X280" i="1"/>
  <c r="Y277" i="1"/>
  <c r="Y280" i="1" s="1"/>
  <c r="X286" i="1"/>
  <c r="X293" i="1"/>
  <c r="O538" i="1"/>
  <c r="X305" i="1"/>
  <c r="Y296" i="1"/>
  <c r="Y304" i="1" s="1"/>
  <c r="X304" i="1"/>
  <c r="X310" i="1"/>
  <c r="P538" i="1"/>
  <c r="X314" i="1"/>
  <c r="Y313" i="1"/>
  <c r="Y314" i="1" s="1"/>
  <c r="X315" i="1"/>
  <c r="X320" i="1"/>
  <c r="Y317" i="1"/>
  <c r="Y320" i="1" s="1"/>
  <c r="X348" i="1"/>
  <c r="X347" i="1"/>
  <c r="X353" i="1"/>
  <c r="X356" i="1"/>
  <c r="Y355" i="1"/>
  <c r="Y356" i="1" s="1"/>
  <c r="X357" i="1"/>
  <c r="R538" i="1"/>
  <c r="X365" i="1"/>
  <c r="Y360" i="1"/>
  <c r="Y365" i="1" s="1"/>
  <c r="X366" i="1"/>
  <c r="X371" i="1"/>
  <c r="Y368" i="1"/>
  <c r="Y370" i="1" s="1"/>
  <c r="X370" i="1"/>
  <c r="Y377" i="1"/>
  <c r="X378" i="1"/>
  <c r="X382" i="1"/>
  <c r="X388" i="1"/>
  <c r="S538" i="1"/>
  <c r="X411" i="1"/>
  <c r="X414" i="1"/>
  <c r="Y413" i="1"/>
  <c r="Y414" i="1" s="1"/>
  <c r="X415" i="1"/>
  <c r="X420" i="1"/>
  <c r="Y417" i="1"/>
  <c r="Y420" i="1" s="1"/>
  <c r="X466" i="1"/>
  <c r="X471" i="1"/>
  <c r="Y468" i="1"/>
  <c r="Y470" i="1" s="1"/>
  <c r="X486" i="1"/>
  <c r="X489" i="1"/>
  <c r="Y488" i="1"/>
  <c r="Y489" i="1" s="1"/>
  <c r="X490" i="1"/>
  <c r="X505" i="1"/>
  <c r="Y502" i="1"/>
  <c r="Y505" i="1" s="1"/>
  <c r="X506" i="1"/>
  <c r="F538" i="1"/>
  <c r="X141" i="1"/>
  <c r="G538" i="1"/>
  <c r="X149" i="1"/>
  <c r="H538" i="1"/>
  <c r="X162" i="1"/>
  <c r="I538" i="1"/>
  <c r="X167" i="1"/>
  <c r="J538" i="1"/>
  <c r="X216" i="1"/>
  <c r="Y380" i="1"/>
  <c r="Y381" i="1" s="1"/>
  <c r="Y386" i="1"/>
  <c r="Y388" i="1" s="1"/>
  <c r="X389" i="1"/>
  <c r="X404" i="1"/>
  <c r="Y391" i="1"/>
  <c r="Y404" i="1" s="1"/>
  <c r="X405" i="1"/>
  <c r="X410" i="1"/>
  <c r="Y407" i="1"/>
  <c r="Y410" i="1" s="1"/>
  <c r="X421" i="1"/>
  <c r="T538" i="1"/>
  <c r="X427" i="1"/>
  <c r="Y424" i="1"/>
  <c r="Y426" i="1" s="1"/>
  <c r="X437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U538" i="1"/>
  <c r="X470" i="1"/>
  <c r="X480" i="1"/>
  <c r="X485" i="1"/>
  <c r="Y482" i="1"/>
  <c r="Y485" i="1" s="1"/>
  <c r="V538" i="1"/>
  <c r="X513" i="1"/>
  <c r="X514" i="1"/>
  <c r="X521" i="1"/>
  <c r="Y516" i="1"/>
  <c r="Y521" i="1" s="1"/>
  <c r="X522" i="1"/>
  <c r="X500" i="1"/>
  <c r="Y533" i="1" l="1"/>
  <c r="X532" i="1"/>
  <c r="X528" i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<sst xmlns="http://schemas.openxmlformats.org/spreadsheetml/2006/main" count="2266" uniqueCount="744">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</sst>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0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610</v>
      </c>
      <c r="X50" s="366">
        <f>IFERROR(IF(W50="",0,CEILING((W50/$H50),1)*$H50),"")</f>
        <v>615.6</v>
      </c>
      <c r="Y50" s="36">
        <f>IFERROR(IF(X50=0,"",ROUNDUP(X50/H50,0)*0.02175),"")</f>
        <v>1.2397499999999999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135</v>
      </c>
      <c r="X51" s="366">
        <f>IFERROR(IF(W51="",0,CEILING((W51/$H51),1)*$H51),"")</f>
        <v>135</v>
      </c>
      <c r="Y51" s="36">
        <f>IFERROR(IF(X51=0,"",ROUNDUP(X51/H51,0)*0.00753),"")</f>
        <v>0.3765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106.48148148148148</v>
      </c>
      <c r="X52" s="367">
        <f>IFERROR(X50/H50,"0")+IFERROR(X51/H51,"0")</f>
        <v>107</v>
      </c>
      <c r="Y52" s="367">
        <f>IFERROR(IF(Y50="",0,Y50),"0")+IFERROR(IF(Y51="",0,Y51),"0")</f>
        <v>1.61625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745</v>
      </c>
      <c r="X53" s="367">
        <f>IFERROR(SUM(X50:X51),"0")</f>
        <v>750.6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620</v>
      </c>
      <c r="X56" s="366">
        <f>IFERROR(IF(W56="",0,CEILING((W56/$H56),1)*$H56),"")</f>
        <v>626.40000000000009</v>
      </c>
      <c r="Y56" s="36">
        <f>IFERROR(IF(X56=0,"",ROUNDUP(X56/H56,0)*0.02175),"")</f>
        <v>1.2614999999999998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166.5</v>
      </c>
      <c r="X58" s="366">
        <f>IFERROR(IF(W58="",0,CEILING((W58/$H58),1)*$H58),"")</f>
        <v>166.5</v>
      </c>
      <c r="Y58" s="36">
        <f>IFERROR(IF(X58=0,"",ROUNDUP(X58/H58,0)*0.00937),"")</f>
        <v>0.34669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94.407407407407405</v>
      </c>
      <c r="X60" s="367">
        <f>IFERROR(X56/H56,"0")+IFERROR(X57/H57,"0")+IFERROR(X58/H58,"0")+IFERROR(X59/H59,"0")</f>
        <v>95</v>
      </c>
      <c r="Y60" s="367">
        <f>IFERROR(IF(Y56="",0,Y56),"0")+IFERROR(IF(Y57="",0,Y57),"0")+IFERROR(IF(Y58="",0,Y58),"0")+IFERROR(IF(Y59="",0,Y59),"0")</f>
        <v>1.6081899999999998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786.5</v>
      </c>
      <c r="X61" s="367">
        <f>IFERROR(SUM(X56:X59),"0")</f>
        <v>792.90000000000009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70</v>
      </c>
      <c r="X66" s="366">
        <f t="shared" si="2"/>
        <v>78.399999999999991</v>
      </c>
      <c r="Y66" s="36">
        <f t="shared" si="3"/>
        <v>0.15225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230</v>
      </c>
      <c r="X68" s="366">
        <f t="shared" si="2"/>
        <v>237.60000000000002</v>
      </c>
      <c r="Y68" s="36">
        <f t="shared" si="3"/>
        <v>0.47849999999999998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20</v>
      </c>
      <c r="X71" s="366">
        <f t="shared" si="2"/>
        <v>21</v>
      </c>
      <c r="Y71" s="36">
        <f>IFERROR(IF(X71=0,"",ROUNDUP(X71/H71,0)*0.00753),"")</f>
        <v>5.271E-2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16</v>
      </c>
      <c r="X72" s="366">
        <f t="shared" si="2"/>
        <v>16</v>
      </c>
      <c r="Y72" s="36">
        <f t="shared" ref="Y72:Y79" si="4">IFERROR(IF(X72=0,"",ROUNDUP(X72/H72,0)*0.00937),"")</f>
        <v>3.7479999999999999E-2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63</v>
      </c>
      <c r="X79" s="366">
        <f t="shared" si="2"/>
        <v>63</v>
      </c>
      <c r="Y79" s="36">
        <f t="shared" si="4"/>
        <v>0.13117999999999999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8</v>
      </c>
      <c r="X80" s="366">
        <f t="shared" si="2"/>
        <v>9.6000000000000014</v>
      </c>
      <c r="Y80" s="36">
        <f>IFERROR(IF(X80=0,"",ROUNDUP(X80/H80,0)*0.00753),"")</f>
        <v>2.2589999999999999E-2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15</v>
      </c>
      <c r="X83" s="366">
        <f t="shared" si="2"/>
        <v>15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58.712962962962962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61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0.91218999999999983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422</v>
      </c>
      <c r="X87" s="367">
        <f>IFERROR(SUM(X64:X85),"0")</f>
        <v>440.6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35</v>
      </c>
      <c r="X96" s="366">
        <f t="shared" ref="X96:X103" si="5">IFERROR(IF(W96="",0,CEILING((W96/$H96),1)*$H96),"")</f>
        <v>36</v>
      </c>
      <c r="Y96" s="36">
        <f>IFERROR(IF(X96=0,"",ROUNDUP(X96/H96,0)*0.02175),"")</f>
        <v>8.6999999999999994E-2</v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40</v>
      </c>
      <c r="X98" s="366">
        <f t="shared" si="5"/>
        <v>45</v>
      </c>
      <c r="Y98" s="36">
        <f>IFERROR(IF(X98=0,"",ROUNDUP(X98/H98,0)*0.02175),"")</f>
        <v>0.10874999999999999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8.3333333333333339</v>
      </c>
      <c r="X104" s="367">
        <f>IFERROR(X96/H96,"0")+IFERROR(X97/H97,"0")+IFERROR(X98/H98,"0")+IFERROR(X99/H99,"0")+IFERROR(X100/H100,"0")+IFERROR(X101/H101,"0")+IFERROR(X102/H102,"0")+IFERROR(X103/H103,"0")</f>
        <v>9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0.19574999999999998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75</v>
      </c>
      <c r="X105" s="367">
        <f>IFERROR(SUM(X96:X103),"0")</f>
        <v>81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53</v>
      </c>
      <c r="X110" s="366">
        <f t="shared" si="6"/>
        <v>58.800000000000004</v>
      </c>
      <c r="Y110" s="36">
        <f>IFERROR(IF(X110=0,"",ROUNDUP(X110/H110,0)*0.02175),"")</f>
        <v>0.15225</v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168</v>
      </c>
      <c r="X112" s="366">
        <f t="shared" si="6"/>
        <v>168</v>
      </c>
      <c r="Y112" s="36">
        <f>IFERROR(IF(X112=0,"",ROUNDUP(X112/H112,0)*0.02175),"")</f>
        <v>0.43499999999999994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18</v>
      </c>
      <c r="X116" s="366">
        <f t="shared" si="6"/>
        <v>18.900000000000002</v>
      </c>
      <c r="Y116" s="36">
        <f>IFERROR(IF(X116=0,"",ROUNDUP(X116/H116,0)*0.00753),"")</f>
        <v>5.271E-2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10</v>
      </c>
      <c r="X119" s="366">
        <f t="shared" si="6"/>
        <v>12</v>
      </c>
      <c r="Y119" s="36">
        <f>IFERROR(IF(X119=0,"",ROUNDUP(X119/H119,0)*0.00753),"")</f>
        <v>3.0120000000000001E-2</v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36.30952380952381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38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0.67008000000000001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249</v>
      </c>
      <c r="X122" s="367">
        <f>IFERROR(SUM(X107:X120),"0")</f>
        <v>257.70000000000005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38</v>
      </c>
      <c r="X136" s="366">
        <f>IFERROR(IF(W136="",0,CEILING((W136/$H136),1)*$H136),"")</f>
        <v>42</v>
      </c>
      <c r="Y136" s="36">
        <f>IFERROR(IF(X136=0,"",ROUNDUP(X136/H136,0)*0.02175),"")</f>
        <v>0.10874999999999999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22.5</v>
      </c>
      <c r="X138" s="366">
        <f>IFERROR(IF(W138="",0,CEILING((W138/$H138),1)*$H138),"")</f>
        <v>24.3</v>
      </c>
      <c r="Y138" s="36">
        <f>IFERROR(IF(X138=0,"",ROUNDUP(X138/H138,0)*0.00753),"")</f>
        <v>6.7769999999999997E-2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12.857142857142856</v>
      </c>
      <c r="X140" s="367">
        <f>IFERROR(X135/H135,"0")+IFERROR(X136/H136,"0")+IFERROR(X137/H137,"0")+IFERROR(X138/H138,"0")+IFERROR(X139/H139,"0")</f>
        <v>14</v>
      </c>
      <c r="Y140" s="367">
        <f>IFERROR(IF(Y135="",0,Y135),"0")+IFERROR(IF(Y136="",0,Y136),"0")+IFERROR(IF(Y137="",0,Y137),"0")+IFERROR(IF(Y138="",0,Y138),"0")+IFERROR(IF(Y139="",0,Y139),"0")</f>
        <v>0.17651999999999998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60.5</v>
      </c>
      <c r="X141" s="367">
        <f>IFERROR(SUM(X135:X139),"0")</f>
        <v>66.3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57</v>
      </c>
      <c r="X152" s="366">
        <f t="shared" ref="X152:X160" si="8">IFERROR(IF(W152="",0,CEILING((W152/$H152),1)*$H152),"")</f>
        <v>58.800000000000004</v>
      </c>
      <c r="Y152" s="36">
        <f>IFERROR(IF(X152=0,"",ROUNDUP(X152/H152,0)*0.00753),"")</f>
        <v>0.10542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7</v>
      </c>
      <c r="X155" s="366">
        <f t="shared" si="8"/>
        <v>8.4</v>
      </c>
      <c r="Y155" s="36">
        <f>IFERROR(IF(X155=0,"",ROUNDUP(X155/H155,0)*0.00502),"")</f>
        <v>2.0080000000000001E-2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16.904761904761905</v>
      </c>
      <c r="X161" s="367">
        <f>IFERROR(X152/H152,"0")+IFERROR(X153/H153,"0")+IFERROR(X154/H154,"0")+IFERROR(X155/H155,"0")+IFERROR(X156/H156,"0")+IFERROR(X157/H157,"0")+IFERROR(X158/H158,"0")+IFERROR(X159/H159,"0")+IFERROR(X160/H160,"0")</f>
        <v>18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0.1255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64</v>
      </c>
      <c r="X162" s="367">
        <f>IFERROR(SUM(X152:X160),"0")</f>
        <v>67.2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40</v>
      </c>
      <c r="X175" s="366">
        <f>IFERROR(IF(W175="",0,CEILING((W175/$H175),1)*$H175),"")</f>
        <v>43.2</v>
      </c>
      <c r="Y175" s="36">
        <f>IFERROR(IF(X175=0,"",ROUNDUP(X175/H175,0)*0.00937),"")</f>
        <v>7.4959999999999999E-2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25</v>
      </c>
      <c r="X177" s="366">
        <f>IFERROR(IF(W177="",0,CEILING((W177/$H177),1)*$H177),"")</f>
        <v>27</v>
      </c>
      <c r="Y177" s="36">
        <f>IFERROR(IF(X177=0,"",ROUNDUP(X177/H177,0)*0.00937),"")</f>
        <v>4.6850000000000003E-2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15</v>
      </c>
      <c r="X178" s="366">
        <f>IFERROR(IF(W178="",0,CEILING((W178/$H178),1)*$H178),"")</f>
        <v>16.200000000000003</v>
      </c>
      <c r="Y178" s="36">
        <f>IFERROR(IF(X178=0,"",ROUNDUP(X178/H178,0)*0.00937),"")</f>
        <v>2.811E-2</v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14.814814814814813</v>
      </c>
      <c r="X179" s="367">
        <f>IFERROR(X175/H175,"0")+IFERROR(X176/H176,"0")+IFERROR(X177/H177,"0")+IFERROR(X178/H178,"0")</f>
        <v>16</v>
      </c>
      <c r="Y179" s="367">
        <f>IFERROR(IF(Y175="",0,Y175),"0")+IFERROR(IF(Y176="",0,Y176),"0")+IFERROR(IF(Y177="",0,Y177),"0")+IFERROR(IF(Y178="",0,Y178),"0")</f>
        <v>0.14992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80</v>
      </c>
      <c r="X180" s="367">
        <f>IFERROR(SUM(X175:X178),"0")</f>
        <v>86.4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8</v>
      </c>
      <c r="X186" s="366">
        <f t="shared" si="9"/>
        <v>15.6</v>
      </c>
      <c r="Y186" s="36">
        <f>IFERROR(IF(X186=0,"",ROUNDUP(X186/H186,0)*0.02175),"")</f>
        <v>4.3499999999999997E-2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8.1</v>
      </c>
      <c r="X194" s="366">
        <f t="shared" si="9"/>
        <v>9.6</v>
      </c>
      <c r="Y194" s="36">
        <f t="shared" si="10"/>
        <v>3.0120000000000001E-2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11.25</v>
      </c>
      <c r="X195" s="366">
        <f t="shared" si="9"/>
        <v>12</v>
      </c>
      <c r="Y195" s="36">
        <f t="shared" si="10"/>
        <v>3.7650000000000003E-2</v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</v>
      </c>
      <c r="X197" s="366">
        <f t="shared" si="9"/>
        <v>9.6</v>
      </c>
      <c r="Y197" s="36">
        <f t="shared" si="10"/>
        <v>3.0120000000000001E-2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12.421474358974359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15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0.14138999999999999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35.35</v>
      </c>
      <c r="X200" s="367">
        <f>IFERROR(SUM(X182:X198),"0")</f>
        <v>46.800000000000004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7</v>
      </c>
      <c r="X219" s="366">
        <f>IFERROR(IF(W219="",0,CEILING((W219/$H219),1)*$H219),"")</f>
        <v>8.4</v>
      </c>
      <c r="Y219" s="36">
        <f>IFERROR(IF(X219=0,"",ROUNDUP(X219/H219,0)*0.00502),"")</f>
        <v>2.0080000000000001E-2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3.333333333333333</v>
      </c>
      <c r="X221" s="367">
        <f>IFERROR(X219/H219,"0")+IFERROR(X220/H220,"0")</f>
        <v>4</v>
      </c>
      <c r="Y221" s="367">
        <f>IFERROR(IF(Y219="",0,Y219),"0")+IFERROR(IF(Y220="",0,Y220),"0")</f>
        <v>2.0080000000000001E-2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7</v>
      </c>
      <c r="X222" s="367">
        <f>IFERROR(SUM(X219:X220),"0")</f>
        <v>8.4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550</v>
      </c>
      <c r="X236" s="366">
        <f t="shared" si="13"/>
        <v>550.80000000000007</v>
      </c>
      <c r="Y236" s="36">
        <f>IFERROR(IF(X236=0,"",ROUNDUP(X236/H236,0)*0.02175),"")</f>
        <v>1.1092499999999998</v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160</v>
      </c>
      <c r="X239" s="366">
        <f t="shared" si="13"/>
        <v>162</v>
      </c>
      <c r="Y239" s="36">
        <f>IFERROR(IF(X239=0,"",ROUNDUP(X239/H239,0)*0.02175),"")</f>
        <v>0.32624999999999998</v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170</v>
      </c>
      <c r="X241" s="366">
        <f t="shared" si="13"/>
        <v>172.8</v>
      </c>
      <c r="Y241" s="36">
        <f>IFERROR(IF(X241=0,"",ROUNDUP(X241/H241,0)*0.02175),"")</f>
        <v>0.34799999999999998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125</v>
      </c>
      <c r="X243" s="366">
        <f t="shared" si="13"/>
        <v>125</v>
      </c>
      <c r="Y243" s="36">
        <f t="shared" ref="Y243:Y248" si="14">IFERROR(IF(X243=0,"",ROUNDUP(X243/H243,0)*0.00937),"")</f>
        <v>0.23424999999999999</v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75</v>
      </c>
      <c r="X245" s="366">
        <f t="shared" si="13"/>
        <v>75</v>
      </c>
      <c r="Y245" s="36">
        <f t="shared" si="14"/>
        <v>0.14055000000000001</v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121.48148148148147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122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2.1582999999999997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1080</v>
      </c>
      <c r="X252" s="367">
        <f>IFERROR(SUM(X235:X250),"0")</f>
        <v>1085.6000000000001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138</v>
      </c>
      <c r="X258" s="366">
        <f>IFERROR(IF(W258="",0,CEILING((W258/$H258),1)*$H258),"")</f>
        <v>138.6</v>
      </c>
      <c r="Y258" s="36">
        <f>IFERROR(IF(X258=0,"",ROUNDUP(X258/H258,0)*0.00753),"")</f>
        <v>0.24849000000000002</v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236</v>
      </c>
      <c r="X259" s="366">
        <f>IFERROR(IF(W259="",0,CEILING((W259/$H259),1)*$H259),"")</f>
        <v>239.4</v>
      </c>
      <c r="Y259" s="36">
        <f>IFERROR(IF(X259=0,"",ROUNDUP(X259/H259,0)*0.00753),"")</f>
        <v>0.42921000000000004</v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60.9</v>
      </c>
      <c r="X260" s="366">
        <f>IFERROR(IF(W260="",0,CEILING((W260/$H260),1)*$H260),"")</f>
        <v>60.900000000000006</v>
      </c>
      <c r="Y260" s="36">
        <f>IFERROR(IF(X260=0,"",ROUNDUP(X260/H260,0)*0.00502),"")</f>
        <v>0.14558000000000001</v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118.04761904761904</v>
      </c>
      <c r="X262" s="367">
        <f>IFERROR(X258/H258,"0")+IFERROR(X259/H259,"0")+IFERROR(X260/H260,"0")+IFERROR(X261/H261,"0")</f>
        <v>119</v>
      </c>
      <c r="Y262" s="367">
        <f>IFERROR(IF(Y258="",0,Y258),"0")+IFERROR(IF(Y259="",0,Y259),"0")+IFERROR(IF(Y260="",0,Y260),"0")+IFERROR(IF(Y261="",0,Y261),"0")</f>
        <v>0.82328000000000012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434.9</v>
      </c>
      <c r="X263" s="367">
        <f>IFERROR(SUM(X258:X261),"0")</f>
        <v>438.9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6800</v>
      </c>
      <c r="X265" s="366">
        <f t="shared" ref="X265:X273" si="15">IFERROR(IF(W265="",0,CEILING((W265/$H265),1)*$H265),"")</f>
        <v>6801.5999999999995</v>
      </c>
      <c r="Y265" s="36">
        <f>IFERROR(IF(X265=0,"",ROUNDUP(X265/H265,0)*0.02175),"")</f>
        <v>18.965999999999998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18</v>
      </c>
      <c r="X269" s="366">
        <f t="shared" si="15"/>
        <v>18</v>
      </c>
      <c r="Y269" s="36">
        <f>IFERROR(IF(X269=0,"",ROUNDUP(X269/H269,0)*0.00937),"")</f>
        <v>4.6850000000000003E-2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876.79487179487182</v>
      </c>
      <c r="X274" s="367">
        <f>IFERROR(X265/H265,"0")+IFERROR(X266/H266,"0")+IFERROR(X267/H267,"0")+IFERROR(X268/H268,"0")+IFERROR(X269/H269,"0")+IFERROR(X270/H270,"0")+IFERROR(X271/H271,"0")+IFERROR(X272/H272,"0")+IFERROR(X273/H273,"0")</f>
        <v>877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19.012849999999997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6818</v>
      </c>
      <c r="X275" s="367">
        <f>IFERROR(SUM(X265:X273),"0")</f>
        <v>6819.5999999999995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16</v>
      </c>
      <c r="X277" s="366">
        <f>IFERROR(IF(W277="",0,CEILING((W277/$H277),1)*$H277),"")</f>
        <v>16.8</v>
      </c>
      <c r="Y277" s="36">
        <f>IFERROR(IF(X277=0,"",ROUNDUP(X277/H277,0)*0.02175),"")</f>
        <v>4.3499999999999997E-2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276</v>
      </c>
      <c r="X278" s="366">
        <f>IFERROR(IF(W278="",0,CEILING((W278/$H278),1)*$H278),"")</f>
        <v>280.8</v>
      </c>
      <c r="Y278" s="36">
        <f>IFERROR(IF(X278=0,"",ROUNDUP(X278/H278,0)*0.02175),"")</f>
        <v>0.78299999999999992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129</v>
      </c>
      <c r="X279" s="366">
        <f>IFERROR(IF(W279="",0,CEILING((W279/$H279),1)*$H279),"")</f>
        <v>134.4</v>
      </c>
      <c r="Y279" s="36">
        <f>IFERROR(IF(X279=0,"",ROUNDUP(X279/H279,0)*0.02175),"")</f>
        <v>0.34799999999999998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52.646520146520146</v>
      </c>
      <c r="X280" s="367">
        <f>IFERROR(X277/H277,"0")+IFERROR(X278/H278,"0")+IFERROR(X279/H279,"0")</f>
        <v>54</v>
      </c>
      <c r="Y280" s="367">
        <f>IFERROR(IF(Y277="",0,Y277),"0")+IFERROR(IF(Y278="",0,Y278),"0")+IFERROR(IF(Y279="",0,Y279),"0")</f>
        <v>1.1744999999999999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421</v>
      </c>
      <c r="X281" s="367">
        <f>IFERROR(SUM(X277:X279),"0")</f>
        <v>432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2.5499999999999998</v>
      </c>
      <c r="X285" s="366">
        <f>IFERROR(IF(W285="",0,CEILING((W285/$H285),1)*$H285),"")</f>
        <v>2.5499999999999998</v>
      </c>
      <c r="Y285" s="36">
        <f>IFERROR(IF(X285=0,"",ROUNDUP(X285/H285,0)*0.00753),"")</f>
        <v>7.5300000000000002E-3</v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1</v>
      </c>
      <c r="X286" s="367">
        <f>IFERROR(X283/H283,"0")+IFERROR(X284/H284,"0")+IFERROR(X285/H285,"0")</f>
        <v>1</v>
      </c>
      <c r="Y286" s="367">
        <f>IFERROR(IF(Y283="",0,Y283),"0")+IFERROR(IF(Y284="",0,Y284),"0")+IFERROR(IF(Y285="",0,Y285),"0")</f>
        <v>7.5300000000000002E-3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2.5499999999999998</v>
      </c>
      <c r="X287" s="367">
        <f>IFERROR(SUM(X283:X285),"0")</f>
        <v>2.5499999999999998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150</v>
      </c>
      <c r="X296" s="366">
        <f t="shared" ref="X296:X303" si="16">IFERROR(IF(W296="",0,CEILING((W296/$H296),1)*$H296),"")</f>
        <v>151.20000000000002</v>
      </c>
      <c r="Y296" s="36">
        <f>IFERROR(IF(X296=0,"",ROUNDUP(X296/H296,0)*0.02175),"")</f>
        <v>0.30449999999999999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60</v>
      </c>
      <c r="X300" s="366">
        <f t="shared" si="16"/>
        <v>69.599999999999994</v>
      </c>
      <c r="Y300" s="36">
        <f>IFERROR(IF(X300=0,"",ROUNDUP(X300/H300,0)*0.02175),"")</f>
        <v>0.1305</v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40</v>
      </c>
      <c r="X301" s="366">
        <f t="shared" si="16"/>
        <v>43.2</v>
      </c>
      <c r="Y301" s="36">
        <f>IFERROR(IF(X301=0,"",ROUNDUP(X301/H301,0)*0.02175),"")</f>
        <v>8.6999999999999994E-2</v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30</v>
      </c>
      <c r="X302" s="366">
        <f t="shared" si="16"/>
        <v>30</v>
      </c>
      <c r="Y302" s="36">
        <f>IFERROR(IF(X302=0,"",ROUNDUP(X302/H302,0)*0.00937),"")</f>
        <v>5.6219999999999999E-2</v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15</v>
      </c>
      <c r="X303" s="366">
        <f t="shared" si="16"/>
        <v>15</v>
      </c>
      <c r="Y303" s="36">
        <f>IFERROR(IF(X303=0,"",ROUNDUP(X303/H303,0)*0.00937),"")</f>
        <v>2.811E-2</v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31.76500638569604</v>
      </c>
      <c r="X304" s="367">
        <f>IFERROR(X296/H296,"0")+IFERROR(X297/H297,"0")+IFERROR(X298/H298,"0")+IFERROR(X299/H299,"0")+IFERROR(X300/H300,"0")+IFERROR(X301/H301,"0")+IFERROR(X302/H302,"0")+IFERROR(X303/H303,"0")</f>
        <v>33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0.60633000000000004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295</v>
      </c>
      <c r="X305" s="367">
        <f>IFERROR(SUM(X296:X303),"0")</f>
        <v>309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0</v>
      </c>
      <c r="X313" s="366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0</v>
      </c>
      <c r="X314" s="367">
        <f>IFERROR(X313/H313,"0")</f>
        <v>0</v>
      </c>
      <c r="Y314" s="367">
        <f>IFERROR(IF(Y313="",0,Y313),"0")</f>
        <v>0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0</v>
      </c>
      <c r="X315" s="367">
        <f>IFERROR(SUM(X313:X313),"0")</f>
        <v>0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95</v>
      </c>
      <c r="X317" s="366">
        <f>IFERROR(IF(W317="",0,CEILING((W317/$H317),1)*$H317),"")</f>
        <v>97.199999999999989</v>
      </c>
      <c r="Y317" s="36">
        <f>IFERROR(IF(X317=0,"",ROUNDUP(X317/H317,0)*0.02175),"")</f>
        <v>0.26100000000000001</v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109.2</v>
      </c>
      <c r="X318" s="366">
        <f>IFERROR(IF(W318="",0,CEILING((W318/$H318),1)*$H318),"")</f>
        <v>109.2</v>
      </c>
      <c r="Y318" s="36">
        <f>IFERROR(IF(X318=0,"",ROUNDUP(X318/H318,0)*0.00753),"")</f>
        <v>0.39156000000000002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53.9</v>
      </c>
      <c r="X319" s="366">
        <f>IFERROR(IF(W319="",0,CEILING((W319/$H319),1)*$H319),"")</f>
        <v>54.6</v>
      </c>
      <c r="Y319" s="36">
        <f>IFERROR(IF(X319=0,"",ROUNDUP(X319/H319,0)*0.00753),"")</f>
        <v>0.19578000000000001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89.395061728395063</v>
      </c>
      <c r="X320" s="367">
        <f>IFERROR(X317/H317,"0")+IFERROR(X318/H318,"0")+IFERROR(X319/H319,"0")</f>
        <v>90</v>
      </c>
      <c r="Y320" s="367">
        <f>IFERROR(IF(Y317="",0,Y317),"0")+IFERROR(IF(Y318="",0,Y318),"0")+IFERROR(IF(Y319="",0,Y319),"0")</f>
        <v>0.84834000000000009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258.09999999999997</v>
      </c>
      <c r="X321" s="367">
        <f>IFERROR(SUM(X317:X319),"0")</f>
        <v>261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2120</v>
      </c>
      <c r="X334" s="366">
        <f t="shared" si="17"/>
        <v>2130</v>
      </c>
      <c r="Y334" s="36">
        <f>IFERROR(IF(X334=0,"",ROUNDUP(X334/H334,0)*0.02175),"")</f>
        <v>3.0884999999999998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190</v>
      </c>
      <c r="X335" s="366">
        <f t="shared" si="17"/>
        <v>195</v>
      </c>
      <c r="Y335" s="36">
        <f>IFERROR(IF(X335=0,"",ROUNDUP(X335/H335,0)*0.02175),"")</f>
        <v>0.28275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820</v>
      </c>
      <c r="X337" s="366">
        <f t="shared" si="17"/>
        <v>825</v>
      </c>
      <c r="Y337" s="36">
        <f>IFERROR(IF(X337=0,"",ROUNDUP(X337/H337,0)*0.02175),"")</f>
        <v>1.1962499999999998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15</v>
      </c>
      <c r="X339" s="366">
        <f t="shared" si="17"/>
        <v>15</v>
      </c>
      <c r="Y339" s="36">
        <f>IFERROR(IF(X339=0,"",ROUNDUP(X339/H339,0)*0.00937),"")</f>
        <v>2.811E-2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10</v>
      </c>
      <c r="X340" s="366">
        <f t="shared" si="17"/>
        <v>10</v>
      </c>
      <c r="Y340" s="36">
        <f>IFERROR(IF(X340=0,"",ROUNDUP(X340/H340,0)*0.00937),"")</f>
        <v>1.874E-2</v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213.66666666666666</v>
      </c>
      <c r="X341" s="367">
        <f>IFERROR(X333/H333,"0")+IFERROR(X334/H334,"0")+IFERROR(X335/H335,"0")+IFERROR(X336/H336,"0")+IFERROR(X337/H337,"0")+IFERROR(X338/H338,"0")+IFERROR(X339/H339,"0")+IFERROR(X340/H340,"0")</f>
        <v>215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4.61435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3155</v>
      </c>
      <c r="X342" s="367">
        <f>IFERROR(SUM(X333:X340),"0")</f>
        <v>3175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1800</v>
      </c>
      <c r="X344" s="366">
        <f>IFERROR(IF(W344="",0,CEILING((W344/$H344),1)*$H344),"")</f>
        <v>1800</v>
      </c>
      <c r="Y344" s="36">
        <f>IFERROR(IF(X344=0,"",ROUNDUP(X344/H344,0)*0.02175),"")</f>
        <v>2.61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4</v>
      </c>
      <c r="X346" s="366">
        <f>IFERROR(IF(W346="",0,CEILING((W346/$H346),1)*$H346),"")</f>
        <v>4</v>
      </c>
      <c r="Y346" s="36">
        <f>IFERROR(IF(X346=0,"",ROUNDUP(X346/H346,0)*0.00937),"")</f>
        <v>9.3699999999999999E-3</v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121</v>
      </c>
      <c r="X347" s="367">
        <f>IFERROR(X344/H344,"0")+IFERROR(X345/H345,"0")+IFERROR(X346/H346,"0")</f>
        <v>121</v>
      </c>
      <c r="Y347" s="367">
        <f>IFERROR(IF(Y344="",0,Y344),"0")+IFERROR(IF(Y345="",0,Y345),"0")+IFERROR(IF(Y346="",0,Y346),"0")</f>
        <v>2.61937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1804</v>
      </c>
      <c r="X348" s="367">
        <f>IFERROR(SUM(X344:X346),"0")</f>
        <v>1804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20</v>
      </c>
      <c r="X361" s="366">
        <f>IFERROR(IF(W361="",0,CEILING((W361/$H361),1)*$H361),"")</f>
        <v>21.6</v>
      </c>
      <c r="Y361" s="36">
        <f>IFERROR(IF(X361=0,"",ROUNDUP(X361/H361,0)*0.02175),"")</f>
        <v>4.3499999999999997E-2</v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1.8518518518518516</v>
      </c>
      <c r="X365" s="367">
        <f>IFERROR(X360/H360,"0")+IFERROR(X361/H361,"0")+IFERROR(X362/H362,"0")+IFERROR(X363/H363,"0")+IFERROR(X364/H364,"0")</f>
        <v>2</v>
      </c>
      <c r="Y365" s="367">
        <f>IFERROR(IF(Y360="",0,Y360),"0")+IFERROR(IF(Y361="",0,Y361),"0")+IFERROR(IF(Y362="",0,Y362),"0")+IFERROR(IF(Y363="",0,Y363),"0")+IFERROR(IF(Y364="",0,Y364),"0")</f>
        <v>4.3499999999999997E-2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20</v>
      </c>
      <c r="X366" s="367">
        <f>IFERROR(SUM(X360:X364),"0")</f>
        <v>21.6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28</v>
      </c>
      <c r="X391" s="366">
        <f t="shared" ref="X391:X403" si="18">IFERROR(IF(W391="",0,CEILING((W391/$H391),1)*$H391),"")</f>
        <v>29.400000000000002</v>
      </c>
      <c r="Y391" s="36">
        <f>IFERROR(IF(X391=0,"",ROUNDUP(X391/H391,0)*0.00753),"")</f>
        <v>5.271E-2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8.75</v>
      </c>
      <c r="X396" s="366">
        <f t="shared" si="18"/>
        <v>10.5</v>
      </c>
      <c r="Y396" s="36">
        <f t="shared" si="19"/>
        <v>2.5100000000000001E-2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8.3999999999999986</v>
      </c>
      <c r="X398" s="366">
        <f t="shared" si="18"/>
        <v>8.4</v>
      </c>
      <c r="Y398" s="36">
        <f t="shared" si="19"/>
        <v>2.0080000000000001E-2</v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4.1999999999999993</v>
      </c>
      <c r="X400" s="366">
        <f t="shared" si="18"/>
        <v>4.2</v>
      </c>
      <c r="Y400" s="36">
        <f t="shared" si="19"/>
        <v>1.004E-2</v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8.3999999999999986</v>
      </c>
      <c r="X402" s="366">
        <f t="shared" si="18"/>
        <v>8.4</v>
      </c>
      <c r="Y402" s="36">
        <f t="shared" si="19"/>
        <v>2.0080000000000001E-2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20.833333333333332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22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0.12801000000000001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57.749999999999993</v>
      </c>
      <c r="X405" s="367">
        <f>IFERROR(SUM(X391:X403),"0")</f>
        <v>60.900000000000006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4</v>
      </c>
      <c r="X429" s="366">
        <f t="shared" ref="X429:X435" si="20">IFERROR(IF(W429="",0,CEILING((W429/$H429),1)*$H429),"")</f>
        <v>4.2</v>
      </c>
      <c r="Y429" s="36">
        <f>IFERROR(IF(X429=0,"",ROUNDUP(X429/H429,0)*0.00753),"")</f>
        <v>7.5300000000000002E-3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0.95238095238095233</v>
      </c>
      <c r="X436" s="367">
        <f>IFERROR(X429/H429,"0")+IFERROR(X430/H430,"0")+IFERROR(X431/H431,"0")+IFERROR(X432/H432,"0")+IFERROR(X433/H433,"0")+IFERROR(X434/H434,"0")+IFERROR(X435/H435,"0")</f>
        <v>1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7.5300000000000002E-3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4</v>
      </c>
      <c r="X437" s="367">
        <f>IFERROR(SUM(X429:X435),"0")</f>
        <v>4.2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120</v>
      </c>
      <c r="X454" s="366">
        <f t="shared" ref="X454:X464" si="21">IFERROR(IF(W454="",0,CEILING((W454/$H454),1)*$H454),"")</f>
        <v>121.44000000000001</v>
      </c>
      <c r="Y454" s="36">
        <f t="shared" ref="Y454:Y459" si="22">IFERROR(IF(X454=0,"",ROUNDUP(X454/H454,0)*0.01196),"")</f>
        <v>0.27507999999999999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10</v>
      </c>
      <c r="X455" s="366">
        <f t="shared" si="21"/>
        <v>10.56</v>
      </c>
      <c r="Y455" s="36">
        <f t="shared" si="22"/>
        <v>2.392E-2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5</v>
      </c>
      <c r="X456" s="366">
        <f t="shared" si="21"/>
        <v>5.28</v>
      </c>
      <c r="Y456" s="36">
        <f t="shared" si="22"/>
        <v>1.196E-2</v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20</v>
      </c>
      <c r="X458" s="366">
        <f t="shared" si="21"/>
        <v>21.12</v>
      </c>
      <c r="Y458" s="36">
        <f t="shared" si="22"/>
        <v>4.7840000000000001E-2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29.356060606060606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30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0.35880000000000001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155</v>
      </c>
      <c r="X466" s="367">
        <f>IFERROR(SUM(X454:X464),"0")</f>
        <v>158.4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100</v>
      </c>
      <c r="X468" s="366">
        <f>IFERROR(IF(W468="",0,CEILING((W468/$H468),1)*$H468),"")</f>
        <v>100.32000000000001</v>
      </c>
      <c r="Y468" s="36">
        <f>IFERROR(IF(X468=0,"",ROUNDUP(X468/H468,0)*0.01196),"")</f>
        <v>0.22724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18.939393939393938</v>
      </c>
      <c r="X470" s="367">
        <f>IFERROR(X468/H468,"0")+IFERROR(X469/H469,"0")</f>
        <v>19</v>
      </c>
      <c r="Y470" s="367">
        <f>IFERROR(IF(Y468="",0,Y468),"0")+IFERROR(IF(Y469="",0,Y469),"0")</f>
        <v>0.22724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100</v>
      </c>
      <c r="X471" s="367">
        <f>IFERROR(SUM(X468:X469),"0")</f>
        <v>100.32000000000001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45</v>
      </c>
      <c r="X473" s="366">
        <f t="shared" ref="X473:X478" si="23">IFERROR(IF(W473="",0,CEILING((W473/$H473),1)*$H473),"")</f>
        <v>47.52</v>
      </c>
      <c r="Y473" s="36">
        <f>IFERROR(IF(X473=0,"",ROUNDUP(X473/H473,0)*0.01196),"")</f>
        <v>0.10764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30</v>
      </c>
      <c r="X474" s="366">
        <f t="shared" si="23"/>
        <v>31.68</v>
      </c>
      <c r="Y474" s="36">
        <f>IFERROR(IF(X474=0,"",ROUNDUP(X474/H474,0)*0.01196),"")</f>
        <v>7.1760000000000004E-2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20</v>
      </c>
      <c r="X475" s="366">
        <f t="shared" si="23"/>
        <v>21.12</v>
      </c>
      <c r="Y475" s="36">
        <f>IFERROR(IF(X475=0,"",ROUNDUP(X475/H475,0)*0.01196),"")</f>
        <v>4.7840000000000001E-2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17.992424242424242</v>
      </c>
      <c r="X479" s="367">
        <f>IFERROR(X473/H473,"0")+IFERROR(X474/H474,"0")+IFERROR(X475/H475,"0")+IFERROR(X476/H476,"0")+IFERROR(X477/H477,"0")+IFERROR(X478/H478,"0")</f>
        <v>19</v>
      </c>
      <c r="Y479" s="367">
        <f>IFERROR(IF(Y473="",0,Y473),"0")+IFERROR(IF(Y474="",0,Y474),"0")+IFERROR(IF(Y475="",0,Y475),"0")+IFERROR(IF(Y476="",0,Y476),"0")+IFERROR(IF(Y477="",0,Y477),"0")+IFERROR(IF(Y478="",0,Y478),"0")</f>
        <v>0.22724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95</v>
      </c>
      <c r="X480" s="367">
        <f>IFERROR(SUM(X473:X478),"0")</f>
        <v>100.32000000000001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150</v>
      </c>
      <c r="X496" s="366">
        <f>IFERROR(IF(W496="",0,CEILING((W496/$H496),1)*$H496),"")</f>
        <v>156</v>
      </c>
      <c r="Y496" s="36">
        <f>IFERROR(IF(X496=0,"",ROUNDUP(X496/H496,0)*0.02175),"")</f>
        <v>0.28275</v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12.5</v>
      </c>
      <c r="X499" s="367">
        <f>IFERROR(X494/H494,"0")+IFERROR(X495/H495,"0")+IFERROR(X496/H496,"0")+IFERROR(X497/H497,"0")+IFERROR(X498/H498,"0")</f>
        <v>13</v>
      </c>
      <c r="Y499" s="367">
        <f>IFERROR(IF(Y494="",0,Y494),"0")+IFERROR(IF(Y495="",0,Y495),"0")+IFERROR(IF(Y496="",0,Y496),"0")+IFERROR(IF(Y497="",0,Y497),"0")+IFERROR(IF(Y498="",0,Y498),"0")</f>
        <v>0.28275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150</v>
      </c>
      <c r="X500" s="367">
        <f>IFERROR(SUM(X494:X498),"0")</f>
        <v>156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40</v>
      </c>
      <c r="X508" s="366">
        <f>IFERROR(IF(W508="",0,CEILING((W508/$H508),1)*$H508),"")</f>
        <v>42</v>
      </c>
      <c r="Y508" s="36">
        <f>IFERROR(IF(X508=0,"",ROUNDUP(X508/H508,0)*0.00753),"")</f>
        <v>7.5300000000000006E-2</v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330</v>
      </c>
      <c r="X510" s="366">
        <f>IFERROR(IF(W510="",0,CEILING((W510/$H510),1)*$H510),"")</f>
        <v>331.8</v>
      </c>
      <c r="Y510" s="36">
        <f>IFERROR(IF(X510=0,"",ROUNDUP(X510/H510,0)*0.00753),"")</f>
        <v>0.59487000000000001</v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88.095238095238088</v>
      </c>
      <c r="X513" s="367">
        <f>IFERROR(X508/H508,"0")+IFERROR(X509/H509,"0")+IFERROR(X510/H510,"0")+IFERROR(X511/H511,"0")+IFERROR(X512/H512,"0")</f>
        <v>89</v>
      </c>
      <c r="Y513" s="367">
        <f>IFERROR(IF(Y508="",0,Y508),"0")+IFERROR(IF(Y509="",0,Y509),"0")+IFERROR(IF(Y510="",0,Y510),"0")+IFERROR(IF(Y511="",0,Y511),"0")+IFERROR(IF(Y512="",0,Y512),"0")</f>
        <v>0.67017000000000004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370</v>
      </c>
      <c r="X514" s="367">
        <f>IFERROR(SUM(X508:X512),"0")</f>
        <v>373.8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30</v>
      </c>
      <c r="X516" s="366">
        <f>IFERROR(IF(W516="",0,CEILING((W516/$H516),1)*$H516),"")</f>
        <v>31.2</v>
      </c>
      <c r="Y516" s="36">
        <f>IFERROR(IF(X516=0,"",ROUNDUP(X516/H516,0)*0.02175),"")</f>
        <v>8.6999999999999994E-2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3.8461538461538463</v>
      </c>
      <c r="X521" s="367">
        <f>IFERROR(X516/H516,"0")+IFERROR(X517/H517,"0")+IFERROR(X518/H518,"0")+IFERROR(X519/H519,"0")+IFERROR(X520/H520,"0")</f>
        <v>4</v>
      </c>
      <c r="Y521" s="367">
        <f>IFERROR(IF(Y516="",0,Y516),"0")+IFERROR(IF(Y517="",0,Y517),"0")+IFERROR(IF(Y518="",0,Y518),"0")+IFERROR(IF(Y519="",0,Y519),"0")+IFERROR(IF(Y520="",0,Y520),"0")</f>
        <v>8.6999999999999994E-2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30</v>
      </c>
      <c r="X522" s="367">
        <f>IFERROR(SUM(X516:X520),"0")</f>
        <v>31.2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17774.650000000001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17932.29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18758.463808089738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18924.821999999996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19608.463808089738</v>
      </c>
      <c r="X531" s="367">
        <f>GrossWeightTotalR+PalletQtyTotalR*25</f>
        <v>19774.821999999996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2184.7403003818231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2208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39.512960000000007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750.6</v>
      </c>
      <c r="D538" s="46">
        <f>IFERROR(X56*1,"0")+IFERROR(X57*1,"0")+IFERROR(X58*1,"0")+IFERROR(X59*1,"0")</f>
        <v>792.90000000000009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779.3</v>
      </c>
      <c r="F538" s="46">
        <f>IFERROR(X135*1,"0")+IFERROR(X136*1,"0")+IFERROR(X137*1,"0")+IFERROR(X138*1,"0")+IFERROR(X139*1,"0")</f>
        <v>66.3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67.2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133.19999999999999</v>
      </c>
      <c r="J538" s="46">
        <f>IFERROR(X210*1,"0")+IFERROR(X211*1,"0")+IFERROR(X212*1,"0")+IFERROR(X213*1,"0")+IFERROR(X214*1,"0")+IFERROR(X215*1,"0")+IFERROR(X219*1,"0")+IFERROR(X220*1,"0")</f>
        <v>8.4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8778.6499999999978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8778.6499999999978</v>
      </c>
      <c r="O538" s="46">
        <f>IFERROR(X296*1,"0")+IFERROR(X297*1,"0")+IFERROR(X298*1,"0")+IFERROR(X299*1,"0")+IFERROR(X300*1,"0")+IFERROR(X301*1,"0")+IFERROR(X302*1,"0")+IFERROR(X303*1,"0")+IFERROR(X307*1,"0")+IFERROR(X308*1,"0")</f>
        <v>309</v>
      </c>
      <c r="P538" s="46">
        <f>IFERROR(X313*1,"0")+IFERROR(X317*1,"0")+IFERROR(X318*1,"0")+IFERROR(X319*1,"0")+IFERROR(X323*1,"0")+IFERROR(X327*1,"0")</f>
        <v>261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4979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21.6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60.900000000000006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4.2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359.04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561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2024-04-29T09:17:29Z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