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5CC3791-EE96-484B-B72A-F0D1163357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Y274" i="1" s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X263" i="1" s="1"/>
  <c r="O258" i="1"/>
  <c r="W256" i="1"/>
  <c r="W255" i="1"/>
  <c r="X254" i="1"/>
  <c r="X255" i="1" s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X232" i="1" s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J538" i="1" s="1"/>
  <c r="O210" i="1"/>
  <c r="W207" i="1"/>
  <c r="W206" i="1"/>
  <c r="X205" i="1"/>
  <c r="Y205" i="1" s="1"/>
  <c r="O205" i="1"/>
  <c r="Y204" i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Y199" i="1" s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X180" i="1" s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I538" i="1" s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H538" i="1" s="1"/>
  <c r="O152" i="1"/>
  <c r="W149" i="1"/>
  <c r="W148" i="1"/>
  <c r="X147" i="1"/>
  <c r="Y147" i="1" s="1"/>
  <c r="O147" i="1"/>
  <c r="Y146" i="1"/>
  <c r="X146" i="1"/>
  <c r="O146" i="1"/>
  <c r="X145" i="1"/>
  <c r="X148" i="1" s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F538" i="1" s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X131" i="1" s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Y91" i="1"/>
  <c r="Y93" i="1" s="1"/>
  <c r="X91" i="1"/>
  <c r="O91" i="1"/>
  <c r="X90" i="1"/>
  <c r="Y90" i="1" s="1"/>
  <c r="O90" i="1"/>
  <c r="Y89" i="1"/>
  <c r="X89" i="1"/>
  <c r="X93" i="1" s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O64" i="1"/>
  <c r="W61" i="1"/>
  <c r="W60" i="1"/>
  <c r="X59" i="1"/>
  <c r="Y59" i="1" s="1"/>
  <c r="X58" i="1"/>
  <c r="Y58" i="1" s="1"/>
  <c r="O58" i="1"/>
  <c r="Y57" i="1"/>
  <c r="X57" i="1"/>
  <c r="O57" i="1"/>
  <c r="X56" i="1"/>
  <c r="O56" i="1"/>
  <c r="W53" i="1"/>
  <c r="W52" i="1"/>
  <c r="W532" i="1" s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X34" i="1" s="1"/>
  <c r="O26" i="1"/>
  <c r="W24" i="1"/>
  <c r="W528" i="1" s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33" i="1" l="1"/>
  <c r="X53" i="1"/>
  <c r="D538" i="1"/>
  <c r="X60" i="1"/>
  <c r="Y56" i="1"/>
  <c r="Y60" i="1" s="1"/>
  <c r="X61" i="1"/>
  <c r="E538" i="1"/>
  <c r="X87" i="1"/>
  <c r="Y64" i="1"/>
  <c r="Y86" i="1" s="1"/>
  <c r="X94" i="1"/>
  <c r="X105" i="1"/>
  <c r="Y96" i="1"/>
  <c r="Y104" i="1" s="1"/>
  <c r="X104" i="1"/>
  <c r="X121" i="1"/>
  <c r="Y107" i="1"/>
  <c r="Y121" i="1" s="1"/>
  <c r="X122" i="1"/>
  <c r="X86" i="1"/>
  <c r="Y206" i="1"/>
  <c r="X141" i="1"/>
  <c r="X162" i="1"/>
  <c r="X179" i="1"/>
  <c r="X199" i="1"/>
  <c r="X207" i="1"/>
  <c r="X222" i="1"/>
  <c r="X252" i="1"/>
  <c r="X274" i="1"/>
  <c r="Y280" i="1"/>
  <c r="X347" i="1"/>
  <c r="Y344" i="1"/>
  <c r="Y347" i="1" s="1"/>
  <c r="X365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X132" i="1"/>
  <c r="X149" i="1"/>
  <c r="X167" i="1"/>
  <c r="X173" i="1"/>
  <c r="X216" i="1"/>
  <c r="X231" i="1"/>
  <c r="X256" i="1"/>
  <c r="X262" i="1"/>
  <c r="X342" i="1"/>
  <c r="X371" i="1"/>
  <c r="H9" i="1"/>
  <c r="B538" i="1"/>
  <c r="X530" i="1"/>
  <c r="X529" i="1"/>
  <c r="X24" i="1"/>
  <c r="X52" i="1"/>
  <c r="X532" i="1" s="1"/>
  <c r="Y124" i="1"/>
  <c r="Y131" i="1" s="1"/>
  <c r="Y533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28" i="1" l="1"/>
  <c r="X531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<sst xmlns="http://schemas.openxmlformats.org/spreadsheetml/2006/main" count="2266" uniqueCount="744">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</sst>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0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20</v>
      </c>
      <c r="X56" s="366">
        <f>IFERROR(IF(W56="",0,CEILING((W56/$H56),1)*$H56),"")</f>
        <v>21.6</v>
      </c>
      <c r="Y56" s="36">
        <f>IFERROR(IF(X56=0,"",ROUNDUP(X56/H56,0)*0.02175),"")</f>
        <v>4.3499999999999997E-2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1.8518518518518516</v>
      </c>
      <c r="X60" s="367">
        <f>IFERROR(X56/H56,"0")+IFERROR(X57/H57,"0")+IFERROR(X58/H58,"0")+IFERROR(X59/H59,"0")</f>
        <v>2</v>
      </c>
      <c r="Y60" s="367">
        <f>IFERROR(IF(Y56="",0,Y56),"0")+IFERROR(IF(Y57="",0,Y57),"0")+IFERROR(IF(Y58="",0,Y58),"0")+IFERROR(IF(Y59="",0,Y59),"0")</f>
        <v>4.3499999999999997E-2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20</v>
      </c>
      <c r="X61" s="367">
        <f>IFERROR(SUM(X56:X59),"0")</f>
        <v>21.6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80</v>
      </c>
      <c r="X66" s="366">
        <f t="shared" si="2"/>
        <v>89.6</v>
      </c>
      <c r="Y66" s="36">
        <f t="shared" si="3"/>
        <v>0.17399999999999999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12</v>
      </c>
      <c r="X72" s="366">
        <f t="shared" si="2"/>
        <v>12</v>
      </c>
      <c r="Y72" s="36">
        <f t="shared" ref="Y72:Y79" si="4">IFERROR(IF(X72=0,"",ROUNDUP(X72/H72,0)*0.00937),"")</f>
        <v>2.811E-2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10.142857142857142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11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0.20210999999999998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92</v>
      </c>
      <c r="X87" s="367">
        <f>IFERROR(SUM(X64:X85),"0")</f>
        <v>101.6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50</v>
      </c>
      <c r="X110" s="366">
        <f t="shared" si="6"/>
        <v>50.400000000000006</v>
      </c>
      <c r="Y110" s="36">
        <f>IFERROR(IF(X110=0,"",ROUNDUP(X110/H110,0)*0.02175),"")</f>
        <v>0.1305</v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5.9523809523809526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0.1305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50</v>
      </c>
      <c r="X122" s="367">
        <f>IFERROR(SUM(X107:X120),"0")</f>
        <v>50.400000000000006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30</v>
      </c>
      <c r="X136" s="366">
        <f>IFERROR(IF(W136="",0,CEILING((W136/$H136),1)*$H136),"")</f>
        <v>33.6</v>
      </c>
      <c r="Y136" s="36">
        <f>IFERROR(IF(X136=0,"",ROUNDUP(X136/H136,0)*0.02175),"")</f>
        <v>8.6999999999999994E-2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3.5714285714285712</v>
      </c>
      <c r="X140" s="367">
        <f>IFERROR(X135/H135,"0")+IFERROR(X136/H136,"0")+IFERROR(X137/H137,"0")+IFERROR(X138/H138,"0")+IFERROR(X139/H139,"0")</f>
        <v>4</v>
      </c>
      <c r="Y140" s="367">
        <f>IFERROR(IF(Y135="",0,Y135),"0")+IFERROR(IF(Y136="",0,Y136),"0")+IFERROR(IF(Y137="",0,Y137),"0")+IFERROR(IF(Y138="",0,Y138),"0")+IFERROR(IF(Y139="",0,Y139),"0")</f>
        <v>8.6999999999999994E-2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30</v>
      </c>
      <c r="X141" s="367">
        <f>IFERROR(SUM(X135:X139),"0")</f>
        <v>33.6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100</v>
      </c>
      <c r="X236" s="366">
        <f t="shared" si="13"/>
        <v>108</v>
      </c>
      <c r="Y236" s="36">
        <f>IFERROR(IF(X236=0,"",ROUNDUP(X236/H236,0)*0.02175),"")</f>
        <v>0.21749999999999997</v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9.2592592592592595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10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0.21749999999999997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100</v>
      </c>
      <c r="X252" s="367">
        <f>IFERROR(SUM(X235:X250),"0")</f>
        <v>108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40</v>
      </c>
      <c r="X258" s="366">
        <f>IFERROR(IF(W258="",0,CEILING((W258/$H258),1)*$H258),"")</f>
        <v>42</v>
      </c>
      <c r="Y258" s="36">
        <f>IFERROR(IF(X258=0,"",ROUNDUP(X258/H258,0)*0.00753),"")</f>
        <v>7.5300000000000006E-2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130</v>
      </c>
      <c r="X259" s="366">
        <f>IFERROR(IF(W259="",0,CEILING((W259/$H259),1)*$H259),"")</f>
        <v>130.20000000000002</v>
      </c>
      <c r="Y259" s="36">
        <f>IFERROR(IF(X259=0,"",ROUNDUP(X259/H259,0)*0.00753),"")</f>
        <v>0.23343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40.476190476190474</v>
      </c>
      <c r="X262" s="367">
        <f>IFERROR(X258/H258,"0")+IFERROR(X259/H259,"0")+IFERROR(X260/H260,"0")+IFERROR(X261/H261,"0")</f>
        <v>41</v>
      </c>
      <c r="Y262" s="367">
        <f>IFERROR(IF(Y258="",0,Y258),"0")+IFERROR(IF(Y259="",0,Y259),"0")+IFERROR(IF(Y260="",0,Y260),"0")+IFERROR(IF(Y261="",0,Y261),"0")</f>
        <v>0.30873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170</v>
      </c>
      <c r="X263" s="367">
        <f>IFERROR(SUM(X258:X261),"0")</f>
        <v>172.20000000000002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500</v>
      </c>
      <c r="X265" s="366">
        <f t="shared" ref="X265:X273" si="15">IFERROR(IF(W265="",0,CEILING((W265/$H265),1)*$H265),"")</f>
        <v>507</v>
      </c>
      <c r="Y265" s="36">
        <f>IFERROR(IF(X265=0,"",ROUNDUP(X265/H265,0)*0.02175),"")</f>
        <v>1.4137499999999998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64.102564102564102</v>
      </c>
      <c r="X274" s="367">
        <f>IFERROR(X265/H265,"0")+IFERROR(X266/H266,"0")+IFERROR(X267/H267,"0")+IFERROR(X268/H268,"0")+IFERROR(X269/H269,"0")+IFERROR(X270/H270,"0")+IFERROR(X271/H271,"0")+IFERROR(X272/H272,"0")+IFERROR(X273/H273,"0")</f>
        <v>65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1.4137499999999998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500</v>
      </c>
      <c r="X275" s="367">
        <f>IFERROR(SUM(X265:X273),"0")</f>
        <v>507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20</v>
      </c>
      <c r="X278" s="366">
        <f>IFERROR(IF(W278="",0,CEILING((W278/$H278),1)*$H278),"")</f>
        <v>23.4</v>
      </c>
      <c r="Y278" s="36">
        <f>IFERROR(IF(X278=0,"",ROUNDUP(X278/H278,0)*0.02175),"")</f>
        <v>6.5250000000000002E-2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10</v>
      </c>
      <c r="X279" s="366">
        <f>IFERROR(IF(W279="",0,CEILING((W279/$H279),1)*$H279),"")</f>
        <v>16.8</v>
      </c>
      <c r="Y279" s="36">
        <f>IFERROR(IF(X279=0,"",ROUNDUP(X279/H279,0)*0.02175),"")</f>
        <v>4.3499999999999997E-2</v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3.7545787545787546</v>
      </c>
      <c r="X280" s="367">
        <f>IFERROR(X277/H277,"0")+IFERROR(X278/H278,"0")+IFERROR(X279/H279,"0")</f>
        <v>5</v>
      </c>
      <c r="Y280" s="367">
        <f>IFERROR(IF(Y277="",0,Y277),"0")+IFERROR(IF(Y278="",0,Y278),"0")+IFERROR(IF(Y279="",0,Y279),"0")</f>
        <v>0.10875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30</v>
      </c>
      <c r="X281" s="367">
        <f>IFERROR(SUM(X277:X279),"0")</f>
        <v>40.200000000000003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5</v>
      </c>
      <c r="X283" s="366">
        <f>IFERROR(IF(W283="",0,CEILING((W283/$H283),1)*$H283),"")</f>
        <v>6.08</v>
      </c>
      <c r="Y283" s="36">
        <f>IFERROR(IF(X283=0,"",ROUNDUP(X283/H283,0)*0.00753),"")</f>
        <v>1.506E-2</v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15</v>
      </c>
      <c r="X284" s="366">
        <f>IFERROR(IF(W284="",0,CEILING((W284/$H284),1)*$H284),"")</f>
        <v>15.2</v>
      </c>
      <c r="Y284" s="36">
        <f>IFERROR(IF(X284=0,"",ROUNDUP(X284/H284,0)*0.00753),"")</f>
        <v>3.7650000000000003E-2</v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6.5789473684210522</v>
      </c>
      <c r="X286" s="367">
        <f>IFERROR(X283/H283,"0")+IFERROR(X284/H284,"0")+IFERROR(X285/H285,"0")</f>
        <v>7</v>
      </c>
      <c r="Y286" s="367">
        <f>IFERROR(IF(Y283="",0,Y283),"0")+IFERROR(IF(Y284="",0,Y284),"0")+IFERROR(IF(Y285="",0,Y285),"0")</f>
        <v>5.2710000000000007E-2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20</v>
      </c>
      <c r="X287" s="367">
        <f>IFERROR(SUM(X283:X285),"0")</f>
        <v>21.28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60</v>
      </c>
      <c r="X296" s="366">
        <f t="shared" ref="X296:X303" si="16">IFERROR(IF(W296="",0,CEILING((W296/$H296),1)*$H296),"")</f>
        <v>64.800000000000011</v>
      </c>
      <c r="Y296" s="36">
        <f>IFERROR(IF(X296=0,"",ROUNDUP(X296/H296,0)*0.02175),"")</f>
        <v>0.1305</v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5.5555555555555554</v>
      </c>
      <c r="X304" s="367">
        <f>IFERROR(X296/H296,"0")+IFERROR(X297/H297,"0")+IFERROR(X298/H298,"0")+IFERROR(X299/H299,"0")+IFERROR(X300/H300,"0")+IFERROR(X301/H301,"0")+IFERROR(X302/H302,"0")+IFERROR(X303/H303,"0")</f>
        <v>6.0000000000000009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0.1305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60</v>
      </c>
      <c r="X305" s="367">
        <f>IFERROR(SUM(X296:X303),"0")</f>
        <v>64.800000000000011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100</v>
      </c>
      <c r="X317" s="366">
        <f>IFERROR(IF(W317="",0,CEILING((W317/$H317),1)*$H317),"")</f>
        <v>105.3</v>
      </c>
      <c r="Y317" s="36">
        <f>IFERROR(IF(X317=0,"",ROUNDUP(X317/H317,0)*0.02175),"")</f>
        <v>0.28275</v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12.345679012345679</v>
      </c>
      <c r="X320" s="367">
        <f>IFERROR(X317/H317,"0")+IFERROR(X318/H318,"0")+IFERROR(X319/H319,"0")</f>
        <v>13</v>
      </c>
      <c r="Y320" s="367">
        <f>IFERROR(IF(Y317="",0,Y317),"0")+IFERROR(IF(Y318="",0,Y318),"0")+IFERROR(IF(Y319="",0,Y319),"0")</f>
        <v>0.28275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100</v>
      </c>
      <c r="X321" s="367">
        <f>IFERROR(SUM(X317:X319),"0")</f>
        <v>105.3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750</v>
      </c>
      <c r="X334" s="366">
        <f t="shared" si="17"/>
        <v>750</v>
      </c>
      <c r="Y334" s="36">
        <f>IFERROR(IF(X334=0,"",ROUNDUP(X334/H334,0)*0.02175),"")</f>
        <v>1.0874999999999999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120</v>
      </c>
      <c r="X335" s="366">
        <f t="shared" si="17"/>
        <v>120</v>
      </c>
      <c r="Y335" s="36">
        <f>IFERROR(IF(X335=0,"",ROUNDUP(X335/H335,0)*0.02175),"")</f>
        <v>0.17399999999999999</v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30</v>
      </c>
      <c r="X337" s="366">
        <f t="shared" si="17"/>
        <v>30</v>
      </c>
      <c r="Y337" s="36">
        <f>IFERROR(IF(X337=0,"",ROUNDUP(X337/H337,0)*0.02175),"")</f>
        <v>4.3499999999999997E-2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60</v>
      </c>
      <c r="X341" s="367">
        <f>IFERROR(X333/H333,"0")+IFERROR(X334/H334,"0")+IFERROR(X335/H335,"0")+IFERROR(X336/H336,"0")+IFERROR(X337/H337,"0")+IFERROR(X338/H338,"0")+IFERROR(X339/H339,"0")+IFERROR(X340/H340,"0")</f>
        <v>60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1.3049999999999999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900</v>
      </c>
      <c r="X342" s="367">
        <f>IFERROR(SUM(X333:X340),"0")</f>
        <v>900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500</v>
      </c>
      <c r="X344" s="366">
        <f>IFERROR(IF(W344="",0,CEILING((W344/$H344),1)*$H344),"")</f>
        <v>510</v>
      </c>
      <c r="Y344" s="36">
        <f>IFERROR(IF(X344=0,"",ROUNDUP(X344/H344,0)*0.02175),"")</f>
        <v>0.73949999999999994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33.333333333333336</v>
      </c>
      <c r="X347" s="367">
        <f>IFERROR(X344/H344,"0")+IFERROR(X345/H345,"0")+IFERROR(X346/H346,"0")</f>
        <v>34</v>
      </c>
      <c r="Y347" s="367">
        <f>IFERROR(IF(Y344="",0,Y344),"0")+IFERROR(IF(Y345="",0,Y345),"0")+IFERROR(IF(Y346="",0,Y346),"0")</f>
        <v>0.73949999999999994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500</v>
      </c>
      <c r="X348" s="367">
        <f>IFERROR(SUM(X344:X346),"0")</f>
        <v>510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40</v>
      </c>
      <c r="X368" s="366">
        <f>IFERROR(IF(W368="",0,CEILING((W368/$H368),1)*$H368),"")</f>
        <v>43.8</v>
      </c>
      <c r="Y368" s="36">
        <f>IFERROR(IF(X368=0,"",ROUNDUP(X368/H368,0)*0.00753),"")</f>
        <v>7.5300000000000006E-2</v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9.1324200913242013</v>
      </c>
      <c r="X370" s="367">
        <f>IFERROR(X368/H368,"0")+IFERROR(X369/H369,"0")</f>
        <v>10</v>
      </c>
      <c r="Y370" s="367">
        <f>IFERROR(IF(Y368="",0,Y368),"0")+IFERROR(IF(Y369="",0,Y369),"0")</f>
        <v>7.5300000000000006E-2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40</v>
      </c>
      <c r="X371" s="367">
        <f>IFERROR(SUM(X368:X369),"0")</f>
        <v>43.8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250</v>
      </c>
      <c r="X373" s="366">
        <f>IFERROR(IF(W373="",0,CEILING((W373/$H373),1)*$H373),"")</f>
        <v>257.39999999999998</v>
      </c>
      <c r="Y373" s="36">
        <f>IFERROR(IF(X373=0,"",ROUNDUP(X373/H373,0)*0.02175),"")</f>
        <v>0.71775</v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32.051282051282051</v>
      </c>
      <c r="X377" s="367">
        <f>IFERROR(X373/H373,"0")+IFERROR(X374/H374,"0")+IFERROR(X375/H375,"0")+IFERROR(X376/H376,"0")</f>
        <v>33</v>
      </c>
      <c r="Y377" s="367">
        <f>IFERROR(IF(Y373="",0,Y373),"0")+IFERROR(IF(Y374="",0,Y374),"0")+IFERROR(IF(Y375="",0,Y375),"0")+IFERROR(IF(Y376="",0,Y376),"0")</f>
        <v>0.71775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250</v>
      </c>
      <c r="X378" s="367">
        <f>IFERROR(SUM(X373:X376),"0")</f>
        <v>257.39999999999998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25</v>
      </c>
      <c r="X391" s="366">
        <f t="shared" ref="X391:X403" si="18">IFERROR(IF(W391="",0,CEILING((W391/$H391),1)*$H391),"")</f>
        <v>25.200000000000003</v>
      </c>
      <c r="Y391" s="36">
        <f>IFERROR(IF(X391=0,"",ROUNDUP(X391/H391,0)*0.00753),"")</f>
        <v>4.5179999999999998E-2</v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70</v>
      </c>
      <c r="X392" s="366">
        <f t="shared" si="18"/>
        <v>71.400000000000006</v>
      </c>
      <c r="Y392" s="36">
        <f>IFERROR(IF(X392=0,"",ROUNDUP(X392/H392,0)*0.00753),"")</f>
        <v>0.12801000000000001</v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130</v>
      </c>
      <c r="X393" s="366">
        <f t="shared" si="18"/>
        <v>130.20000000000002</v>
      </c>
      <c r="Y393" s="36">
        <f>IFERROR(IF(X393=0,"",ROUNDUP(X393/H393,0)*0.00753),"")</f>
        <v>0.23343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53.571428571428569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54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0.40661999999999998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225</v>
      </c>
      <c r="X405" s="367">
        <f>IFERROR(SUM(X391:X403),"0")</f>
        <v>226.8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60</v>
      </c>
      <c r="X429" s="366">
        <f t="shared" ref="X429:X435" si="20">IFERROR(IF(W429="",0,CEILING((W429/$H429),1)*$H429),"")</f>
        <v>63</v>
      </c>
      <c r="Y429" s="36">
        <f>IFERROR(IF(X429=0,"",ROUNDUP(X429/H429,0)*0.00753),"")</f>
        <v>0.11295000000000001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14.285714285714285</v>
      </c>
      <c r="X436" s="367">
        <f>IFERROR(X429/H429,"0")+IFERROR(X430/H430,"0")+IFERROR(X431/H431,"0")+IFERROR(X432/H432,"0")+IFERROR(X433/H433,"0")+IFERROR(X434/H434,"0")+IFERROR(X435/H435,"0")</f>
        <v>15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0.11295000000000001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60</v>
      </c>
      <c r="X437" s="367">
        <f>IFERROR(SUM(X429:X435),"0")</f>
        <v>63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230</v>
      </c>
      <c r="X455" s="366">
        <f t="shared" si="21"/>
        <v>232.32000000000002</v>
      </c>
      <c r="Y455" s="36">
        <f t="shared" si="22"/>
        <v>0.52624000000000004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120</v>
      </c>
      <c r="X458" s="366">
        <f t="shared" si="21"/>
        <v>121.44000000000001</v>
      </c>
      <c r="Y458" s="36">
        <f t="shared" si="22"/>
        <v>0.27507999999999999</v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66.287878787878782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67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0.80132000000000003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350</v>
      </c>
      <c r="X466" s="367">
        <f>IFERROR(SUM(X454:X464),"0")</f>
        <v>353.76000000000005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100</v>
      </c>
      <c r="X468" s="366">
        <f>IFERROR(IF(W468="",0,CEILING((W468/$H468),1)*$H468),"")</f>
        <v>100.32000000000001</v>
      </c>
      <c r="Y468" s="36">
        <f>IFERROR(IF(X468=0,"",ROUNDUP(X468/H468,0)*0.01196),"")</f>
        <v>0.22724</v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18.939393939393938</v>
      </c>
      <c r="X470" s="367">
        <f>IFERROR(X468/H468,"0")+IFERROR(X469/H469,"0")</f>
        <v>19</v>
      </c>
      <c r="Y470" s="367">
        <f>IFERROR(IF(Y468="",0,Y468),"0")+IFERROR(IF(Y469="",0,Y469),"0")</f>
        <v>0.22724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100</v>
      </c>
      <c r="X471" s="367">
        <f>IFERROR(SUM(X468:X469),"0")</f>
        <v>100.32000000000001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80</v>
      </c>
      <c r="X474" s="366">
        <f t="shared" si="23"/>
        <v>84.48</v>
      </c>
      <c r="Y474" s="36">
        <f>IFERROR(IF(X474=0,"",ROUNDUP(X474/H474,0)*0.01196),"")</f>
        <v>0.19136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20</v>
      </c>
      <c r="X475" s="366">
        <f t="shared" si="23"/>
        <v>21.12</v>
      </c>
      <c r="Y475" s="36">
        <f>IFERROR(IF(X475=0,"",ROUNDUP(X475/H475,0)*0.01196),"")</f>
        <v>4.7840000000000001E-2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18.939393939393938</v>
      </c>
      <c r="X479" s="367">
        <f>IFERROR(X473/H473,"0")+IFERROR(X474/H474,"0")+IFERROR(X475/H475,"0")+IFERROR(X476/H476,"0")+IFERROR(X477/H477,"0")+IFERROR(X478/H478,"0")</f>
        <v>20</v>
      </c>
      <c r="Y479" s="367">
        <f>IFERROR(IF(Y473="",0,Y473),"0")+IFERROR(IF(Y474="",0,Y474),"0")+IFERROR(IF(Y475="",0,Y475),"0")+IFERROR(IF(Y476="",0,Y476),"0")+IFERROR(IF(Y477="",0,Y477),"0")+IFERROR(IF(Y478="",0,Y478),"0")</f>
        <v>0.2392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100</v>
      </c>
      <c r="X480" s="367">
        <f>IFERROR(SUM(X473:X478),"0")</f>
        <v>105.60000000000001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50</v>
      </c>
      <c r="X496" s="366">
        <f>IFERROR(IF(W496="",0,CEILING((W496/$H496),1)*$H496),"")</f>
        <v>60</v>
      </c>
      <c r="Y496" s="36">
        <f>IFERROR(IF(X496=0,"",ROUNDUP(X496/H496,0)*0.02175),"")</f>
        <v>0.10874999999999999</v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4.166666666666667</v>
      </c>
      <c r="X499" s="367">
        <f>IFERROR(X494/H494,"0")+IFERROR(X495/H495,"0")+IFERROR(X496/H496,"0")+IFERROR(X497/H497,"0")+IFERROR(X498/H498,"0")</f>
        <v>5</v>
      </c>
      <c r="Y499" s="367">
        <f>IFERROR(IF(Y494="",0,Y494),"0")+IFERROR(IF(Y495="",0,Y495),"0")+IFERROR(IF(Y496="",0,Y496),"0")+IFERROR(IF(Y497="",0,Y497),"0")+IFERROR(IF(Y498="",0,Y498),"0")</f>
        <v>0.10874999999999999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50</v>
      </c>
      <c r="X500" s="367">
        <f>IFERROR(SUM(X494:X498),"0")</f>
        <v>60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60</v>
      </c>
      <c r="X510" s="366">
        <f>IFERROR(IF(W510="",0,CEILING((W510/$H510),1)*$H510),"")</f>
        <v>63</v>
      </c>
      <c r="Y510" s="36">
        <f>IFERROR(IF(X510=0,"",ROUNDUP(X510/H510,0)*0.00753),"")</f>
        <v>0.11295000000000001</v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14.285714285714285</v>
      </c>
      <c r="X513" s="367">
        <f>IFERROR(X508/H508,"0")+IFERROR(X509/H509,"0")+IFERROR(X510/H510,"0")+IFERROR(X511/H511,"0")+IFERROR(X512/H512,"0")</f>
        <v>15</v>
      </c>
      <c r="Y513" s="367">
        <f>IFERROR(IF(Y508="",0,Y508),"0")+IFERROR(IF(Y509="",0,Y509),"0")+IFERROR(IF(Y510="",0,Y510),"0")+IFERROR(IF(Y511="",0,Y511),"0")+IFERROR(IF(Y512="",0,Y512),"0")</f>
        <v>0.11295000000000001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60</v>
      </c>
      <c r="X514" s="367">
        <f>IFERROR(SUM(X508:X512),"0")</f>
        <v>63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3807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3909.6600000000003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4005.1733085582478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4113.5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7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7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4180.1733085582473</v>
      </c>
      <c r="X531" s="367">
        <f>GrossWeightTotalR+PalletQtyTotalR*25</f>
        <v>4288.5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488.58451899956333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502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7.8243799999999988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21.6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152</v>
      </c>
      <c r="F538" s="46">
        <f>IFERROR(X135*1,"0")+IFERROR(X136*1,"0")+IFERROR(X137*1,"0")+IFERROR(X138*1,"0")+IFERROR(X139*1,"0")</f>
        <v>33.6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848.68000000000006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848.68000000000006</v>
      </c>
      <c r="O538" s="46">
        <f>IFERROR(X296*1,"0")+IFERROR(X297*1,"0")+IFERROR(X298*1,"0")+IFERROR(X299*1,"0")+IFERROR(X300*1,"0")+IFERROR(X301*1,"0")+IFERROR(X302*1,"0")+IFERROR(X303*1,"0")+IFERROR(X307*1,"0")+IFERROR(X308*1,"0")</f>
        <v>64.800000000000011</v>
      </c>
      <c r="P538" s="46">
        <f>IFERROR(X313*1,"0")+IFERROR(X317*1,"0")+IFERROR(X318*1,"0")+IFERROR(X319*1,"0")+IFERROR(X323*1,"0")+IFERROR(X327*1,"0")</f>
        <v>105.3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1410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301.2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226.8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63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559.68000000000006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123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2024-04-30T07:58:19Z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