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30,04,24 ПОКОМ Патяка\"/>
    </mc:Choice>
  </mc:AlternateContent>
  <xr:revisionPtr revIDLastSave="0" documentId="13_ncr:1_{D2C14189-B584-48D5-AF4F-FDBACACF7D7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externalReferences>
    <externalReference r:id="rId2"/>
  </externalReferences>
  <definedNames>
    <definedName name="_xlnm._FilterDatabase" localSheetId="0" hidden="1">Заказ!$B$1:$B$520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02" l="1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3" i="102"/>
  <c r="F24" i="102"/>
  <c r="F25" i="102"/>
  <c r="F26" i="102"/>
  <c r="F27" i="102"/>
  <c r="F28" i="102"/>
  <c r="F29" i="102"/>
  <c r="F30" i="102"/>
  <c r="F31" i="102"/>
  <c r="F32" i="102"/>
  <c r="F33" i="102"/>
  <c r="F34" i="102"/>
  <c r="F35" i="102"/>
  <c r="F36" i="102"/>
  <c r="F37" i="102"/>
  <c r="F38" i="102"/>
  <c r="F39" i="102"/>
  <c r="F40" i="102"/>
  <c r="F41" i="102"/>
  <c r="F42" i="102"/>
  <c r="F43" i="102"/>
  <c r="F4" i="102"/>
  <c r="F3" i="102" l="1"/>
  <c r="E5" i="102"/>
  <c r="D4" i="102"/>
  <c r="D6" i="102"/>
  <c r="D7" i="102"/>
  <c r="D8" i="102"/>
  <c r="D9" i="102"/>
  <c r="D10" i="102"/>
  <c r="D11" i="102"/>
  <c r="D12" i="102"/>
  <c r="D13" i="102"/>
  <c r="D14" i="102"/>
  <c r="D15" i="102"/>
  <c r="D16" i="102"/>
  <c r="D17" i="102"/>
  <c r="D18" i="102"/>
  <c r="D19" i="102"/>
  <c r="D20" i="102"/>
  <c r="D21" i="102"/>
  <c r="D22" i="102"/>
  <c r="D23" i="102"/>
  <c r="D24" i="102"/>
  <c r="D25" i="102"/>
  <c r="D26" i="102"/>
  <c r="D27" i="102"/>
  <c r="D28" i="102"/>
  <c r="D29" i="102"/>
  <c r="D30" i="102"/>
  <c r="D31" i="102"/>
  <c r="D32" i="102"/>
  <c r="D33" i="102"/>
  <c r="D34" i="102"/>
  <c r="D35" i="102"/>
  <c r="D36" i="102"/>
  <c r="D37" i="102"/>
  <c r="D38" i="102"/>
  <c r="D39" i="102"/>
  <c r="D40" i="102"/>
  <c r="D41" i="102"/>
  <c r="D42" i="102"/>
  <c r="D43" i="102"/>
  <c r="D3" i="102" l="1"/>
  <c r="E4" i="102"/>
  <c r="E6" i="102"/>
  <c r="E7" i="102"/>
  <c r="E8" i="102"/>
  <c r="E9" i="102"/>
  <c r="E10" i="102"/>
  <c r="E11" i="102"/>
  <c r="E12" i="102"/>
  <c r="E13" i="102"/>
  <c r="E14" i="102"/>
  <c r="E15" i="102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3" i="102" l="1"/>
  <c r="AA4" i="102"/>
  <c r="AA6" i="102"/>
  <c r="AA7" i="102"/>
  <c r="AA8" i="102"/>
  <c r="AA9" i="102"/>
  <c r="AA10" i="102"/>
  <c r="AA11" i="102"/>
  <c r="AA12" i="102"/>
  <c r="AA13" i="102"/>
  <c r="AA1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2" i="102"/>
  <c r="AA43" i="102"/>
  <c r="AC43" i="102"/>
  <c r="AC42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14" i="102"/>
  <c r="AC13" i="102"/>
  <c r="AC12" i="102"/>
  <c r="AC11" i="102"/>
  <c r="AC10" i="102"/>
  <c r="AC9" i="102"/>
  <c r="AC8" i="102"/>
  <c r="AC7" i="102"/>
  <c r="AC6" i="102"/>
  <c r="AC4" i="102"/>
  <c r="AA3" i="102" l="1"/>
  <c r="AC3" i="102"/>
</calcChain>
</file>

<file path=xl/sharedStrings.xml><?xml version="1.0" encoding="utf-8"?>
<sst xmlns="http://schemas.openxmlformats.org/spreadsheetml/2006/main" count="48" uniqueCount="48">
  <si>
    <t>Заказ</t>
  </si>
  <si>
    <t>ВЕС</t>
  </si>
  <si>
    <t>ПОКОМ</t>
  </si>
  <si>
    <t xml:space="preserve"> 058  Колбаса Докторская Особая ТМ Особый рецепт,  0,5кг,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</si>
  <si>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</si>
  <si>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</si>
  <si>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</si>
  <si>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</si>
  <si>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</si>
  <si>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</si>
  <si>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</si>
  <si>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</si>
  <si>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</si>
  <si>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</si>
  <si>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</si>
  <si>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257  Сосиски Молочные оригинальные ТМ Особый рецепт, ВЕС. 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</si>
  <si>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</si>
  <si>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</si>
  <si>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268  Сосиски Филейбургские с филе сочного окорока, ВЕС, ТМ Баварушка  ПОКОМ</t>
  </si>
  <si>
    <t>ЗАКАЗ</t>
  </si>
  <si>
    <t>ОСТАТОК</t>
  </si>
  <si>
    <t xml:space="preserve"> 318  Сосиски Датские ТМ Зареченские, ВЕС  ПОКОМ</t>
  </si>
  <si>
    <t xml:space="preserve"> 317 Колбаса Сервелат Рижский ТМ Зареченские, ВЕС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</si>
  <si>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</si>
  <si>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</si>
  <si>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</si>
  <si>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</si>
  <si>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327  Сосиски Сочинки с сыром ТМ Стародворье, ВЕС ПОКОМ</t>
  </si>
  <si>
    <t>Колбаса Сервелат Филейбургский с копченой грудинкой, в/у 0,35 кг срез, БАВАРУШКА ПОКОМ</t>
  </si>
  <si>
    <t xml:space="preserve"> 278  Сосиски Сочинки с сочным окороком, МГС 0.4кг,   ПОКОМ</t>
  </si>
  <si>
    <t>Колбаса Сервелат Мясорубский с мелкорубл.окороком в/у 0,35 кг срез    ПОКОМ_ДУБЛЯЖ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</si>
  <si>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</si>
  <si>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</si>
  <si>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</si>
  <si>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Колбаса Сочинка по-европейски с сочной грудинкой ТМ Стародворье в оболочке фиброуз в ва ПОКОМ, кг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</si>
  <si>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</si>
  <si>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</si>
  <si>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</si>
  <si>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</si>
  <si>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</si>
  <si>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</si>
  <si>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096  Сосиски Баварские,  0.35кг,ПОКОМ</t>
  </si>
  <si>
    <t xml:space="preserve"> 273  Сосиски Сочинки с сочной грудинкой, МГС 0.3кг,   ПОКОМ</t>
  </si>
  <si>
    <t xml:space="preserve"> 266  Колбаса Салями Филейбургская зернистая, ВЕС, ТМ Баварушка  ПОКОМ</t>
  </si>
  <si>
    <t>Заказ,кг</t>
  </si>
  <si>
    <t xml:space="preserve"> 266  Колбаса Филейбургская с душистым чесноком, ВЕС, ТМ Баварушка  ПОКОМ</t>
  </si>
  <si>
    <t>ЗАКАЗ 1</t>
  </si>
  <si>
    <t>ЗАКАЗ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</si>
</sst>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2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/>
      <bottom style="thin">
        <color indexed="2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1" fontId="4" fillId="0" borderId="4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0" fontId="2" fillId="4" borderId="6" xfId="1" applyFont="1" applyFill="1" applyBorder="1" applyAlignment="1">
      <alignment horizontal="center" vertical="center"/>
    </xf>
    <xf numFmtId="0" fontId="3" fillId="4" borderId="6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top"/>
    </xf>
    <xf numFmtId="0" fontId="2" fillId="6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vertical="top"/>
    </xf>
    <xf numFmtId="0" fontId="4" fillId="2" borderId="8" xfId="0" applyFont="1" applyFill="1" applyBorder="1" applyAlignment="1">
      <alignment vertical="top" wrapText="1"/>
    </xf>
    <xf numFmtId="0" fontId="4" fillId="2" borderId="9" xfId="0" applyFont="1" applyFill="1" applyBorder="1" applyAlignment="1">
      <alignment vertical="top" wrapText="1"/>
    </xf>
    <xf numFmtId="1" fontId="4" fillId="0" borderId="0" xfId="0" applyNumberFormat="1" applyFont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1/Downloads/&#1044;&#1083;&#1103;%20&#1079;&#1072;&#1082;&#1072;&#1079;&#1086;&#1074;%20.(14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"/>
    </sheetNames>
    <sheetDataSet>
      <sheetData sheetId="0">
        <row r="3">
          <cell r="B3" t="str">
            <v>ПОКОМ</v>
          </cell>
          <cell r="C3">
            <v>25478.839999999997</v>
          </cell>
        </row>
        <row r="4">
          <cell r="B4" t="str">
            <v xml:space="preserve"> 003   Колбаса Вязанка с индейкой, вектор ВЕС, ПОКОМ</v>
          </cell>
        </row>
        <row r="5">
          <cell r="B5" t="str">
            <v xml:space="preserve"> 004   Колбаса Вязанка со шпиком, вектор ВЕС, ПОКОМ</v>
          </cell>
        </row>
        <row r="6">
          <cell r="B6" t="str">
            <v xml:space="preserve"> 005  Колбаса Докторская ГОСТ, Вязанка вектор,ВЕС. ПОКОМ</v>
          </cell>
        </row>
        <row r="7">
          <cell r="B7" t="str">
            <v xml:space="preserve"> 006  Колбаса Докторская НЕ ГОСТ, Вязанка вектор,ВЕС. ПОКОМ</v>
          </cell>
        </row>
        <row r="8">
          <cell r="B8" t="str">
            <v xml:space="preserve"> 011  Колбаса Салями Финская, Вязанка фиброуз в/у, ПОКОМ</v>
          </cell>
        </row>
        <row r="9">
          <cell r="B9" t="str">
            <v xml:space="preserve"> 012  Колбаса Сервелат Столичный, Вязанка фиброуз в/у, ПОКОМ</v>
          </cell>
        </row>
        <row r="10">
          <cell r="B10" t="str">
            <v xml:space="preserve"> 013  Сардельки Филейские Вязанка с сочным окороком  , ВЕС.  ПОКОМ</v>
          </cell>
        </row>
        <row r="11">
          <cell r="B11" t="str">
            <v xml:space="preserve"> 013  Сардельки Вязанка Стародворские NDX, ВЕС.  ПОКОМ</v>
          </cell>
        </row>
        <row r="12">
          <cell r="B12" t="str">
            <v xml:space="preserve"> 016  Сосиски Вязанка Молочные, Вязанка вискофан  ВЕС.ПОКОМ</v>
          </cell>
        </row>
        <row r="13">
          <cell r="B13" t="str">
            <v xml:space="preserve"> 017  Сосиски Вязанка Сливочные, Вязанка амицел ВЕС.ПОКОМ</v>
          </cell>
        </row>
        <row r="14">
          <cell r="B14" t="str">
            <v xml:space="preserve"> 018  Сосиски Рубленые, Вязанка вискофан  ВЕС.ПОКОМ</v>
          </cell>
        </row>
        <row r="15">
          <cell r="B15" t="str">
            <v xml:space="preserve"> 020  Ветчина Столичная Вязанка, вектор 0.5кг, ПОКОМ</v>
          </cell>
        </row>
        <row r="16">
          <cell r="B16" t="str">
            <v xml:space="preserve"> 021  Колбаса Вязанка с индейкой, вектор 0,45 кг, ПОКОМ</v>
          </cell>
        </row>
        <row r="17">
          <cell r="B17" t="str">
            <v xml:space="preserve"> 022  Колбаса Вязанка со шпиком, вектор 0,5кг, ПОКОМ</v>
          </cell>
        </row>
        <row r="18">
          <cell r="B18" t="str">
            <v xml:space="preserve"> 023  Колбаса Докторская ГОСТ, Вязанка вектор, 0,4 кг, ПОКОМ</v>
          </cell>
        </row>
        <row r="19">
          <cell r="B19" t="str">
            <v xml:space="preserve"> 025  Колбаса Молочная стародворская, Вязанка вектор 0,5 кг,ПОКОМ</v>
          </cell>
        </row>
        <row r="20">
          <cell r="B20" t="str">
            <v xml:space="preserve"> 026  Колбаса Сервелат Венский, Вязанка фиброуз в/у 0.35кг, ПОКОМ</v>
          </cell>
        </row>
        <row r="21">
          <cell r="B21" t="str">
            <v xml:space="preserve"> 027  Колбаса Сервелат Столичный, Вязанка фиброуз в/у, 0.35кг, ПОКОМ</v>
          </cell>
        </row>
        <row r="22">
          <cell r="B22" t="str">
            <v xml:space="preserve"> 028  Сардельки Рубленые, Вязанка NDX МГС, 0.45кг, ПОКОМ</v>
          </cell>
        </row>
        <row r="23">
          <cell r="B23" t="str">
            <v xml:space="preserve"> 029  Сосиски Венские, Вязанка NDX МГС, 0.5кг, ПОКОМ</v>
          </cell>
        </row>
        <row r="24">
          <cell r="B24" t="str">
            <v xml:space="preserve"> 030  Сосиски Вязанка Молочные, Вязанка вискофан МГС, 0.45кг, ПОКОМ</v>
          </cell>
        </row>
        <row r="25">
          <cell r="B25" t="str">
            <v xml:space="preserve"> 032  Сосиски Вязанка Сливочные, Вязанка амицел МГС, 0.45кг, ПОКОМ</v>
          </cell>
        </row>
        <row r="26">
          <cell r="B26" t="str">
            <v xml:space="preserve"> 034  Сосиски Рубленые, Вязанка вискофан МГС, 0.5кг, ПОКОМ</v>
          </cell>
        </row>
        <row r="27">
          <cell r="B27" t="str">
            <v xml:space="preserve"> 035  Колбаса Сервелат Запекуша с говядиной, Вязанка 0,35кг,  ПОКОМ</v>
          </cell>
        </row>
        <row r="28">
          <cell r="B28" t="str">
            <v xml:space="preserve"> 036  Колбаса Сервелат Запекуша с сочным окороком, Вязанка 0,35кг,  ПОКОМ</v>
          </cell>
        </row>
        <row r="29">
          <cell r="B29" t="str">
            <v xml:space="preserve"> 040  Ветчина Дугушка ТМ Стародворье, вектор в/у, 0,4кг    ПОКОМ</v>
          </cell>
        </row>
        <row r="30">
          <cell r="B30" t="str">
            <v xml:space="preserve"> 041  Ветчина Мраморная ТМ Стародворье 0,43 кг   ПОКОМ</v>
          </cell>
        </row>
        <row r="31">
          <cell r="B31" t="str">
            <v xml:space="preserve"> 043  Ветчина Нежная ТМ Особый рецепт, п/а, 0,4кг    ПОКОМ</v>
          </cell>
        </row>
        <row r="32">
          <cell r="B32" t="str">
            <v xml:space="preserve"> 047  Кол Баварская, белков.обол. в термоусад. пакете 0.17 кг, ТМ Стародворье  ПОКОМ</v>
          </cell>
        </row>
        <row r="33">
          <cell r="B33" t="str">
            <v xml:space="preserve"> 056  Колбаса Докторская Дугушка НЕ ГОСТ, вектор 0.4 кг, ТМ Стародворье ПОКОМ</v>
          </cell>
        </row>
        <row r="34">
          <cell r="B34" t="str">
            <v xml:space="preserve"> 057  Колбаса Докторская Дугушка, вектор 0.4 кг, ТМ Стародворье    ПОКОМ</v>
          </cell>
        </row>
        <row r="35">
          <cell r="B35" t="str">
            <v xml:space="preserve"> 058  Колбаса Докторская Особая ТМ Особый рецепт,  0,5кг, ПОКОМ</v>
          </cell>
          <cell r="C35">
            <v>160</v>
          </cell>
        </row>
        <row r="36">
          <cell r="B36" t="str">
            <v xml:space="preserve"> 059  Колбаса Докторская по-стародворски  0.5 кг, ПОКОМ</v>
          </cell>
        </row>
        <row r="37">
          <cell r="B37" t="str">
            <v xml:space="preserve"> 060  Колбаса Докторская стародворская  0,5 кг,ПОКОМ</v>
          </cell>
        </row>
        <row r="38">
          <cell r="B38" t="str">
            <v xml:space="preserve"> 062  Колбаса Кракушка пряная с сальцем, 0.3кг в/у п/к, БАВАРУШКА ПОКОМ</v>
          </cell>
        </row>
        <row r="39">
          <cell r="B39" t="str">
            <v xml:space="preserve"> 064  Колбаса Молочная Дугушка, вектор 0,4 кг, ТМ Стародворье  ПОКОМ</v>
          </cell>
        </row>
        <row r="40">
          <cell r="B40" t="str">
            <v xml:space="preserve"> 065  Колбаса Молочная по-стародворски, 0,5кг,ПОКОМ</v>
          </cell>
        </row>
        <row r="41">
          <cell r="B41" t="str">
            <v xml:space="preserve"> 068  Колбаса Особая ТМ Особый рецепт, 0,5 кг, ПОКОМ</v>
          </cell>
        </row>
        <row r="42">
          <cell r="B42" t="str">
            <v xml:space="preserve"> 070  Колбаса Рубленая запеч Дугушка, вектор 0,35 кг, ТМ Стародворье    ПОКОМ</v>
          </cell>
        </row>
        <row r="43">
          <cell r="B43" t="str">
            <v xml:space="preserve"> 071  Колбаса Русская по-стародворски,  0,5 кг, ПОКОМ</v>
          </cell>
        </row>
        <row r="44">
          <cell r="B44" t="str">
            <v xml:space="preserve"> 072  Колбаса Русская стародворская, амифлекс 0,5 кг, ТМ Стародворье    ПОКОМ</v>
          </cell>
        </row>
        <row r="45">
          <cell r="B45" t="str">
            <v xml:space="preserve"> 077  Колбаса Сервелат запеч Дугушка, вектор 0,35 кг, ТМ Стародворье    ПОКОМ</v>
          </cell>
        </row>
        <row r="46">
          <cell r="B46" t="str">
            <v xml:space="preserve"> 079  Колбаса Сервелат Кремлевский,  0.35 кг, ПОКОМ</v>
          </cell>
        </row>
        <row r="47">
          <cell r="B47" t="str">
            <v xml:space="preserve"> 080  Колбаса Сервелат Филейбургский, в/у 0,35 кг срез, БАВАРУШКА ПОКОМ</v>
          </cell>
        </row>
        <row r="48">
          <cell r="B48" t="str">
            <v xml:space="preserve"> 081  Колбаса Сервелатная по-стародворски, фиброуз в/у 0.35 кг, ТМ Стародворье    ПОКОМ</v>
          </cell>
        </row>
        <row r="49">
          <cell r="B49" t="str">
            <v xml:space="preserve"> 082  Колбаса Стародворская, 0,4кг,ПОКОМ</v>
          </cell>
        </row>
        <row r="50">
          <cell r="B50" t="str">
            <v xml:space="preserve"> 083  Колбаса Швейцарская 0,17 кг., ШТ., сырокопченая   ПОКОМ</v>
          </cell>
        </row>
        <row r="51">
          <cell r="B51" t="str">
            <v xml:space="preserve"> 091  Сардельки Баварские, МГС 0.38кг, ТМ Стародворье  ПОКОМ</v>
          </cell>
        </row>
        <row r="52">
          <cell r="B52" t="str">
            <v xml:space="preserve"> 092  Сосиски Баварские с сыром,  0.35кг,ПОКОМ</v>
          </cell>
          <cell r="C52">
            <v>96</v>
          </cell>
        </row>
        <row r="53">
          <cell r="B53" t="str">
            <v xml:space="preserve"> 093  Сосиски Баварские с сыром, БАВАРУШКИ МГС 0.42кг, ТМ Стародворье    ПОКОМ</v>
          </cell>
        </row>
        <row r="54">
          <cell r="B54" t="str">
            <v xml:space="preserve"> 095  Сосиски Баварские,  0.42кг, БАВАРУШКИ ПОКОМ</v>
          </cell>
        </row>
        <row r="55">
          <cell r="B55" t="str">
            <v xml:space="preserve"> 096  Сосиски Баварские,  0.35кг,ПОКОМ</v>
          </cell>
          <cell r="C55">
            <v>96</v>
          </cell>
        </row>
        <row r="56">
          <cell r="B56" t="str">
            <v xml:space="preserve"> 102  Сосиски Ганноверские, амилюкс МГС, 0.6кг, ТМ Стародворье    ПОКОМ</v>
          </cell>
        </row>
        <row r="57">
          <cell r="B57" t="str">
            <v xml:space="preserve"> 103  Сосиски Классические, 0.42кг,ядрена копотьПОКОМ</v>
          </cell>
        </row>
        <row r="58">
          <cell r="B58" t="str">
            <v xml:space="preserve"> 106  Сосиски С горчицей, 0.42кг, ядрена копоть ПОКОМ</v>
          </cell>
        </row>
        <row r="59">
          <cell r="B59" t="str">
            <v xml:space="preserve"> 107  Сосиски С сыром,  0.33кг,ядрена копоть ПОКОМ</v>
          </cell>
        </row>
        <row r="60">
          <cell r="B60" t="str">
            <v xml:space="preserve"> 108  Сосиски С сыром,  0.42кг,ядрена копоть ПОКОМ</v>
          </cell>
        </row>
        <row r="61">
          <cell r="B61" t="str">
            <v xml:space="preserve"> 115  Колбаса Салями Филейбургская зернистая, в/у 0,35 кг срез, БАВАРУШКА ПОКОМ</v>
          </cell>
        </row>
        <row r="62">
          <cell r="B62" t="str">
            <v xml:space="preserve"> 116  Колбаса Балыкбурская с копченым балыком, в/у 0,35 кг срез, БАВАРУШКА ПОКОМ</v>
          </cell>
        </row>
        <row r="63">
          <cell r="B63" t="str">
            <v xml:space="preserve"> 117  Колбаса Сервелат Филейбургский с ароматными пряностями, в/у 0,35 кг срез, БАВАРУШКА ПОКОМ</v>
          </cell>
        </row>
        <row r="64">
          <cell r="B64" t="str">
            <v xml:space="preserve"> 118  Колбаса Сервелат Филейбургский с филе сочного окорока, в/у 0,35 кг срез, БАВАРУШКА ПОКОМ</v>
          </cell>
          <cell r="C64">
            <v>96</v>
          </cell>
        </row>
        <row r="65">
          <cell r="B65" t="str">
            <v xml:space="preserve"> 200  Ветчина Дугушка ТМ Стародворье, вектор в/у    ПОКОМ</v>
          </cell>
        </row>
        <row r="66">
          <cell r="B66" t="str">
            <v xml:space="preserve"> 201  Ветчина Нежная ТМ Особый рецепт, (2,5кг), ПОКОМ</v>
          </cell>
          <cell r="C66">
            <v>1500</v>
          </cell>
        </row>
        <row r="67">
          <cell r="B67" t="str">
            <v xml:space="preserve"> 215  Колбаса Докторская ГОСТ Дугушка, ВЕС, ТМ Стародворье ПОКОМ</v>
          </cell>
        </row>
        <row r="68">
          <cell r="B68" t="str">
            <v xml:space="preserve"> 217  Колбаса Докторская Дугушка, ВЕС, НЕ ГОСТ, ТМ Стародворье ПОКОМ</v>
          </cell>
          <cell r="C68">
            <v>250</v>
          </cell>
        </row>
        <row r="69">
          <cell r="B69" t="str">
            <v xml:space="preserve"> 218  Колбаса Докторская оригинальная ТМ Особый рецепт БОЛЬШОЙ БАТОН, п/а ВЕС, ТМ Стародворье ПОКОМ</v>
          </cell>
        </row>
        <row r="70">
          <cell r="B70" t="str">
            <v xml:space="preserve"> 219  Колбаса Докторская Особая ТМ Особый рецепт, ВЕС  ПОКОМ</v>
          </cell>
          <cell r="C70">
            <v>7500</v>
          </cell>
        </row>
        <row r="71">
          <cell r="B71" t="str">
            <v xml:space="preserve"> 220  Колбаса Докторская по-стародворски, амифлекс, ВЕС,   ПОКОМ</v>
          </cell>
        </row>
        <row r="72">
          <cell r="B72" t="str">
            <v xml:space="preserve"> 221  Колбаса Докторская по-стародворски, натурин в/у, ВЕС, ТМ Стародворье ПОКОМ</v>
          </cell>
        </row>
        <row r="73">
          <cell r="B73" t="str">
            <v xml:space="preserve"> 222  Колбаса Докторская стародворская, ВЕС, ВсхЗв   ПОКОМ</v>
          </cell>
        </row>
        <row r="74">
          <cell r="B74" t="str">
            <v xml:space="preserve"> 223  Колбаса Докторская стародворская, фиброуз ВАКУУМ ВЕС, ТМ Стародворье ПОКОМ</v>
          </cell>
        </row>
        <row r="75">
          <cell r="B75" t="str">
            <v xml:space="preserve"> 225  Колбаса Дугушка со шпиком, ВЕС, ТМ Стародворье   ПОКОМ</v>
          </cell>
        </row>
        <row r="76">
          <cell r="B76" t="str">
            <v xml:space="preserve"> 226  Колбаса Княжеская, с/к белков.обол в термоусад. пакете, ВЕС, ТМ Стародворье ПОКОМ</v>
          </cell>
        </row>
        <row r="77">
          <cell r="B77" t="str">
            <v xml:space="preserve"> 229  Колбаса Молочная Дугушка, в/у, ВЕС, ТМ Стародворье   ПОКОМ</v>
          </cell>
        </row>
        <row r="78">
          <cell r="B78" t="str">
            <v xml:space="preserve"> 230  Колбаса Молочная Особая ТМ Особый рецепт, п/а, ВЕС. ПОКОМ</v>
          </cell>
          <cell r="C78">
            <v>6500</v>
          </cell>
        </row>
        <row r="79">
          <cell r="B79" t="str">
            <v xml:space="preserve"> 231  Колбаса Молочная по-стародворски, ВЕС   ПОКОМ</v>
          </cell>
        </row>
        <row r="80">
          <cell r="B80" t="str">
            <v xml:space="preserve"> 235  Колбаса Особая ТМ Особый рецепт, ВЕС, ТМ Стародворье ПОКОМ</v>
          </cell>
          <cell r="C80">
            <v>5000</v>
          </cell>
        </row>
        <row r="81">
          <cell r="B81" t="str">
            <v xml:space="preserve"> 236  Колбаса Рубленая ЗАПЕЧ. Дугушка ТМ Стародворье, вектор, в/к    ПОКОМ</v>
          </cell>
          <cell r="C81">
            <v>100</v>
          </cell>
        </row>
        <row r="82">
          <cell r="B82" t="str">
            <v xml:space="preserve"> 237  Колбаса Русская по-стародворски, ВЕС.  ПОКОМ</v>
          </cell>
        </row>
        <row r="83">
          <cell r="B83" t="str">
            <v xml:space="preserve"> 239  Колбаса Салями запеч Дугушка, оболочка вектор, ВЕС, ТМ Стародворье  ПОКОМ</v>
          </cell>
        </row>
        <row r="84">
          <cell r="B84" t="str">
            <v xml:space="preserve"> 240  Колбаса Салями охотничья, ВЕС. ПОКОМ</v>
          </cell>
        </row>
        <row r="85">
          <cell r="B85" t="str">
            <v xml:space="preserve"> 242  Колбаса Сервелат ЗАПЕЧ.Дугушка ТМ Стародворье, вектор, в/к     ПОКОМ</v>
          </cell>
        </row>
        <row r="86">
          <cell r="B86" t="str">
            <v xml:space="preserve"> 243  Колбаса Сервелат Зернистый, ВЕС.  ПОКОМ</v>
          </cell>
          <cell r="C86">
            <v>300</v>
          </cell>
        </row>
        <row r="87">
          <cell r="B87" t="str">
            <v xml:space="preserve"> 244  Колбаса Сервелат Кремлевский, ВЕС. ПОКОМ</v>
          </cell>
        </row>
        <row r="88">
          <cell r="B88" t="str">
            <v xml:space="preserve"> 245  Колбаса Сервелатная по-стародворски, Фирм. фиброуз в/у ВЕС, ТМ Стародворье</v>
          </cell>
        </row>
        <row r="89">
          <cell r="B89" t="str">
            <v xml:space="preserve"> 246  Колбаса Стародворская, ПОКОМ</v>
          </cell>
        </row>
        <row r="90">
          <cell r="B90" t="str">
            <v xml:space="preserve"> 247  Сардельки Нежные, ВЕС.  ПОКОМ</v>
          </cell>
          <cell r="C90">
            <v>60</v>
          </cell>
        </row>
        <row r="91">
          <cell r="B91" t="str">
            <v xml:space="preserve"> 248  Сардельки Сочные ТМ Особый рецепт,   ПОКОМ</v>
          </cell>
          <cell r="C91">
            <v>200</v>
          </cell>
        </row>
        <row r="92">
          <cell r="B92" t="str">
            <v xml:space="preserve"> 250  Сардельки стародворские с говядиной в обол. NDX, ВЕС. ПОКОМ</v>
          </cell>
          <cell r="C92">
            <v>120</v>
          </cell>
        </row>
        <row r="93">
          <cell r="B93" t="str">
            <v xml:space="preserve"> 251  Сосиски Баварские, ВЕС.  ПОКОМ</v>
          </cell>
        </row>
        <row r="94">
          <cell r="B94" t="str">
            <v xml:space="preserve"> 253  Сосиски Ганноверские   ПОКОМ</v>
          </cell>
        </row>
        <row r="95">
          <cell r="B95" t="str">
            <v xml:space="preserve"> 255  Сосиски Молочные для завтрака ТМ Особый рецепт, п/а МГС, ВЕС, ТМ Стародворье  ПОКОМ</v>
          </cell>
        </row>
        <row r="96">
          <cell r="B96" t="str">
            <v xml:space="preserve"> 257  Сосиски Молочные оригинальные ТМ Особый рецепт, ВЕС.   ПОКОМ</v>
          </cell>
          <cell r="C96">
            <v>300</v>
          </cell>
        </row>
        <row r="97">
          <cell r="B97" t="str">
            <v xml:space="preserve"> 258  Сосиски Молочные по-стародворски, амицел МГС, ВЕС, ТМ Стародворье ПОКОМ</v>
          </cell>
        </row>
        <row r="98">
          <cell r="B98" t="str">
            <v xml:space="preserve"> 259  Сосиски Сливочные Дугушка, ВЕС.   ПОКОМ</v>
          </cell>
        </row>
        <row r="99">
          <cell r="B99" t="str">
            <v xml:space="preserve"> 260  Сосиски Сливочные по-стародворски, ВЕС.  ПОКОМ</v>
          </cell>
        </row>
        <row r="100">
          <cell r="B100" t="str">
            <v xml:space="preserve"> 263  Шпикачки Стародворские, ВЕС.  ПОКОМ</v>
          </cell>
        </row>
        <row r="101">
          <cell r="B101" t="str">
            <v xml:space="preserve"> 266  Колбаса Филейбургская с душистым чесноком, ВЕС, ТМ Баварушка  ПОКОМ</v>
          </cell>
          <cell r="C101">
            <v>40</v>
          </cell>
        </row>
        <row r="102">
          <cell r="B102" t="str">
            <v xml:space="preserve"> 265  Колбаса Балыкбургская, ВЕС, ТМ Баварушка  ПОКОМ</v>
          </cell>
          <cell r="C102">
            <v>400</v>
          </cell>
        </row>
        <row r="103">
          <cell r="B103" t="str">
            <v xml:space="preserve"> 266  Колбаса Филейбургская с сочным окороком, ВЕС, ТМ Баварушка  ПОКОМ</v>
          </cell>
          <cell r="C103">
            <v>150</v>
          </cell>
        </row>
        <row r="104">
          <cell r="B104" t="str">
            <v xml:space="preserve"> 267  Колбаса Салями Филейбургская зернистая, оболочка фиброуз, ВЕС, ТМ Баварушка  ПОКОМ</v>
          </cell>
        </row>
        <row r="105">
          <cell r="B105" t="str">
            <v xml:space="preserve"> 268  Сосиски Филейбургские с филе сочного окорока, ВЕС, ТМ Баварушка  ПОКОМ</v>
          </cell>
          <cell r="C105">
            <v>40</v>
          </cell>
        </row>
        <row r="106">
          <cell r="B106" t="str">
            <v xml:space="preserve"> 266  Колбаса Салями Филейбургская зернистая, ВЕС, ТМ Баварушка  ПОКОМ</v>
          </cell>
          <cell r="C106">
            <v>100</v>
          </cell>
        </row>
        <row r="107">
          <cell r="B107" t="str">
            <v xml:space="preserve"> 271  Колбаса Сервелат Левантский ТМ Особый Рецепт, ВЕС. ПОКОМ</v>
          </cell>
        </row>
        <row r="108">
          <cell r="B108" t="str">
            <v xml:space="preserve"> 272  Колбаса Сервелат Филедворский, фиброуз, в/у 0,35 кг срез,  ПОКОМ</v>
          </cell>
        </row>
        <row r="109">
          <cell r="B109" t="str">
            <v xml:space="preserve"> 273  Сосиски Сочинки с сочной грудинкой, МГС 0.3кг,   ПОКОМ</v>
          </cell>
          <cell r="C109">
            <v>150</v>
          </cell>
        </row>
        <row r="110">
          <cell r="B110" t="str">
            <v xml:space="preserve"> 277  Колбаса Мясорубская ТМ Стародворье с сочной грудинкой , 0,35 кг срез  ПОКОМ</v>
          </cell>
        </row>
        <row r="111">
          <cell r="B111" t="str">
            <v xml:space="preserve"> 278  Сосиски Сочинки с сочным окороком, МГС 0.4кг,   ПОКОМ</v>
          </cell>
          <cell r="C111">
            <v>360</v>
          </cell>
        </row>
        <row r="112">
          <cell r="B112" t="str">
            <v xml:space="preserve"> 281  Сосиски Молочные для завтрака ТМ Особый рецепт, 0,4кг  ПОКОМ</v>
          </cell>
        </row>
        <row r="113">
          <cell r="B113" t="str">
            <v xml:space="preserve"> 282  Колбаса Балыкбургская рубленая, в/у 0,35 кг срез, БАВАРУШКА ПОКОМ</v>
          </cell>
        </row>
        <row r="114">
          <cell r="B114" t="str">
            <v xml:space="preserve"> 283  Сосиски Сочинки, ВЕС, ТМ Стародворье ПОКОМ</v>
          </cell>
        </row>
        <row r="115">
          <cell r="B115" t="str">
            <v xml:space="preserve"> 286  Колбаса Сервелат Левантский ТМ Особый Рецепт, 0,35 кг. ПОКОМ</v>
          </cell>
        </row>
        <row r="116">
          <cell r="B116" t="str">
            <v xml:space="preserve"> 288  Колбаса Докторская оригинальная Особая ТМ Особый рецепт,  0,4кг, ПОКОМ</v>
          </cell>
        </row>
        <row r="117">
          <cell r="B117" t="str">
            <v xml:space="preserve"> 292  Сосиски Молочные Дугушка, ВЕС.   ПОКОМ</v>
          </cell>
        </row>
        <row r="118">
          <cell r="B118" t="str">
            <v xml:space="preserve"> 293  Колбаса Сервелат Филейный ТМ Особый Рецепт, в/у 0,35кг  ПОКОМ</v>
          </cell>
        </row>
        <row r="119">
          <cell r="B119" t="str">
            <v xml:space="preserve"> 325  Сосиски Сочинки молочные Стародворье, ВЕС ПОКОМ</v>
          </cell>
        </row>
        <row r="120">
          <cell r="B120" t="str">
            <v xml:space="preserve"> 296  Колбаса Мясорубская с рубленой грудинкой 0,35кг срез ТМ Стародворье  ПОКОМ</v>
          </cell>
        </row>
        <row r="121">
          <cell r="B121" t="str">
            <v xml:space="preserve"> 297  Колбаса Мясорубская с рубленой грудинкой ВЕС ТМ Стародворье  ПОКОМ</v>
          </cell>
          <cell r="C121">
            <v>100</v>
          </cell>
        </row>
        <row r="122">
          <cell r="B122" t="str">
            <v xml:space="preserve"> 301  Сосиски Сочинки по-баварски с сыром,  0.4кг, ТМ Стародворье  ПОКОМ</v>
          </cell>
        </row>
        <row r="123">
          <cell r="B123" t="str">
            <v xml:space="preserve"> 302  Сосиски Сочинки по-баварски,  0.4кг, ТМ Стародворье  ПОКОМ</v>
          </cell>
        </row>
        <row r="124">
          <cell r="B124" t="str">
            <v xml:space="preserve"> 303  Колбаса Мясорубская ТМ Стародворье с рубленой грудинкой в/у 0,4 кг срез  ПОКОМ</v>
          </cell>
        </row>
        <row r="125">
          <cell r="B125" t="str">
            <v xml:space="preserve"> 304  Колбаса Салями Мясорубская с рубленным шпиком ВЕС ТМ Стародворье  ПОКОМ</v>
          </cell>
          <cell r="C125">
            <v>30</v>
          </cell>
        </row>
        <row r="126">
          <cell r="B126" t="str">
            <v xml:space="preserve"> 305  Колбаса Сервелат Мясорубский с мелкорубленным окороком в/у  ТМ Стародворье ВЕС   ПОКОМ</v>
          </cell>
          <cell r="C126">
            <v>30</v>
          </cell>
        </row>
        <row r="127">
          <cell r="B127" t="str">
            <v xml:space="preserve"> 306  Колбаса Салями Мясорубская с рубленым шпиком 0,35 кг срез ТМ Стародворье   Поком</v>
          </cell>
        </row>
        <row r="128">
          <cell r="B128" t="str">
            <v xml:space="preserve"> 307  Колбаса Сервелат Мясорубский с мелкорубленным окороком 0,35 кг срез ТМ Стародворье   Поком</v>
          </cell>
        </row>
        <row r="129">
          <cell r="B129" t="str">
            <v xml:space="preserve"> 309  Сосиски Сочинки с сыром 0,4 кг ТМ Стародворье  ПОКОМ</v>
          </cell>
          <cell r="C129">
            <v>540</v>
          </cell>
        </row>
        <row r="130">
          <cell r="B130" t="str">
            <v xml:space="preserve"> 312  Ветчина Филейская ВЕС ТМ  Вязанка ТС Столичная  ПОКОМ</v>
          </cell>
        </row>
        <row r="131">
          <cell r="B131" t="str">
            <v xml:space="preserve"> 315  Колбаса вареная Молокуша ТМ Вязанка ВЕС, ПОКОМ</v>
          </cell>
        </row>
        <row r="132">
          <cell r="B132" t="str">
            <v xml:space="preserve"> 316  Колбаса Нежная ТМ Зареченские ВЕС  ПОКОМ</v>
          </cell>
          <cell r="C132">
            <v>100</v>
          </cell>
        </row>
        <row r="133">
          <cell r="B133" t="str">
            <v xml:space="preserve"> 317 Колбаса Сервелат Рижский ТМ Зареченские, ВЕС  ПОКОМ</v>
          </cell>
          <cell r="C133">
            <v>260</v>
          </cell>
        </row>
        <row r="134">
          <cell r="B134" t="str">
            <v xml:space="preserve"> 318  Сосиски Датские ТМ Зареченские, ВЕС  ПОКОМ</v>
          </cell>
          <cell r="C134">
            <v>300</v>
          </cell>
        </row>
        <row r="135">
          <cell r="B135" t="str">
            <v xml:space="preserve"> 319  Колбаса вареная Филейская ТМ Вязанка ТС Классическая, 0,45 кг. ПОКОМ</v>
          </cell>
        </row>
        <row r="136">
          <cell r="B136" t="str">
            <v xml:space="preserve"> 320  Ветчина Нежная ТМ Зареченские,большой батон, ВЕС ПОКОМ</v>
          </cell>
        </row>
        <row r="137">
          <cell r="B137" t="str">
            <v xml:space="preserve"> 321  Колбаса Сервелат Пражский ТМ Зареченские, ВЕС ПОКОМ</v>
          </cell>
        </row>
        <row r="138">
          <cell r="B138" t="str">
            <v xml:space="preserve"> 322  Колбаса Сочинка с сочным окороком 0,45кг   ПОКОМ</v>
          </cell>
          <cell r="C138">
            <v>80</v>
          </cell>
        </row>
        <row r="139">
          <cell r="B139" t="str">
            <v xml:space="preserve"> 324  Ветчина Филейская ТМ Вязанка Столичная 0,45 кг ПОКОМ</v>
          </cell>
        </row>
        <row r="140">
          <cell r="B140" t="str">
            <v xml:space="preserve"> 325  Сосиски Сочинки по-баварски с сыром Стародворье, ВЕС ПОКОМ</v>
          </cell>
        </row>
        <row r="141">
          <cell r="B141" t="str">
            <v xml:space="preserve"> 327  Сосиски Сочинки с сыром ТМ Стародворье, ВЕС ПОКОМ</v>
          </cell>
          <cell r="C141">
            <v>100</v>
          </cell>
        </row>
        <row r="142">
          <cell r="B142" t="str">
            <v xml:space="preserve"> 328  Сардельки Сочинки Стародворье ТМ  0,4 кг ПОКОМ</v>
          </cell>
          <cell r="C142">
            <v>120</v>
          </cell>
        </row>
        <row r="143">
          <cell r="B143" t="str">
            <v xml:space="preserve"> 329  Сардельки Сочинки с сыром Стародворье ТМ, 0,4 кг. ПОКОМ</v>
          </cell>
          <cell r="C143">
            <v>240</v>
          </cell>
        </row>
        <row r="144">
          <cell r="B144" t="str">
            <v xml:space="preserve"> 330  Колбаса вареная Филейская ТМ Вязанка ТС Классическая ВЕС  ПОКОМ</v>
          </cell>
        </row>
        <row r="145">
          <cell r="B145" t="str">
            <v xml:space="preserve"> 331  Сосиски Сочинки по-баварски ВЕС ТМ Стародворье  Поком</v>
          </cell>
        </row>
        <row r="146">
          <cell r="B146" t="str">
            <v xml:space="preserve"> 333  Колбаса Балыковая, Вязанка фиброуз в/у, ВЕС ПОКОМ</v>
          </cell>
        </row>
        <row r="147">
          <cell r="B147" t="str">
            <v>Колбаса в/к Чесночная ТМ Особый Рецепт, ВЕС  ПОКОМ</v>
          </cell>
        </row>
        <row r="148">
          <cell r="B148" t="str">
            <v>Сосиски Сочинки Сливочные 0,4 кг ТМ Стародворье  ПОКОМ, шт</v>
          </cell>
          <cell r="C148">
            <v>540</v>
          </cell>
        </row>
        <row r="149">
          <cell r="B149" t="str">
            <v>Колбаса Мясорубская с сочной грудинкой, ВЕС, ТМ Стародворье  ПОКОМ</v>
          </cell>
        </row>
        <row r="150">
          <cell r="B150" t="str">
            <v>Сосиски Сочинки Молочные 0,4 кг ТМ Стародворье  ПОКОМ, шт</v>
          </cell>
          <cell r="C150">
            <v>600</v>
          </cell>
        </row>
        <row r="151">
          <cell r="B151" t="str">
            <v>Колбаса Салями Финская, Вязанка фиброуз в/у 0.35кг, ПОКОМ</v>
          </cell>
        </row>
        <row r="152">
          <cell r="B152" t="str">
            <v>Колбаса Сервелат Мясорубский с мелкорубл.окороком в/у 0,35 кг срез    ПОКОМ_ДУБЛЯЖ</v>
          </cell>
          <cell r="C152">
            <v>96</v>
          </cell>
        </row>
        <row r="153">
          <cell r="B153" t="str">
            <v>Колбаса Сервелат Филейбургский с копченой грудинкой, в/у 0,35 кг срез, БАВАРУШКА ПОКОМ</v>
          </cell>
          <cell r="C153">
            <v>60</v>
          </cell>
        </row>
        <row r="154">
          <cell r="B154" t="str">
            <v>Колбаса Сочинка по-европейски с сочной грудинкой ТМ Стародворье в оболочке фиброуз в ва ПОКОМ, кг</v>
          </cell>
          <cell r="C154">
            <v>180</v>
          </cell>
        </row>
        <row r="155">
          <cell r="B155" t="str">
            <v>Колбаса Сочинка по-фински с сочным окороком ТМ Стародворье в оболочке фиброуз в ва ПОКОМ, кг</v>
          </cell>
        </row>
        <row r="156">
          <cell r="B156" t="str">
            <v>Колбаса Сочинка рубленая  в/к ТМ Стародворье в оболочке фиброуз в ва ПОКОМ, кг</v>
          </cell>
          <cell r="C156">
            <v>100</v>
          </cell>
        </row>
        <row r="157">
          <cell r="B157" t="str">
            <v>Колбаса Сочинка Зернистая  в/к ТМ Стародворье в оболочке фиброуз в ва ПОКОМ, кг</v>
          </cell>
          <cell r="C157">
            <v>180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>
    <outlinePr applyStyles="1" summaryBelow="0" summaryRight="0"/>
  </sheetPr>
  <dimension ref="B1:AC43"/>
  <sheetViews>
    <sheetView tabSelected="1" topLeftCell="B1" zoomScale="80" zoomScaleNormal="80" workbookViewId="0">
      <selection activeCell="M4" sqref="M4"/>
    </sheetView>
  </sheetViews>
  <sheetFormatPr defaultRowHeight="15" outlineLevelRow="1" x14ac:dyDescent="0.25"/>
  <cols>
    <col min="1" max="1" width="2.5703125" customWidth="1"/>
    <col min="2" max="2" width="91" style="1" customWidth="1"/>
    <col min="3" max="3" width="10.28515625" style="1" hidden="1" customWidth="1"/>
    <col min="4" max="4" width="20.140625" style="1" customWidth="1"/>
    <col min="5" max="5" width="16" style="1" customWidth="1"/>
    <col min="6" max="6" width="10.7109375" style="1" customWidth="1"/>
    <col min="7" max="21" width="9.140625" style="1"/>
    <col min="22" max="23" width="9.140625" style="2"/>
    <col min="24" max="24" width="9.140625" style="1"/>
    <col min="25" max="29" width="9.140625" style="1" hidden="1" customWidth="1"/>
  </cols>
  <sheetData>
    <row r="1" spans="2:29" ht="15.75" thickBot="1" x14ac:dyDescent="0.3"/>
    <row r="2" spans="2:29" ht="32.25" thickBot="1" x14ac:dyDescent="0.3">
      <c r="B2" s="21"/>
      <c r="C2" s="23"/>
      <c r="D2" s="23" t="s">
        <v>0</v>
      </c>
      <c r="E2" s="24" t="s">
        <v>44</v>
      </c>
      <c r="F2" s="4" t="s">
        <v>46</v>
      </c>
      <c r="G2" s="4" t="s">
        <v>47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5"/>
      <c r="W2" s="5"/>
      <c r="X2" s="4"/>
      <c r="Y2" s="17" t="s">
        <v>1</v>
      </c>
      <c r="Z2" s="13"/>
      <c r="AA2" s="17" t="s">
        <v>19</v>
      </c>
      <c r="AB2" s="13"/>
      <c r="AC2" s="18" t="s">
        <v>20</v>
      </c>
    </row>
    <row r="3" spans="2:29" s="3" customFormat="1" ht="19.5" thickBot="1" x14ac:dyDescent="0.3">
      <c r="B3" s="20" t="s">
        <v>2</v>
      </c>
      <c r="C3" s="16"/>
      <c r="D3" s="16">
        <f>SUM(D4:D43)</f>
        <v>27174</v>
      </c>
      <c r="E3" s="19">
        <f>SUM(E4:E43)</f>
        <v>25216.399999999998</v>
      </c>
      <c r="F3" s="19">
        <f t="shared" ref="F3:G3" si="0">SUM(F4:F43)</f>
        <v>17416.399999999998</v>
      </c>
      <c r="G3" s="19">
        <f t="shared" si="0"/>
        <v>7800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6"/>
      <c r="Y3" s="11"/>
      <c r="Z3" s="14"/>
      <c r="AA3" s="12">
        <f>SUM(AA4:AA43)</f>
        <v>26.473999999999997</v>
      </c>
      <c r="AB3" s="14"/>
      <c r="AC3" s="12" t="e">
        <f>SUM(AC4:AC43)</f>
        <v>#REF!</v>
      </c>
    </row>
    <row r="4" spans="2:29" ht="16.5" customHeight="1" outlineLevel="1" thickBot="1" x14ac:dyDescent="0.3">
      <c r="B4" s="22" t="s">
        <v>3</v>
      </c>
      <c r="C4" s="25">
        <v>0.5</v>
      </c>
      <c r="D4" s="16">
        <f>VLOOKUP(B4,[1]Заказ!$B$3:$C$158,2,0)</f>
        <v>160</v>
      </c>
      <c r="E4" s="15">
        <f t="shared" ref="E4:E10" si="1">D4*C4</f>
        <v>80</v>
      </c>
      <c r="F4" s="29">
        <f>E4-G4</f>
        <v>80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"/>
      <c r="W4" s="9"/>
      <c r="X4" s="8"/>
      <c r="Y4" s="10">
        <v>0.5</v>
      </c>
      <c r="Z4" s="8"/>
      <c r="AA4" s="10">
        <f>Y4*C4</f>
        <v>0.25</v>
      </c>
      <c r="AB4" s="8"/>
      <c r="AC4" s="10" t="e">
        <f>Y4*#REF!</f>
        <v>#REF!</v>
      </c>
    </row>
    <row r="5" spans="2:29" ht="16.5" customHeight="1" outlineLevel="1" thickBot="1" x14ac:dyDescent="0.3">
      <c r="B5" s="26" t="s">
        <v>45</v>
      </c>
      <c r="C5" s="25">
        <v>1</v>
      </c>
      <c r="D5" s="16">
        <v>40</v>
      </c>
      <c r="E5" s="15">
        <f t="shared" si="1"/>
        <v>40</v>
      </c>
      <c r="F5" s="29">
        <f t="shared" ref="F5:F43" si="2">E5-G5</f>
        <v>40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9"/>
      <c r="W5" s="9"/>
      <c r="X5" s="8"/>
      <c r="Y5" s="10"/>
      <c r="Z5" s="8"/>
      <c r="AA5" s="10"/>
      <c r="AB5" s="8"/>
      <c r="AC5" s="10"/>
    </row>
    <row r="6" spans="2:29" ht="16.5" customHeight="1" outlineLevel="1" thickBot="1" x14ac:dyDescent="0.3">
      <c r="B6" s="22" t="s">
        <v>40</v>
      </c>
      <c r="C6" s="25">
        <v>0.35</v>
      </c>
      <c r="D6" s="16">
        <f>VLOOKUP(B6,[1]Заказ!$B$3:$C$158,2,0)</f>
        <v>96</v>
      </c>
      <c r="E6" s="15">
        <f t="shared" si="1"/>
        <v>33.599999999999994</v>
      </c>
      <c r="F6" s="29">
        <f t="shared" si="2"/>
        <v>33.599999999999994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9"/>
      <c r="W6" s="9"/>
      <c r="X6" s="8"/>
      <c r="Y6" s="10">
        <v>0.42</v>
      </c>
      <c r="Z6" s="8"/>
      <c r="AA6" s="10">
        <f t="shared" ref="AA6:AA40" si="3">Y6*C6</f>
        <v>0.14699999999999999</v>
      </c>
      <c r="AB6" s="8"/>
      <c r="AC6" s="10" t="e">
        <f>Y6*#REF!</f>
        <v>#REF!</v>
      </c>
    </row>
    <row r="7" spans="2:29" ht="16.5" customHeight="1" outlineLevel="1" thickBot="1" x14ac:dyDescent="0.3">
      <c r="B7" s="22" t="s">
        <v>41</v>
      </c>
      <c r="C7" s="25">
        <v>0.35</v>
      </c>
      <c r="D7" s="16">
        <f>VLOOKUP(B7,[1]Заказ!$B$3:$C$158,2,0)</f>
        <v>96</v>
      </c>
      <c r="E7" s="15">
        <f t="shared" si="1"/>
        <v>33.599999999999994</v>
      </c>
      <c r="F7" s="29">
        <f t="shared" si="2"/>
        <v>33.599999999999994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9"/>
      <c r="W7" s="9"/>
      <c r="X7" s="8"/>
      <c r="Y7" s="10">
        <v>0.42</v>
      </c>
      <c r="Z7" s="8"/>
      <c r="AA7" s="10">
        <f t="shared" si="3"/>
        <v>0.14699999999999999</v>
      </c>
      <c r="AB7" s="8"/>
      <c r="AC7" s="10" t="e">
        <f>Y7*#REF!</f>
        <v>#REF!</v>
      </c>
    </row>
    <row r="8" spans="2:29" ht="16.5" customHeight="1" outlineLevel="1" thickBot="1" x14ac:dyDescent="0.3">
      <c r="B8" s="22" t="s">
        <v>4</v>
      </c>
      <c r="C8" s="25">
        <v>0.35</v>
      </c>
      <c r="D8" s="16">
        <f>VLOOKUP(B8,[1]Заказ!$B$3:$C$158,2,0)</f>
        <v>96</v>
      </c>
      <c r="E8" s="15">
        <f t="shared" si="1"/>
        <v>33.599999999999994</v>
      </c>
      <c r="F8" s="29">
        <f t="shared" si="2"/>
        <v>33.599999999999994</v>
      </c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9"/>
      <c r="W8" s="9"/>
      <c r="X8" s="8"/>
      <c r="Y8" s="10">
        <v>0.35</v>
      </c>
      <c r="Z8" s="8"/>
      <c r="AA8" s="10">
        <f t="shared" si="3"/>
        <v>0.12249999999999998</v>
      </c>
      <c r="AB8" s="8"/>
      <c r="AC8" s="10" t="e">
        <f>Y8*#REF!</f>
        <v>#REF!</v>
      </c>
    </row>
    <row r="9" spans="2:29" ht="16.5" customHeight="1" outlineLevel="1" thickBot="1" x14ac:dyDescent="0.3">
      <c r="B9" s="22" t="s">
        <v>5</v>
      </c>
      <c r="C9" s="25">
        <v>1</v>
      </c>
      <c r="D9" s="16">
        <f>VLOOKUP(B9,[1]Заказ!$B$3:$C$158,2,0)</f>
        <v>1500</v>
      </c>
      <c r="E9" s="15">
        <f t="shared" si="1"/>
        <v>1500</v>
      </c>
      <c r="F9" s="29">
        <f t="shared" si="2"/>
        <v>1200</v>
      </c>
      <c r="G9" s="8">
        <v>300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9"/>
      <c r="W9" s="9"/>
      <c r="X9" s="8"/>
      <c r="Y9" s="10">
        <v>1</v>
      </c>
      <c r="Z9" s="8"/>
      <c r="AA9" s="10">
        <f t="shared" si="3"/>
        <v>1</v>
      </c>
      <c r="AB9" s="8"/>
      <c r="AC9" s="10" t="e">
        <f>Y9*#REF!</f>
        <v>#REF!</v>
      </c>
    </row>
    <row r="10" spans="2:29" ht="16.5" customHeight="1" outlineLevel="1" thickBot="1" x14ac:dyDescent="0.3">
      <c r="B10" s="22" t="s">
        <v>6</v>
      </c>
      <c r="C10" s="25">
        <v>1</v>
      </c>
      <c r="D10" s="16">
        <f>VLOOKUP(B10,[1]Заказ!$B$3:$C$158,2,0)</f>
        <v>250</v>
      </c>
      <c r="E10" s="15">
        <f t="shared" si="1"/>
        <v>250</v>
      </c>
      <c r="F10" s="29">
        <f t="shared" si="2"/>
        <v>250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9"/>
      <c r="W10" s="9"/>
      <c r="X10" s="8"/>
      <c r="Y10" s="10">
        <v>1</v>
      </c>
      <c r="Z10" s="8"/>
      <c r="AA10" s="10">
        <f t="shared" si="3"/>
        <v>1</v>
      </c>
      <c r="AB10" s="8"/>
      <c r="AC10" s="10" t="e">
        <f>Y10*#REF!</f>
        <v>#REF!</v>
      </c>
    </row>
    <row r="11" spans="2:29" ht="16.5" customHeight="1" outlineLevel="1" thickBot="1" x14ac:dyDescent="0.3">
      <c r="B11" s="22" t="s">
        <v>7</v>
      </c>
      <c r="C11" s="25">
        <v>1</v>
      </c>
      <c r="D11" s="16">
        <f>VLOOKUP(B11,[1]Заказ!$B$3:$C$158,2,0)</f>
        <v>7500</v>
      </c>
      <c r="E11" s="15">
        <f t="shared" ref="E11:E30" si="4">D11*C11</f>
        <v>7500</v>
      </c>
      <c r="F11" s="29">
        <f t="shared" si="2"/>
        <v>4000</v>
      </c>
      <c r="G11" s="8">
        <v>3500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9"/>
      <c r="W11" s="9"/>
      <c r="X11" s="8"/>
      <c r="Y11" s="10">
        <v>1</v>
      </c>
      <c r="Z11" s="8"/>
      <c r="AA11" s="10">
        <f t="shared" si="3"/>
        <v>1</v>
      </c>
      <c r="AB11" s="8"/>
      <c r="AC11" s="10" t="e">
        <f>Y11*#REF!</f>
        <v>#REF!</v>
      </c>
    </row>
    <row r="12" spans="2:29" ht="16.5" customHeight="1" outlineLevel="1" thickBot="1" x14ac:dyDescent="0.3">
      <c r="B12" s="22" t="s">
        <v>8</v>
      </c>
      <c r="C12" s="25">
        <v>1</v>
      </c>
      <c r="D12" s="16">
        <f>VLOOKUP(B12,[1]Заказ!$B$3:$C$158,2,0)</f>
        <v>6500</v>
      </c>
      <c r="E12" s="15">
        <f t="shared" si="4"/>
        <v>6500</v>
      </c>
      <c r="F12" s="29">
        <f t="shared" si="2"/>
        <v>4000</v>
      </c>
      <c r="G12" s="8">
        <v>2500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9"/>
      <c r="W12" s="9"/>
      <c r="X12" s="8"/>
      <c r="Y12" s="10">
        <v>1</v>
      </c>
      <c r="Z12" s="8"/>
      <c r="AA12" s="10">
        <f t="shared" si="3"/>
        <v>1</v>
      </c>
      <c r="AB12" s="8"/>
      <c r="AC12" s="10" t="e">
        <f>Y12*#REF!</f>
        <v>#REF!</v>
      </c>
    </row>
    <row r="13" spans="2:29" ht="16.5" customHeight="1" outlineLevel="1" thickBot="1" x14ac:dyDescent="0.3">
      <c r="B13" s="22" t="s">
        <v>9</v>
      </c>
      <c r="C13" s="25">
        <v>1</v>
      </c>
      <c r="D13" s="16">
        <f>VLOOKUP(B13,[1]Заказ!$B$3:$C$158,2,0)</f>
        <v>5000</v>
      </c>
      <c r="E13" s="15">
        <f t="shared" si="4"/>
        <v>5000</v>
      </c>
      <c r="F13" s="29">
        <f t="shared" si="2"/>
        <v>3500</v>
      </c>
      <c r="G13" s="8">
        <v>1500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9"/>
      <c r="W13" s="9"/>
      <c r="X13" s="8"/>
      <c r="Y13" s="10">
        <v>1</v>
      </c>
      <c r="Z13" s="8"/>
      <c r="AA13" s="10">
        <f t="shared" si="3"/>
        <v>1</v>
      </c>
      <c r="AB13" s="8"/>
      <c r="AC13" s="10" t="e">
        <f>Y13*#REF!</f>
        <v>#REF!</v>
      </c>
    </row>
    <row r="14" spans="2:29" ht="16.5" customHeight="1" outlineLevel="1" thickBot="1" x14ac:dyDescent="0.3">
      <c r="B14" s="22" t="s">
        <v>10</v>
      </c>
      <c r="C14" s="25">
        <v>1</v>
      </c>
      <c r="D14" s="16">
        <f>VLOOKUP(B14,[1]Заказ!$B$3:$C$158,2,0)</f>
        <v>100</v>
      </c>
      <c r="E14" s="15">
        <f t="shared" si="4"/>
        <v>100</v>
      </c>
      <c r="F14" s="29">
        <f t="shared" si="2"/>
        <v>100</v>
      </c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9"/>
      <c r="W14" s="9"/>
      <c r="X14" s="8"/>
      <c r="Y14" s="10">
        <v>1</v>
      </c>
      <c r="Z14" s="8"/>
      <c r="AA14" s="10">
        <f t="shared" si="3"/>
        <v>1</v>
      </c>
      <c r="AB14" s="8"/>
      <c r="AC14" s="10" t="e">
        <f>Y14*#REF!</f>
        <v>#REF!</v>
      </c>
    </row>
    <row r="15" spans="2:29" ht="16.5" customHeight="1" outlineLevel="1" thickBot="1" x14ac:dyDescent="0.3">
      <c r="B15" s="22" t="s">
        <v>11</v>
      </c>
      <c r="C15" s="25">
        <v>1</v>
      </c>
      <c r="D15" s="16">
        <f>VLOOKUP(B15,[1]Заказ!$B$3:$C$158,2,0)</f>
        <v>300</v>
      </c>
      <c r="E15" s="15">
        <f t="shared" si="4"/>
        <v>300</v>
      </c>
      <c r="F15" s="29">
        <f t="shared" si="2"/>
        <v>300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9"/>
      <c r="W15" s="9"/>
      <c r="X15" s="8"/>
      <c r="Y15" s="10">
        <v>1</v>
      </c>
      <c r="Z15" s="8"/>
      <c r="AA15" s="10">
        <f t="shared" si="3"/>
        <v>1</v>
      </c>
      <c r="AB15" s="8"/>
      <c r="AC15" s="10" t="e">
        <f>Y15*#REF!</f>
        <v>#REF!</v>
      </c>
    </row>
    <row r="16" spans="2:29" ht="16.5" customHeight="1" outlineLevel="1" thickBot="1" x14ac:dyDescent="0.3">
      <c r="B16" s="22" t="s">
        <v>12</v>
      </c>
      <c r="C16" s="25">
        <v>1</v>
      </c>
      <c r="D16" s="16">
        <f>VLOOKUP(B16,[1]Заказ!$B$3:$C$158,2,0)</f>
        <v>60</v>
      </c>
      <c r="E16" s="15">
        <f t="shared" si="4"/>
        <v>60</v>
      </c>
      <c r="F16" s="29">
        <f t="shared" si="2"/>
        <v>60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9"/>
      <c r="W16" s="9"/>
      <c r="X16" s="8"/>
      <c r="Y16" s="10">
        <v>1</v>
      </c>
      <c r="Z16" s="8"/>
      <c r="AA16" s="10">
        <f t="shared" si="3"/>
        <v>1</v>
      </c>
      <c r="AB16" s="8"/>
      <c r="AC16" s="10" t="e">
        <f>Y16*#REF!</f>
        <v>#REF!</v>
      </c>
    </row>
    <row r="17" spans="2:29" ht="16.5" customHeight="1" outlineLevel="1" thickBot="1" x14ac:dyDescent="0.3">
      <c r="B17" s="22" t="s">
        <v>13</v>
      </c>
      <c r="C17" s="25">
        <v>1</v>
      </c>
      <c r="D17" s="16">
        <f>VLOOKUP(B17,[1]Заказ!$B$3:$C$158,2,0)</f>
        <v>200</v>
      </c>
      <c r="E17" s="15">
        <f t="shared" si="4"/>
        <v>200</v>
      </c>
      <c r="F17" s="29">
        <f t="shared" si="2"/>
        <v>200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9"/>
      <c r="W17" s="9"/>
      <c r="X17" s="8"/>
      <c r="Y17" s="10">
        <v>1</v>
      </c>
      <c r="Z17" s="8"/>
      <c r="AA17" s="10">
        <f t="shared" si="3"/>
        <v>1</v>
      </c>
      <c r="AB17" s="8"/>
      <c r="AC17" s="10" t="e">
        <f>Y17*#REF!</f>
        <v>#REF!</v>
      </c>
    </row>
    <row r="18" spans="2:29" ht="16.5" customHeight="1" outlineLevel="1" thickBot="1" x14ac:dyDescent="0.3">
      <c r="B18" s="22" t="s">
        <v>14</v>
      </c>
      <c r="C18" s="25">
        <v>1</v>
      </c>
      <c r="D18" s="16">
        <f>VLOOKUP(B18,[1]Заказ!$B$3:$C$158,2,0)</f>
        <v>120</v>
      </c>
      <c r="E18" s="15">
        <f t="shared" si="4"/>
        <v>120</v>
      </c>
      <c r="F18" s="29">
        <f t="shared" si="2"/>
        <v>120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9"/>
      <c r="W18" s="9"/>
      <c r="X18" s="8"/>
      <c r="Y18" s="10">
        <v>1</v>
      </c>
      <c r="Z18" s="8"/>
      <c r="AA18" s="10">
        <f t="shared" si="3"/>
        <v>1</v>
      </c>
      <c r="AB18" s="8"/>
      <c r="AC18" s="10" t="e">
        <f>Y18*#REF!</f>
        <v>#REF!</v>
      </c>
    </row>
    <row r="19" spans="2:29" ht="16.5" customHeight="1" outlineLevel="1" thickBot="1" x14ac:dyDescent="0.3">
      <c r="B19" s="22" t="s">
        <v>15</v>
      </c>
      <c r="C19" s="25">
        <v>1</v>
      </c>
      <c r="D19" s="16">
        <f>VLOOKUP(B19,[1]Заказ!$B$3:$C$158,2,0)</f>
        <v>300</v>
      </c>
      <c r="E19" s="15">
        <f t="shared" si="4"/>
        <v>300</v>
      </c>
      <c r="F19" s="29">
        <f t="shared" si="2"/>
        <v>300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9"/>
      <c r="W19" s="9"/>
      <c r="X19" s="8"/>
      <c r="Y19" s="10">
        <v>1</v>
      </c>
      <c r="Z19" s="8"/>
      <c r="AA19" s="10">
        <f t="shared" si="3"/>
        <v>1</v>
      </c>
      <c r="AB19" s="8"/>
      <c r="AC19" s="10" t="e">
        <f>Y19*#REF!</f>
        <v>#REF!</v>
      </c>
    </row>
    <row r="20" spans="2:29" ht="16.5" customHeight="1" outlineLevel="1" thickBot="1" x14ac:dyDescent="0.3">
      <c r="B20" s="22" t="s">
        <v>16</v>
      </c>
      <c r="C20" s="25">
        <v>1</v>
      </c>
      <c r="D20" s="16">
        <f>VLOOKUP(B20,[1]Заказ!$B$3:$C$158,2,0)</f>
        <v>400</v>
      </c>
      <c r="E20" s="15">
        <f t="shared" si="4"/>
        <v>400</v>
      </c>
      <c r="F20" s="29">
        <f t="shared" si="2"/>
        <v>400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9"/>
      <c r="W20" s="9"/>
      <c r="X20" s="8"/>
      <c r="Y20" s="10">
        <v>1</v>
      </c>
      <c r="Z20" s="8"/>
      <c r="AA20" s="10">
        <f t="shared" si="3"/>
        <v>1</v>
      </c>
      <c r="AB20" s="8"/>
      <c r="AC20" s="10" t="e">
        <f>Y20*#REF!</f>
        <v>#REF!</v>
      </c>
    </row>
    <row r="21" spans="2:29" ht="16.5" customHeight="1" outlineLevel="1" thickBot="1" x14ac:dyDescent="0.3">
      <c r="B21" s="22" t="s">
        <v>17</v>
      </c>
      <c r="C21" s="25">
        <v>1</v>
      </c>
      <c r="D21" s="16">
        <f>VLOOKUP(B21,[1]Заказ!$B$3:$C$158,2,0)</f>
        <v>150</v>
      </c>
      <c r="E21" s="15">
        <f t="shared" si="4"/>
        <v>150</v>
      </c>
      <c r="F21" s="29">
        <f t="shared" si="2"/>
        <v>150</v>
      </c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9"/>
      <c r="W21" s="9"/>
      <c r="X21" s="8"/>
      <c r="Y21" s="10">
        <v>1</v>
      </c>
      <c r="Z21" s="8"/>
      <c r="AA21" s="10">
        <f t="shared" si="3"/>
        <v>1</v>
      </c>
      <c r="AB21" s="8"/>
      <c r="AC21" s="10" t="e">
        <f>Y21*#REF!</f>
        <v>#REF!</v>
      </c>
    </row>
    <row r="22" spans="2:29" ht="16.5" customHeight="1" outlineLevel="1" thickBot="1" x14ac:dyDescent="0.3">
      <c r="B22" s="22" t="s">
        <v>18</v>
      </c>
      <c r="C22" s="25">
        <v>1</v>
      </c>
      <c r="D22" s="16">
        <f>VLOOKUP(B22,[1]Заказ!$B$3:$C$158,2,0)</f>
        <v>40</v>
      </c>
      <c r="E22" s="15">
        <f t="shared" si="4"/>
        <v>40</v>
      </c>
      <c r="F22" s="29">
        <f t="shared" si="2"/>
        <v>40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9"/>
      <c r="W22" s="9"/>
      <c r="X22" s="8"/>
      <c r="Y22" s="10">
        <v>1</v>
      </c>
      <c r="Z22" s="8"/>
      <c r="AA22" s="10">
        <f t="shared" si="3"/>
        <v>1</v>
      </c>
      <c r="AB22" s="8"/>
      <c r="AC22" s="10" t="e">
        <f>Y22*#REF!</f>
        <v>#REF!</v>
      </c>
    </row>
    <row r="23" spans="2:29" ht="16.5" customHeight="1" outlineLevel="1" thickBot="1" x14ac:dyDescent="0.3">
      <c r="B23" s="22" t="s">
        <v>43</v>
      </c>
      <c r="C23" s="25">
        <v>1</v>
      </c>
      <c r="D23" s="16">
        <f>VLOOKUP(B23,[1]Заказ!$B$3:$C$158,2,0)</f>
        <v>100</v>
      </c>
      <c r="E23" s="15">
        <f t="shared" si="4"/>
        <v>100</v>
      </c>
      <c r="F23" s="29">
        <f t="shared" si="2"/>
        <v>100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9"/>
      <c r="W23" s="9"/>
      <c r="X23" s="8"/>
      <c r="Y23" s="10">
        <v>1</v>
      </c>
      <c r="Z23" s="8"/>
      <c r="AA23" s="10">
        <f t="shared" si="3"/>
        <v>1</v>
      </c>
      <c r="AB23" s="8"/>
      <c r="AC23" s="10" t="e">
        <f>Y23*#REF!</f>
        <v>#REF!</v>
      </c>
    </row>
    <row r="24" spans="2:29" ht="16.5" customHeight="1" outlineLevel="1" thickBot="1" x14ac:dyDescent="0.3">
      <c r="B24" s="22" t="s">
        <v>42</v>
      </c>
      <c r="C24" s="25">
        <v>0.3</v>
      </c>
      <c r="D24" s="16">
        <f>VLOOKUP(B24,[1]Заказ!$B$3:$C$158,2,0)</f>
        <v>150</v>
      </c>
      <c r="E24" s="15">
        <f t="shared" si="4"/>
        <v>45</v>
      </c>
      <c r="F24" s="29">
        <f t="shared" si="2"/>
        <v>45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9"/>
      <c r="W24" s="9"/>
      <c r="X24" s="8"/>
      <c r="Y24" s="10">
        <v>0.4</v>
      </c>
      <c r="Z24" s="8"/>
      <c r="AA24" s="10">
        <f t="shared" si="3"/>
        <v>0.12</v>
      </c>
      <c r="AB24" s="8"/>
      <c r="AC24" s="10" t="e">
        <f>Y24*#REF!</f>
        <v>#REF!</v>
      </c>
    </row>
    <row r="25" spans="2:29" ht="16.5" customHeight="1" outlineLevel="1" thickBot="1" x14ac:dyDescent="0.3">
      <c r="B25" s="22" t="s">
        <v>29</v>
      </c>
      <c r="C25" s="25">
        <v>0.4</v>
      </c>
      <c r="D25" s="16">
        <f>VLOOKUP(B25,[1]Заказ!$B$3:$C$158,2,0)</f>
        <v>360</v>
      </c>
      <c r="E25" s="15">
        <f t="shared" si="4"/>
        <v>144</v>
      </c>
      <c r="F25" s="29">
        <f t="shared" si="2"/>
        <v>144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9"/>
      <c r="W25" s="9"/>
      <c r="X25" s="8"/>
      <c r="Y25" s="10">
        <v>0.4</v>
      </c>
      <c r="Z25" s="8"/>
      <c r="AA25" s="10">
        <f t="shared" si="3"/>
        <v>0.16000000000000003</v>
      </c>
      <c r="AB25" s="8"/>
      <c r="AC25" s="10" t="e">
        <f>Y25*#REF!</f>
        <v>#REF!</v>
      </c>
    </row>
    <row r="26" spans="2:29" ht="16.5" customHeight="1" outlineLevel="1" thickBot="1" x14ac:dyDescent="0.3">
      <c r="B26" s="22" t="s">
        <v>23</v>
      </c>
      <c r="C26" s="25">
        <v>1</v>
      </c>
      <c r="D26" s="16">
        <f>VLOOKUP(B26,[1]Заказ!$B$3:$C$158,2,0)</f>
        <v>100</v>
      </c>
      <c r="E26" s="15">
        <f t="shared" si="4"/>
        <v>100</v>
      </c>
      <c r="F26" s="29">
        <f t="shared" si="2"/>
        <v>100</v>
      </c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9"/>
      <c r="W26" s="9"/>
      <c r="X26" s="8"/>
      <c r="Y26" s="10">
        <v>1</v>
      </c>
      <c r="Z26" s="8"/>
      <c r="AA26" s="10">
        <f t="shared" si="3"/>
        <v>1</v>
      </c>
      <c r="AB26" s="8"/>
      <c r="AC26" s="10" t="e">
        <f>Y26*#REF!</f>
        <v>#REF!</v>
      </c>
    </row>
    <row r="27" spans="2:29" ht="16.5" customHeight="1" outlineLevel="1" thickBot="1" x14ac:dyDescent="0.3">
      <c r="B27" s="22" t="s">
        <v>24</v>
      </c>
      <c r="C27" s="25">
        <v>1</v>
      </c>
      <c r="D27" s="16">
        <f>VLOOKUP(B27,[1]Заказ!$B$3:$C$158,2,0)</f>
        <v>30</v>
      </c>
      <c r="E27" s="15">
        <f t="shared" si="4"/>
        <v>30</v>
      </c>
      <c r="F27" s="29">
        <f t="shared" si="2"/>
        <v>30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9"/>
      <c r="W27" s="9"/>
      <c r="X27" s="8"/>
      <c r="Y27" s="10">
        <v>1</v>
      </c>
      <c r="Z27" s="8"/>
      <c r="AA27" s="10">
        <f t="shared" si="3"/>
        <v>1</v>
      </c>
      <c r="AB27" s="8"/>
      <c r="AC27" s="10" t="e">
        <f>Y27*#REF!</f>
        <v>#REF!</v>
      </c>
    </row>
    <row r="28" spans="2:29" ht="16.5" customHeight="1" outlineLevel="1" thickBot="1" x14ac:dyDescent="0.3">
      <c r="B28" s="22" t="s">
        <v>25</v>
      </c>
      <c r="C28" s="25">
        <v>1</v>
      </c>
      <c r="D28" s="16">
        <f>VLOOKUP(B28,[1]Заказ!$B$3:$C$158,2,0)</f>
        <v>30</v>
      </c>
      <c r="E28" s="15">
        <f t="shared" si="4"/>
        <v>30</v>
      </c>
      <c r="F28" s="29">
        <f t="shared" si="2"/>
        <v>30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9"/>
      <c r="W28" s="9"/>
      <c r="X28" s="8"/>
      <c r="Y28" s="10">
        <v>1</v>
      </c>
      <c r="Z28" s="8"/>
      <c r="AA28" s="10">
        <f t="shared" si="3"/>
        <v>1</v>
      </c>
      <c r="AB28" s="8"/>
      <c r="AC28" s="10" t="e">
        <f>Y28*#REF!</f>
        <v>#REF!</v>
      </c>
    </row>
    <row r="29" spans="2:29" ht="16.5" customHeight="1" outlineLevel="1" thickBot="1" x14ac:dyDescent="0.3">
      <c r="B29" s="22" t="s">
        <v>31</v>
      </c>
      <c r="C29" s="25">
        <v>0.4</v>
      </c>
      <c r="D29" s="16">
        <f>VLOOKUP(B29,[1]Заказ!$B$3:$C$158,2,0)</f>
        <v>540</v>
      </c>
      <c r="E29" s="15">
        <f t="shared" si="4"/>
        <v>216</v>
      </c>
      <c r="F29" s="29">
        <f t="shared" si="2"/>
        <v>216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9"/>
      <c r="W29" s="9"/>
      <c r="X29" s="8"/>
      <c r="Y29" s="10">
        <v>0.4</v>
      </c>
      <c r="Z29" s="8"/>
      <c r="AA29" s="10">
        <f t="shared" si="3"/>
        <v>0.16000000000000003</v>
      </c>
      <c r="AB29" s="8"/>
      <c r="AC29" s="10" t="e">
        <f>Y29*#REF!</f>
        <v>#REF!</v>
      </c>
    </row>
    <row r="30" spans="2:29" ht="16.5" customHeight="1" outlineLevel="1" thickBot="1" x14ac:dyDescent="0.3">
      <c r="B30" s="22" t="s">
        <v>26</v>
      </c>
      <c r="C30" s="25">
        <v>1</v>
      </c>
      <c r="D30" s="16">
        <f>VLOOKUP(B30,[1]Заказ!$B$3:$C$158,2,0)</f>
        <v>100</v>
      </c>
      <c r="E30" s="15">
        <f t="shared" si="4"/>
        <v>100</v>
      </c>
      <c r="F30" s="29">
        <f t="shared" si="2"/>
        <v>100</v>
      </c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9"/>
      <c r="W30" s="9"/>
      <c r="X30" s="8"/>
      <c r="Y30" s="10">
        <v>1</v>
      </c>
      <c r="Z30" s="8"/>
      <c r="AA30" s="10">
        <f t="shared" si="3"/>
        <v>1</v>
      </c>
      <c r="AB30" s="8"/>
      <c r="AC30" s="10" t="e">
        <f>Y30*#REF!</f>
        <v>#REF!</v>
      </c>
    </row>
    <row r="31" spans="2:29" ht="16.5" customHeight="1" outlineLevel="1" thickBot="1" x14ac:dyDescent="0.3">
      <c r="B31" s="22" t="s">
        <v>22</v>
      </c>
      <c r="C31" s="25">
        <v>1</v>
      </c>
      <c r="D31" s="16">
        <f>VLOOKUP(B31,[1]Заказ!$B$3:$C$158,2,0)</f>
        <v>260</v>
      </c>
      <c r="E31" s="15">
        <f t="shared" ref="E31:E43" si="5">D31*C31</f>
        <v>260</v>
      </c>
      <c r="F31" s="29">
        <f t="shared" si="2"/>
        <v>260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9"/>
      <c r="W31" s="9"/>
      <c r="X31" s="8"/>
      <c r="Y31" s="10">
        <v>1</v>
      </c>
      <c r="Z31" s="8"/>
      <c r="AA31" s="10">
        <f t="shared" si="3"/>
        <v>1</v>
      </c>
      <c r="AB31" s="8"/>
      <c r="AC31" s="10" t="e">
        <f>Y31*#REF!</f>
        <v>#REF!</v>
      </c>
    </row>
    <row r="32" spans="2:29" ht="16.5" customHeight="1" outlineLevel="1" thickBot="1" x14ac:dyDescent="0.3">
      <c r="B32" s="22" t="s">
        <v>21</v>
      </c>
      <c r="C32" s="25">
        <v>1</v>
      </c>
      <c r="D32" s="16">
        <f>VLOOKUP(B32,[1]Заказ!$B$3:$C$158,2,0)</f>
        <v>300</v>
      </c>
      <c r="E32" s="15">
        <f t="shared" si="5"/>
        <v>300</v>
      </c>
      <c r="F32" s="29">
        <f t="shared" si="2"/>
        <v>300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9"/>
      <c r="W32" s="9"/>
      <c r="X32" s="8"/>
      <c r="Y32" s="10">
        <v>1</v>
      </c>
      <c r="Z32" s="8"/>
      <c r="AA32" s="10">
        <f t="shared" si="3"/>
        <v>1</v>
      </c>
      <c r="AB32" s="8"/>
      <c r="AC32" s="10" t="e">
        <f>Y32*#REF!</f>
        <v>#REF!</v>
      </c>
    </row>
    <row r="33" spans="2:29" ht="16.5" customHeight="1" outlineLevel="1" thickBot="1" x14ac:dyDescent="0.3">
      <c r="B33" s="22" t="s">
        <v>39</v>
      </c>
      <c r="C33" s="25">
        <v>0.45</v>
      </c>
      <c r="D33" s="16">
        <f>VLOOKUP(B33,[1]Заказ!$B$3:$C$158,2,0)</f>
        <v>80</v>
      </c>
      <c r="E33" s="15">
        <f t="shared" si="5"/>
        <v>36</v>
      </c>
      <c r="F33" s="29">
        <f t="shared" si="2"/>
        <v>36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9"/>
      <c r="W33" s="9"/>
      <c r="X33" s="8"/>
      <c r="Y33" s="10">
        <v>0.45</v>
      </c>
      <c r="Z33" s="8"/>
      <c r="AA33" s="10">
        <f t="shared" si="3"/>
        <v>0.20250000000000001</v>
      </c>
      <c r="AB33" s="8"/>
      <c r="AC33" s="10" t="e">
        <f>Y33*#REF!</f>
        <v>#REF!</v>
      </c>
    </row>
    <row r="34" spans="2:29" ht="16.5" customHeight="1" outlineLevel="1" thickBot="1" x14ac:dyDescent="0.3">
      <c r="B34" s="22" t="s">
        <v>27</v>
      </c>
      <c r="C34" s="25">
        <v>1</v>
      </c>
      <c r="D34" s="16">
        <f>VLOOKUP(B34,[1]Заказ!$B$3:$C$158,2,0)</f>
        <v>100</v>
      </c>
      <c r="E34" s="15">
        <f t="shared" si="5"/>
        <v>100</v>
      </c>
      <c r="F34" s="29">
        <f t="shared" si="2"/>
        <v>100</v>
      </c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9"/>
      <c r="W34" s="9"/>
      <c r="X34" s="8"/>
      <c r="Y34" s="10">
        <v>1</v>
      </c>
      <c r="Z34" s="8"/>
      <c r="AA34" s="10">
        <f t="shared" si="3"/>
        <v>1</v>
      </c>
      <c r="AB34" s="8"/>
      <c r="AC34" s="10" t="e">
        <f>Y34*#REF!</f>
        <v>#REF!</v>
      </c>
    </row>
    <row r="35" spans="2:29" ht="16.5" customHeight="1" outlineLevel="1" thickBot="1" x14ac:dyDescent="0.3">
      <c r="B35" s="22" t="s">
        <v>32</v>
      </c>
      <c r="C35" s="25">
        <v>0.4</v>
      </c>
      <c r="D35" s="16">
        <f>VLOOKUP(B35,[1]Заказ!$B$3:$C$158,2,0)</f>
        <v>120</v>
      </c>
      <c r="E35" s="15">
        <f t="shared" si="5"/>
        <v>48</v>
      </c>
      <c r="F35" s="29">
        <f t="shared" si="2"/>
        <v>48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9"/>
      <c r="W35" s="9"/>
      <c r="X35" s="8"/>
      <c r="Y35" s="10">
        <v>0.4</v>
      </c>
      <c r="Z35" s="8"/>
      <c r="AA35" s="10">
        <f t="shared" si="3"/>
        <v>0.16000000000000003</v>
      </c>
      <c r="AB35" s="8"/>
      <c r="AC35" s="10" t="e">
        <f>Y35*#REF!</f>
        <v>#REF!</v>
      </c>
    </row>
    <row r="36" spans="2:29" ht="16.5" customHeight="1" outlineLevel="1" thickBot="1" x14ac:dyDescent="0.3">
      <c r="B36" s="22" t="s">
        <v>33</v>
      </c>
      <c r="C36" s="25">
        <v>0.4</v>
      </c>
      <c r="D36" s="16">
        <f>VLOOKUP(B36,[1]Заказ!$B$3:$C$158,2,0)</f>
        <v>240</v>
      </c>
      <c r="E36" s="15">
        <f t="shared" si="5"/>
        <v>96</v>
      </c>
      <c r="F36" s="29">
        <f t="shared" si="2"/>
        <v>96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9"/>
      <c r="W36" s="9"/>
      <c r="X36" s="8"/>
      <c r="Y36" s="10">
        <v>0.4</v>
      </c>
      <c r="Z36" s="8"/>
      <c r="AA36" s="10">
        <f t="shared" si="3"/>
        <v>0.16000000000000003</v>
      </c>
      <c r="AB36" s="8"/>
      <c r="AC36" s="10" t="e">
        <f>Y36*#REF!</f>
        <v>#REF!</v>
      </c>
    </row>
    <row r="37" spans="2:29" ht="16.5" customHeight="1" outlineLevel="1" thickBot="1" x14ac:dyDescent="0.3">
      <c r="B37" s="27" t="s">
        <v>37</v>
      </c>
      <c r="C37" s="25">
        <v>0.4</v>
      </c>
      <c r="D37" s="16">
        <f>VLOOKUP(B37,[1]Заказ!$B$3:$C$158,2,0)</f>
        <v>540</v>
      </c>
      <c r="E37" s="15">
        <f t="shared" si="5"/>
        <v>216</v>
      </c>
      <c r="F37" s="29">
        <f t="shared" si="2"/>
        <v>216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9"/>
      <c r="W37" s="9"/>
      <c r="X37" s="8"/>
      <c r="Y37" s="10">
        <v>0.5</v>
      </c>
      <c r="Z37" s="8"/>
      <c r="AA37" s="10">
        <f t="shared" si="3"/>
        <v>0.2</v>
      </c>
      <c r="AB37" s="8"/>
      <c r="AC37" s="10" t="e">
        <f>Y37*#REF!</f>
        <v>#REF!</v>
      </c>
    </row>
    <row r="38" spans="2:29" ht="16.5" customHeight="1" outlineLevel="1" thickBot="1" x14ac:dyDescent="0.3">
      <c r="B38" s="28" t="s">
        <v>38</v>
      </c>
      <c r="C38" s="25">
        <v>0.4</v>
      </c>
      <c r="D38" s="16">
        <f>VLOOKUP(B38,[1]Заказ!$B$3:$C$158,2,0)</f>
        <v>600</v>
      </c>
      <c r="E38" s="15">
        <f t="shared" si="5"/>
        <v>240</v>
      </c>
      <c r="F38" s="29">
        <f t="shared" si="2"/>
        <v>240</v>
      </c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9"/>
      <c r="W38" s="9"/>
      <c r="X38" s="8"/>
      <c r="Y38" s="10">
        <v>1</v>
      </c>
      <c r="Z38" s="8"/>
      <c r="AA38" s="10">
        <f t="shared" si="3"/>
        <v>0.4</v>
      </c>
      <c r="AB38" s="8"/>
      <c r="AC38" s="10" t="e">
        <f>Y38*#REF!</f>
        <v>#REF!</v>
      </c>
    </row>
    <row r="39" spans="2:29" ht="16.5" customHeight="1" outlineLevel="1" thickBot="1" x14ac:dyDescent="0.3">
      <c r="B39" s="22" t="s">
        <v>30</v>
      </c>
      <c r="C39" s="25">
        <v>0.35</v>
      </c>
      <c r="D39" s="16">
        <f>VLOOKUP(B39,[1]Заказ!$B$3:$C$158,2,0)</f>
        <v>96</v>
      </c>
      <c r="E39" s="15">
        <f t="shared" si="5"/>
        <v>33.599999999999994</v>
      </c>
      <c r="F39" s="29">
        <f t="shared" si="2"/>
        <v>33.599999999999994</v>
      </c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9"/>
      <c r="W39" s="9"/>
      <c r="X39" s="8"/>
      <c r="Y39" s="10">
        <v>0.35</v>
      </c>
      <c r="Z39" s="8"/>
      <c r="AA39" s="10">
        <f t="shared" si="3"/>
        <v>0.12249999999999998</v>
      </c>
      <c r="AB39" s="8"/>
      <c r="AC39" s="10" t="e">
        <f>Y39*#REF!</f>
        <v>#REF!</v>
      </c>
    </row>
    <row r="40" spans="2:29" ht="16.5" customHeight="1" outlineLevel="1" thickBot="1" x14ac:dyDescent="0.3">
      <c r="B40" s="22" t="s">
        <v>28</v>
      </c>
      <c r="C40" s="25">
        <v>0.35</v>
      </c>
      <c r="D40" s="16">
        <f>VLOOKUP(B40,[1]Заказ!$B$3:$C$158,2,0)</f>
        <v>60</v>
      </c>
      <c r="E40" s="15">
        <f t="shared" si="5"/>
        <v>21</v>
      </c>
      <c r="F40" s="29">
        <f t="shared" si="2"/>
        <v>21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9"/>
      <c r="W40" s="9"/>
      <c r="X40" s="8"/>
      <c r="Y40" s="10">
        <v>0.35</v>
      </c>
      <c r="Z40" s="8"/>
      <c r="AA40" s="10">
        <f t="shared" si="3"/>
        <v>0.12249999999999998</v>
      </c>
      <c r="AB40" s="8"/>
      <c r="AC40" s="10" t="e">
        <f>Y40*#REF!</f>
        <v>#REF!</v>
      </c>
    </row>
    <row r="41" spans="2:29" ht="16.5" customHeight="1" outlineLevel="1" thickBot="1" x14ac:dyDescent="0.3">
      <c r="B41" s="22" t="s">
        <v>34</v>
      </c>
      <c r="C41" s="25">
        <v>1</v>
      </c>
      <c r="D41" s="16">
        <f>VLOOKUP(B41,[1]Заказ!$B$3:$C$158,2,0)</f>
        <v>180</v>
      </c>
      <c r="E41" s="15">
        <f t="shared" si="5"/>
        <v>180</v>
      </c>
      <c r="F41" s="29">
        <f t="shared" si="2"/>
        <v>180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9"/>
      <c r="W41" s="9"/>
      <c r="X41" s="8"/>
      <c r="Y41" s="10"/>
      <c r="Z41" s="8"/>
      <c r="AA41" s="10"/>
      <c r="AB41" s="8"/>
      <c r="AC41" s="10"/>
    </row>
    <row r="42" spans="2:29" ht="16.5" customHeight="1" outlineLevel="1" thickBot="1" x14ac:dyDescent="0.3">
      <c r="B42" s="22" t="s">
        <v>35</v>
      </c>
      <c r="C42" s="25">
        <v>1</v>
      </c>
      <c r="D42" s="16">
        <f>VLOOKUP(B42,[1]Заказ!$B$3:$C$158,2,0)</f>
        <v>100</v>
      </c>
      <c r="E42" s="15">
        <f t="shared" si="5"/>
        <v>100</v>
      </c>
      <c r="F42" s="29">
        <f t="shared" si="2"/>
        <v>100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9"/>
      <c r="W42" s="9"/>
      <c r="X42" s="8"/>
      <c r="Y42" s="10">
        <v>1</v>
      </c>
      <c r="Z42" s="8"/>
      <c r="AA42" s="10">
        <f>Y42*C42</f>
        <v>1</v>
      </c>
      <c r="AB42" s="8"/>
      <c r="AC42" s="10" t="e">
        <f>Y42*#REF!</f>
        <v>#REF!</v>
      </c>
    </row>
    <row r="43" spans="2:29" ht="16.5" customHeight="1" outlineLevel="1" thickBot="1" x14ac:dyDescent="0.3">
      <c r="B43" s="22" t="s">
        <v>36</v>
      </c>
      <c r="C43" s="25">
        <v>1</v>
      </c>
      <c r="D43" s="16">
        <f>VLOOKUP(B43,[1]Заказ!$B$3:$C$158,2,0)</f>
        <v>180</v>
      </c>
      <c r="E43" s="15">
        <f t="shared" si="5"/>
        <v>180</v>
      </c>
      <c r="F43" s="29">
        <f t="shared" si="2"/>
        <v>180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9"/>
      <c r="W43" s="9"/>
      <c r="X43" s="8"/>
      <c r="Y43" s="10">
        <v>1</v>
      </c>
      <c r="Z43" s="8"/>
      <c r="AA43" s="10">
        <f>Y43*C43</f>
        <v>1</v>
      </c>
      <c r="AB43" s="8"/>
      <c r="AC43" s="10" t="e">
        <f>Y43*#REF!</f>
        <v>#REF!</v>
      </c>
    </row>
  </sheetData>
  <phoneticPr fontId="7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Uaer4</cp:lastModifiedBy>
  <cp:lastPrinted>2023-06-23T08:55:51Z</cp:lastPrinted>
  <dcterms:created xsi:type="dcterms:W3CDTF">2015-06-05T18:19:34Z</dcterms:created>
  <dcterms:modified xsi:type="dcterms:W3CDTF">2024-05-02T08:33:55Z</dcterms:modified>
</cp:coreProperties>
</file>