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F806030-AC13-4F85-B59F-06DE1D7E1A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X531" i="1"/>
  <c r="W531" i="1"/>
  <c r="Y530" i="1"/>
  <c r="X530" i="1"/>
  <c r="Y529" i="1"/>
  <c r="X529" i="1"/>
  <c r="Y528" i="1"/>
  <c r="X528" i="1"/>
  <c r="Y527" i="1"/>
  <c r="Y531" i="1" s="1"/>
  <c r="X527" i="1"/>
  <c r="X532" i="1" s="1"/>
  <c r="W525" i="1"/>
  <c r="W524" i="1"/>
  <c r="X523" i="1"/>
  <c r="Y523" i="1" s="1"/>
  <c r="X522" i="1"/>
  <c r="Y522" i="1" s="1"/>
  <c r="X521" i="1"/>
  <c r="Y521" i="1" s="1"/>
  <c r="X520" i="1"/>
  <c r="Y520" i="1" s="1"/>
  <c r="X519" i="1"/>
  <c r="O519" i="1"/>
  <c r="W517" i="1"/>
  <c r="W516" i="1"/>
  <c r="X515" i="1"/>
  <c r="Y515" i="1" s="1"/>
  <c r="X514" i="1"/>
  <c r="Y514" i="1" s="1"/>
  <c r="X513" i="1"/>
  <c r="Y513" i="1" s="1"/>
  <c r="X512" i="1"/>
  <c r="Y512" i="1" s="1"/>
  <c r="X511" i="1"/>
  <c r="Y511" i="1" s="1"/>
  <c r="O511" i="1"/>
  <c r="Y510" i="1"/>
  <c r="Y516" i="1" s="1"/>
  <c r="X510" i="1"/>
  <c r="X516" i="1" s="1"/>
  <c r="W508" i="1"/>
  <c r="W507" i="1"/>
  <c r="X506" i="1"/>
  <c r="Y506" i="1" s="1"/>
  <c r="X505" i="1"/>
  <c r="Y505" i="1" s="1"/>
  <c r="X504" i="1"/>
  <c r="Y504" i="1" s="1"/>
  <c r="X503" i="1"/>
  <c r="W501" i="1"/>
  <c r="X500" i="1"/>
  <c r="W500" i="1"/>
  <c r="Y499" i="1"/>
  <c r="X499" i="1"/>
  <c r="Y498" i="1"/>
  <c r="X498" i="1"/>
  <c r="Y497" i="1"/>
  <c r="X497" i="1"/>
  <c r="Y496" i="1"/>
  <c r="X496" i="1"/>
  <c r="Y495" i="1"/>
  <c r="X495" i="1"/>
  <c r="Y494" i="1"/>
  <c r="X494" i="1"/>
  <c r="Y493" i="1"/>
  <c r="Y500" i="1" s="1"/>
  <c r="X493" i="1"/>
  <c r="W489" i="1"/>
  <c r="W488" i="1"/>
  <c r="X487" i="1"/>
  <c r="O487" i="1"/>
  <c r="W485" i="1"/>
  <c r="W484" i="1"/>
  <c r="X483" i="1"/>
  <c r="Y483" i="1" s="1"/>
  <c r="O483" i="1"/>
  <c r="Y482" i="1"/>
  <c r="X482" i="1"/>
  <c r="O482" i="1"/>
  <c r="X481" i="1"/>
  <c r="O481" i="1"/>
  <c r="W479" i="1"/>
  <c r="W478" i="1"/>
  <c r="X477" i="1"/>
  <c r="Y477" i="1" s="1"/>
  <c r="O477" i="1"/>
  <c r="Y476" i="1"/>
  <c r="X476" i="1"/>
  <c r="O476" i="1"/>
  <c r="X475" i="1"/>
  <c r="Y475" i="1" s="1"/>
  <c r="O475" i="1"/>
  <c r="Y474" i="1"/>
  <c r="X474" i="1"/>
  <c r="O474" i="1"/>
  <c r="X473" i="1"/>
  <c r="Y473" i="1" s="1"/>
  <c r="O473" i="1"/>
  <c r="Y472" i="1"/>
  <c r="Y478" i="1" s="1"/>
  <c r="X472" i="1"/>
  <c r="X478" i="1" s="1"/>
  <c r="O472" i="1"/>
  <c r="W470" i="1"/>
  <c r="W469" i="1"/>
  <c r="Y468" i="1"/>
  <c r="X468" i="1"/>
  <c r="O468" i="1"/>
  <c r="X467" i="1"/>
  <c r="O467" i="1"/>
  <c r="W465" i="1"/>
  <c r="W464" i="1"/>
  <c r="X463" i="1"/>
  <c r="Y463" i="1" s="1"/>
  <c r="O463" i="1"/>
  <c r="Y462" i="1"/>
  <c r="X462" i="1"/>
  <c r="O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O453" i="1"/>
  <c r="W449" i="1"/>
  <c r="W448" i="1"/>
  <c r="X447" i="1"/>
  <c r="Y447" i="1" s="1"/>
  <c r="X446" i="1"/>
  <c r="Y446" i="1" s="1"/>
  <c r="X445" i="1"/>
  <c r="W442" i="1"/>
  <c r="X441" i="1"/>
  <c r="W441" i="1"/>
  <c r="Y440" i="1"/>
  <c r="Y441" i="1" s="1"/>
  <c r="X440" i="1"/>
  <c r="X442" i="1" s="1"/>
  <c r="O440" i="1"/>
  <c r="W438" i="1"/>
  <c r="X437" i="1"/>
  <c r="W437" i="1"/>
  <c r="Y436" i="1"/>
  <c r="Y437" i="1" s="1"/>
  <c r="X436" i="1"/>
  <c r="X438" i="1" s="1"/>
  <c r="O436" i="1"/>
  <c r="W434" i="1"/>
  <c r="W433" i="1"/>
  <c r="Y432" i="1"/>
  <c r="X432" i="1"/>
  <c r="O432" i="1"/>
  <c r="X431" i="1"/>
  <c r="O431" i="1"/>
  <c r="W429" i="1"/>
  <c r="W428" i="1"/>
  <c r="X427" i="1"/>
  <c r="Y427" i="1" s="1"/>
  <c r="O427" i="1"/>
  <c r="Y426" i="1"/>
  <c r="X426" i="1"/>
  <c r="O426" i="1"/>
  <c r="X425" i="1"/>
  <c r="Y425" i="1" s="1"/>
  <c r="O425" i="1"/>
  <c r="Y424" i="1"/>
  <c r="X424" i="1"/>
  <c r="O424" i="1"/>
  <c r="X423" i="1"/>
  <c r="Y423" i="1" s="1"/>
  <c r="O423" i="1"/>
  <c r="Y422" i="1"/>
  <c r="X422" i="1"/>
  <c r="O422" i="1"/>
  <c r="X421" i="1"/>
  <c r="O421" i="1"/>
  <c r="W419" i="1"/>
  <c r="W418" i="1"/>
  <c r="X417" i="1"/>
  <c r="Y417" i="1" s="1"/>
  <c r="O417" i="1"/>
  <c r="Y416" i="1"/>
  <c r="Y418" i="1" s="1"/>
  <c r="X416" i="1"/>
  <c r="T543" i="1" s="1"/>
  <c r="O416" i="1"/>
  <c r="W413" i="1"/>
  <c r="W412" i="1"/>
  <c r="Y411" i="1"/>
  <c r="X411" i="1"/>
  <c r="O411" i="1"/>
  <c r="X410" i="1"/>
  <c r="Y410" i="1" s="1"/>
  <c r="O410" i="1"/>
  <c r="Y409" i="1"/>
  <c r="Y412" i="1" s="1"/>
  <c r="X409" i="1"/>
  <c r="O409" i="1"/>
  <c r="W407" i="1"/>
  <c r="X406" i="1"/>
  <c r="W406" i="1"/>
  <c r="Y405" i="1"/>
  <c r="Y406" i="1" s="1"/>
  <c r="X405" i="1"/>
  <c r="X407" i="1" s="1"/>
  <c r="O405" i="1"/>
  <c r="W403" i="1"/>
  <c r="X402" i="1"/>
  <c r="W402" i="1"/>
  <c r="Y401" i="1"/>
  <c r="X401" i="1"/>
  <c r="O401" i="1"/>
  <c r="X400" i="1"/>
  <c r="Y400" i="1" s="1"/>
  <c r="O400" i="1"/>
  <c r="Y399" i="1"/>
  <c r="X399" i="1"/>
  <c r="X403" i="1" s="1"/>
  <c r="O399" i="1"/>
  <c r="W397" i="1"/>
  <c r="W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X397" i="1" s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X368" i="1"/>
  <c r="Y368" i="1" s="1"/>
  <c r="O368" i="1"/>
  <c r="Y367" i="1"/>
  <c r="X367" i="1"/>
  <c r="O367" i="1"/>
  <c r="X366" i="1"/>
  <c r="Y366" i="1" s="1"/>
  <c r="O366" i="1"/>
  <c r="Y365" i="1"/>
  <c r="X365" i="1"/>
  <c r="X370" i="1" s="1"/>
  <c r="O365" i="1"/>
  <c r="W363" i="1"/>
  <c r="W362" i="1"/>
  <c r="Y361" i="1"/>
  <c r="X361" i="1"/>
  <c r="O361" i="1"/>
  <c r="X360" i="1"/>
  <c r="X362" i="1" s="1"/>
  <c r="O360" i="1"/>
  <c r="W358" i="1"/>
  <c r="W357" i="1"/>
  <c r="X356" i="1"/>
  <c r="Y356" i="1" s="1"/>
  <c r="O356" i="1"/>
  <c r="Y355" i="1"/>
  <c r="X355" i="1"/>
  <c r="O355" i="1"/>
  <c r="X354" i="1"/>
  <c r="Y354" i="1" s="1"/>
  <c r="O354" i="1"/>
  <c r="Y353" i="1"/>
  <c r="X353" i="1"/>
  <c r="O353" i="1"/>
  <c r="X352" i="1"/>
  <c r="R543" i="1" s="1"/>
  <c r="O352" i="1"/>
  <c r="W349" i="1"/>
  <c r="W348" i="1"/>
  <c r="X347" i="1"/>
  <c r="X349" i="1" s="1"/>
  <c r="O347" i="1"/>
  <c r="W345" i="1"/>
  <c r="W344" i="1"/>
  <c r="X343" i="1"/>
  <c r="X345" i="1" s="1"/>
  <c r="O343" i="1"/>
  <c r="Y342" i="1"/>
  <c r="X342" i="1"/>
  <c r="X344" i="1" s="1"/>
  <c r="O342" i="1"/>
  <c r="W340" i="1"/>
  <c r="W339" i="1"/>
  <c r="Y338" i="1"/>
  <c r="X338" i="1"/>
  <c r="O338" i="1"/>
  <c r="X337" i="1"/>
  <c r="X339" i="1" s="1"/>
  <c r="O337" i="1"/>
  <c r="Y336" i="1"/>
  <c r="X336" i="1"/>
  <c r="X340" i="1" s="1"/>
  <c r="O336" i="1"/>
  <c r="W334" i="1"/>
  <c r="W333" i="1"/>
  <c r="Y332" i="1"/>
  <c r="X332" i="1"/>
  <c r="O332" i="1"/>
  <c r="X331" i="1"/>
  <c r="Y331" i="1" s="1"/>
  <c r="O331" i="1"/>
  <c r="Y330" i="1"/>
  <c r="X330" i="1"/>
  <c r="O330" i="1"/>
  <c r="X329" i="1"/>
  <c r="Y329" i="1" s="1"/>
  <c r="O329" i="1"/>
  <c r="Y328" i="1"/>
  <c r="X328" i="1"/>
  <c r="O328" i="1"/>
  <c r="X327" i="1"/>
  <c r="Y327" i="1" s="1"/>
  <c r="O327" i="1"/>
  <c r="Y326" i="1"/>
  <c r="X326" i="1"/>
  <c r="O326" i="1"/>
  <c r="X325" i="1"/>
  <c r="Q543" i="1" s="1"/>
  <c r="O325" i="1"/>
  <c r="W321" i="1"/>
  <c r="W320" i="1"/>
  <c r="X319" i="1"/>
  <c r="X321" i="1" s="1"/>
  <c r="O319" i="1"/>
  <c r="W317" i="1"/>
  <c r="W316" i="1"/>
  <c r="X315" i="1"/>
  <c r="X317" i="1" s="1"/>
  <c r="O315" i="1"/>
  <c r="W313" i="1"/>
  <c r="W312" i="1"/>
  <c r="X311" i="1"/>
  <c r="Y311" i="1" s="1"/>
  <c r="O311" i="1"/>
  <c r="Y310" i="1"/>
  <c r="X310" i="1"/>
  <c r="O310" i="1"/>
  <c r="X309" i="1"/>
  <c r="X313" i="1" s="1"/>
  <c r="O309" i="1"/>
  <c r="W307" i="1"/>
  <c r="W306" i="1"/>
  <c r="X305" i="1"/>
  <c r="P543" i="1" s="1"/>
  <c r="O305" i="1"/>
  <c r="W302" i="1"/>
  <c r="W301" i="1"/>
  <c r="X300" i="1"/>
  <c r="X302" i="1" s="1"/>
  <c r="O300" i="1"/>
  <c r="Y299" i="1"/>
  <c r="X299" i="1"/>
  <c r="X301" i="1" s="1"/>
  <c r="O299" i="1"/>
  <c r="W297" i="1"/>
  <c r="W296" i="1"/>
  <c r="Y295" i="1"/>
  <c r="X295" i="1"/>
  <c r="O295" i="1"/>
  <c r="X294" i="1"/>
  <c r="Y294" i="1" s="1"/>
  <c r="O294" i="1"/>
  <c r="Y293" i="1"/>
  <c r="X293" i="1"/>
  <c r="O293" i="1"/>
  <c r="X292" i="1"/>
  <c r="Y292" i="1" s="1"/>
  <c r="O292" i="1"/>
  <c r="Y291" i="1"/>
  <c r="X291" i="1"/>
  <c r="O291" i="1"/>
  <c r="X290" i="1"/>
  <c r="X296" i="1" s="1"/>
  <c r="O290" i="1"/>
  <c r="Y289" i="1"/>
  <c r="X289" i="1"/>
  <c r="O289" i="1"/>
  <c r="W286" i="1"/>
  <c r="W285" i="1"/>
  <c r="Y284" i="1"/>
  <c r="X284" i="1"/>
  <c r="O284" i="1"/>
  <c r="X283" i="1"/>
  <c r="X285" i="1" s="1"/>
  <c r="O283" i="1"/>
  <c r="W281" i="1"/>
  <c r="W280" i="1"/>
  <c r="X279" i="1"/>
  <c r="X281" i="1" s="1"/>
  <c r="O279" i="1"/>
  <c r="Y278" i="1"/>
  <c r="X278" i="1"/>
  <c r="Y277" i="1"/>
  <c r="X277" i="1"/>
  <c r="X280" i="1" s="1"/>
  <c r="W275" i="1"/>
  <c r="W274" i="1"/>
  <c r="X273" i="1"/>
  <c r="Y273" i="1" s="1"/>
  <c r="O273" i="1"/>
  <c r="Y272" i="1"/>
  <c r="X272" i="1"/>
  <c r="O272" i="1"/>
  <c r="X271" i="1"/>
  <c r="X275" i="1" s="1"/>
  <c r="O271" i="1"/>
  <c r="W269" i="1"/>
  <c r="W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X262" i="1"/>
  <c r="O262" i="1"/>
  <c r="X261" i="1"/>
  <c r="Y261" i="1" s="1"/>
  <c r="O261" i="1"/>
  <c r="Y260" i="1"/>
  <c r="X260" i="1"/>
  <c r="O260" i="1"/>
  <c r="X259" i="1"/>
  <c r="X269" i="1" s="1"/>
  <c r="O259" i="1"/>
  <c r="W257" i="1"/>
  <c r="W256" i="1"/>
  <c r="X255" i="1"/>
  <c r="Y255" i="1" s="1"/>
  <c r="O255" i="1"/>
  <c r="Y254" i="1"/>
  <c r="X254" i="1"/>
  <c r="O254" i="1"/>
  <c r="X253" i="1"/>
  <c r="X257" i="1" s="1"/>
  <c r="O253" i="1"/>
  <c r="Y252" i="1"/>
  <c r="X252" i="1"/>
  <c r="X256" i="1" s="1"/>
  <c r="O252" i="1"/>
  <c r="W250" i="1"/>
  <c r="X249" i="1"/>
  <c r="W249" i="1"/>
  <c r="Y248" i="1"/>
  <c r="Y249" i="1" s="1"/>
  <c r="X248" i="1"/>
  <c r="X250" i="1" s="1"/>
  <c r="O248" i="1"/>
  <c r="W246" i="1"/>
  <c r="W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X234" i="1"/>
  <c r="O234" i="1"/>
  <c r="X233" i="1"/>
  <c r="Y233" i="1" s="1"/>
  <c r="O233" i="1"/>
  <c r="Y232" i="1"/>
  <c r="X232" i="1"/>
  <c r="O232" i="1"/>
  <c r="X231" i="1"/>
  <c r="X246" i="1" s="1"/>
  <c r="O231" i="1"/>
  <c r="W228" i="1"/>
  <c r="W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X228" i="1" s="1"/>
  <c r="O222" i="1"/>
  <c r="Y221" i="1"/>
  <c r="X221" i="1"/>
  <c r="X227" i="1" s="1"/>
  <c r="O221" i="1"/>
  <c r="W218" i="1"/>
  <c r="W217" i="1"/>
  <c r="Y216" i="1"/>
  <c r="X216" i="1"/>
  <c r="O216" i="1"/>
  <c r="X215" i="1"/>
  <c r="X217" i="1" s="1"/>
  <c r="O215" i="1"/>
  <c r="W213" i="1"/>
  <c r="W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X213" i="1" s="1"/>
  <c r="O207" i="1"/>
  <c r="Y206" i="1"/>
  <c r="X206" i="1"/>
  <c r="O206" i="1"/>
  <c r="W203" i="1"/>
  <c r="W202" i="1"/>
  <c r="Y201" i="1"/>
  <c r="X201" i="1"/>
  <c r="O201" i="1"/>
  <c r="X200" i="1"/>
  <c r="Y200" i="1" s="1"/>
  <c r="O200" i="1"/>
  <c r="Y199" i="1"/>
  <c r="X199" i="1"/>
  <c r="O199" i="1"/>
  <c r="X198" i="1"/>
  <c r="O198" i="1"/>
  <c r="W196" i="1"/>
  <c r="W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X179" i="1"/>
  <c r="O179" i="1"/>
  <c r="X178" i="1"/>
  <c r="O178" i="1"/>
  <c r="W176" i="1"/>
  <c r="W175" i="1"/>
  <c r="X174" i="1"/>
  <c r="Y174" i="1" s="1"/>
  <c r="O174" i="1"/>
  <c r="Y173" i="1"/>
  <c r="X173" i="1"/>
  <c r="O173" i="1"/>
  <c r="X172" i="1"/>
  <c r="Y172" i="1" s="1"/>
  <c r="O172" i="1"/>
  <c r="Y171" i="1"/>
  <c r="Y175" i="1" s="1"/>
  <c r="X171" i="1"/>
  <c r="O171" i="1"/>
  <c r="W169" i="1"/>
  <c r="X168" i="1"/>
  <c r="W168" i="1"/>
  <c r="Y167" i="1"/>
  <c r="X167" i="1"/>
  <c r="O167" i="1"/>
  <c r="X166" i="1"/>
  <c r="O166" i="1"/>
  <c r="W164" i="1"/>
  <c r="W163" i="1"/>
  <c r="X162" i="1"/>
  <c r="Y162" i="1" s="1"/>
  <c r="O162" i="1"/>
  <c r="Y161" i="1"/>
  <c r="Y163" i="1" s="1"/>
  <c r="X161" i="1"/>
  <c r="O161" i="1"/>
  <c r="W158" i="1"/>
  <c r="W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Y149" i="1" s="1"/>
  <c r="O149" i="1"/>
  <c r="Y148" i="1"/>
  <c r="X148" i="1"/>
  <c r="O148" i="1"/>
  <c r="W145" i="1"/>
  <c r="W144" i="1"/>
  <c r="Y143" i="1"/>
  <c r="X143" i="1"/>
  <c r="O143" i="1"/>
  <c r="X142" i="1"/>
  <c r="Y142" i="1" s="1"/>
  <c r="O142" i="1"/>
  <c r="Y141" i="1"/>
  <c r="Y144" i="1" s="1"/>
  <c r="X141" i="1"/>
  <c r="O141" i="1"/>
  <c r="W137" i="1"/>
  <c r="W136" i="1"/>
  <c r="Y135" i="1"/>
  <c r="X135" i="1"/>
  <c r="O135" i="1"/>
  <c r="X134" i="1"/>
  <c r="Y134" i="1" s="1"/>
  <c r="O134" i="1"/>
  <c r="Y133" i="1"/>
  <c r="X133" i="1"/>
  <c r="O133" i="1"/>
  <c r="X132" i="1"/>
  <c r="Y132" i="1" s="1"/>
  <c r="O132" i="1"/>
  <c r="Y131" i="1"/>
  <c r="Y136" i="1" s="1"/>
  <c r="X131" i="1"/>
  <c r="O131" i="1"/>
  <c r="W128" i="1"/>
  <c r="W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Y121" i="1" s="1"/>
  <c r="O121" i="1"/>
  <c r="Y120" i="1"/>
  <c r="X120" i="1"/>
  <c r="X128" i="1" s="1"/>
  <c r="O120" i="1"/>
  <c r="W118" i="1"/>
  <c r="W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O107" i="1"/>
  <c r="Y106" i="1"/>
  <c r="X106" i="1"/>
  <c r="Y105" i="1"/>
  <c r="Y117" i="1" s="1"/>
  <c r="X105" i="1"/>
  <c r="W103" i="1"/>
  <c r="W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O95" i="1"/>
  <c r="W93" i="1"/>
  <c r="W92" i="1"/>
  <c r="X91" i="1"/>
  <c r="Y91" i="1" s="1"/>
  <c r="O91" i="1"/>
  <c r="Y90" i="1"/>
  <c r="X90" i="1"/>
  <c r="O90" i="1"/>
  <c r="X89" i="1"/>
  <c r="Y89" i="1" s="1"/>
  <c r="O89" i="1"/>
  <c r="Y88" i="1"/>
  <c r="Y92" i="1" s="1"/>
  <c r="X88" i="1"/>
  <c r="O88" i="1"/>
  <c r="W86" i="1"/>
  <c r="W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O65" i="1"/>
  <c r="W62" i="1"/>
  <c r="W61" i="1"/>
  <c r="X60" i="1"/>
  <c r="Y60" i="1" s="1"/>
  <c r="X59" i="1"/>
  <c r="Y59" i="1" s="1"/>
  <c r="O59" i="1"/>
  <c r="Y58" i="1"/>
  <c r="X58" i="1"/>
  <c r="O58" i="1"/>
  <c r="X57" i="1"/>
  <c r="O57" i="1"/>
  <c r="W54" i="1"/>
  <c r="W53" i="1"/>
  <c r="X52" i="1"/>
  <c r="Y52" i="1" s="1"/>
  <c r="O52" i="1"/>
  <c r="Y51" i="1"/>
  <c r="Y53" i="1" s="1"/>
  <c r="X51" i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5" i="1" s="1"/>
  <c r="O27" i="1"/>
  <c r="W25" i="1"/>
  <c r="W24" i="1"/>
  <c r="W537" i="1" s="1"/>
  <c r="X23" i="1"/>
  <c r="X25" i="1" s="1"/>
  <c r="O23" i="1"/>
  <c r="Y22" i="1"/>
  <c r="X22" i="1"/>
  <c r="H10" i="1"/>
  <c r="A9" i="1"/>
  <c r="F10" i="1" s="1"/>
  <c r="D7" i="1"/>
  <c r="P6" i="1"/>
  <c r="O2" i="1"/>
  <c r="H9" i="1" l="1"/>
  <c r="A10" i="1"/>
  <c r="F9" i="1"/>
  <c r="J9" i="1"/>
  <c r="B543" i="1"/>
  <c r="X535" i="1"/>
  <c r="X534" i="1"/>
  <c r="Y23" i="1"/>
  <c r="Y24" i="1" s="1"/>
  <c r="X24" i="1"/>
  <c r="W533" i="1"/>
  <c r="Y27" i="1"/>
  <c r="Y34" i="1" s="1"/>
  <c r="X34" i="1"/>
  <c r="Y37" i="1"/>
  <c r="Y38" i="1" s="1"/>
  <c r="X38" i="1"/>
  <c r="Y41" i="1"/>
  <c r="Y42" i="1" s="1"/>
  <c r="X42" i="1"/>
  <c r="Y45" i="1"/>
  <c r="Y46" i="1" s="1"/>
  <c r="X46" i="1"/>
  <c r="X92" i="1"/>
  <c r="X93" i="1"/>
  <c r="X102" i="1"/>
  <c r="Y95" i="1"/>
  <c r="Y102" i="1" s="1"/>
  <c r="X118" i="1"/>
  <c r="X117" i="1"/>
  <c r="Y127" i="1"/>
  <c r="X144" i="1"/>
  <c r="Y157" i="1"/>
  <c r="X157" i="1"/>
  <c r="X164" i="1"/>
  <c r="X169" i="1"/>
  <c r="Y166" i="1"/>
  <c r="Y168" i="1" s="1"/>
  <c r="X175" i="1"/>
  <c r="X176" i="1"/>
  <c r="X195" i="1"/>
  <c r="Y178" i="1"/>
  <c r="Y195" i="1" s="1"/>
  <c r="X196" i="1"/>
  <c r="X203" i="1"/>
  <c r="Y198" i="1"/>
  <c r="Y202" i="1" s="1"/>
  <c r="X202" i="1"/>
  <c r="Y296" i="1"/>
  <c r="Y369" i="1"/>
  <c r="X54" i="1"/>
  <c r="X533" i="1" s="1"/>
  <c r="D543" i="1"/>
  <c r="X61" i="1"/>
  <c r="Y57" i="1"/>
  <c r="Y61" i="1" s="1"/>
  <c r="X62" i="1"/>
  <c r="E543" i="1"/>
  <c r="X86" i="1"/>
  <c r="Y65" i="1"/>
  <c r="Y85" i="1" s="1"/>
  <c r="X85" i="1"/>
  <c r="X103" i="1"/>
  <c r="X127" i="1"/>
  <c r="X136" i="1"/>
  <c r="C543" i="1"/>
  <c r="X53" i="1"/>
  <c r="F543" i="1"/>
  <c r="X137" i="1"/>
  <c r="G543" i="1"/>
  <c r="X145" i="1"/>
  <c r="H543" i="1"/>
  <c r="X158" i="1"/>
  <c r="I543" i="1"/>
  <c r="X163" i="1"/>
  <c r="J543" i="1"/>
  <c r="Y207" i="1"/>
  <c r="Y212" i="1" s="1"/>
  <c r="X212" i="1"/>
  <c r="Y215" i="1"/>
  <c r="Y217" i="1" s="1"/>
  <c r="X218" i="1"/>
  <c r="Y222" i="1"/>
  <c r="Y227" i="1" s="1"/>
  <c r="Y231" i="1"/>
  <c r="Y245" i="1" s="1"/>
  <c r="Y253" i="1"/>
  <c r="Y256" i="1" s="1"/>
  <c r="Y259" i="1"/>
  <c r="Y268" i="1" s="1"/>
  <c r="X268" i="1"/>
  <c r="Y271" i="1"/>
  <c r="Y274" i="1" s="1"/>
  <c r="X274" i="1"/>
  <c r="Y279" i="1"/>
  <c r="Y280" i="1" s="1"/>
  <c r="Y283" i="1"/>
  <c r="Y285" i="1" s="1"/>
  <c r="X286" i="1"/>
  <c r="O543" i="1"/>
  <c r="Y290" i="1"/>
  <c r="X297" i="1"/>
  <c r="Y300" i="1"/>
  <c r="Y301" i="1" s="1"/>
  <c r="Y305" i="1"/>
  <c r="Y306" i="1" s="1"/>
  <c r="X306" i="1"/>
  <c r="Y309" i="1"/>
  <c r="Y312" i="1" s="1"/>
  <c r="X312" i="1"/>
  <c r="Y315" i="1"/>
  <c r="Y316" i="1" s="1"/>
  <c r="X316" i="1"/>
  <c r="Y319" i="1"/>
  <c r="Y320" i="1" s="1"/>
  <c r="X320" i="1"/>
  <c r="Y325" i="1"/>
  <c r="Y333" i="1" s="1"/>
  <c r="X334" i="1"/>
  <c r="Y337" i="1"/>
  <c r="Y339" i="1" s="1"/>
  <c r="Y343" i="1"/>
  <c r="Y344" i="1" s="1"/>
  <c r="Y347" i="1"/>
  <c r="Y348" i="1" s="1"/>
  <c r="X348" i="1"/>
  <c r="Y352" i="1"/>
  <c r="Y357" i="1" s="1"/>
  <c r="X357" i="1"/>
  <c r="Y360" i="1"/>
  <c r="Y362" i="1" s="1"/>
  <c r="X363" i="1"/>
  <c r="X369" i="1"/>
  <c r="X381" i="1"/>
  <c r="X429" i="1"/>
  <c r="X434" i="1"/>
  <c r="Y431" i="1"/>
  <c r="Y433" i="1" s="1"/>
  <c r="X465" i="1"/>
  <c r="X470" i="1"/>
  <c r="Y467" i="1"/>
  <c r="Y469" i="1" s="1"/>
  <c r="X485" i="1"/>
  <c r="X488" i="1"/>
  <c r="Y487" i="1"/>
  <c r="Y488" i="1" s="1"/>
  <c r="X489" i="1"/>
  <c r="X507" i="1"/>
  <c r="Y503" i="1"/>
  <c r="Y507" i="1" s="1"/>
  <c r="L543" i="1"/>
  <c r="N543" i="1"/>
  <c r="X245" i="1"/>
  <c r="X307" i="1"/>
  <c r="X333" i="1"/>
  <c r="X358" i="1"/>
  <c r="S543" i="1"/>
  <c r="X380" i="1"/>
  <c r="Y383" i="1"/>
  <c r="Y396" i="1" s="1"/>
  <c r="X396" i="1"/>
  <c r="Y402" i="1"/>
  <c r="X413" i="1"/>
  <c r="X412" i="1"/>
  <c r="X419" i="1"/>
  <c r="X428" i="1"/>
  <c r="Y421" i="1"/>
  <c r="Y428" i="1" s="1"/>
  <c r="X433" i="1"/>
  <c r="U543" i="1"/>
  <c r="X448" i="1"/>
  <c r="Y445" i="1"/>
  <c r="Y448" i="1" s="1"/>
  <c r="X449" i="1"/>
  <c r="V543" i="1"/>
  <c r="X464" i="1"/>
  <c r="Y453" i="1"/>
  <c r="Y464" i="1" s="1"/>
  <c r="X469" i="1"/>
  <c r="X479" i="1"/>
  <c r="X484" i="1"/>
  <c r="Y481" i="1"/>
  <c r="Y484" i="1" s="1"/>
  <c r="W543" i="1"/>
  <c r="X508" i="1"/>
  <c r="X517" i="1"/>
  <c r="X524" i="1"/>
  <c r="Y519" i="1"/>
  <c r="Y524" i="1" s="1"/>
  <c r="X525" i="1"/>
  <c r="X418" i="1"/>
  <c r="X501" i="1"/>
  <c r="Y538" i="1" l="1"/>
  <c r="X537" i="1"/>
  <c r="X536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<sst xmlns="http://schemas.openxmlformats.org/spreadsheetml/2006/main" count="2266" uniqueCount="739">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</sst>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A518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8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1" t="s">
        <v>8</v>
      </c>
      <c r="B5" s="465"/>
      <c r="C5" s="466"/>
      <c r="D5" s="408"/>
      <c r="E5" s="410"/>
      <c r="F5" s="700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0"/>
      <c r="S5" s="606" t="s">
        <v>11</v>
      </c>
      <c r="T5" s="423"/>
      <c r="U5" s="609" t="s">
        <v>12</v>
      </c>
      <c r="V5" s="530"/>
      <c r="AA5" s="51"/>
      <c r="AB5" s="51"/>
      <c r="AC5" s="51"/>
    </row>
    <row r="6" spans="1:30" s="363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2" t="s">
        <v>16</v>
      </c>
      <c r="T6" s="423"/>
      <c r="U6" s="659" t="s">
        <v>17</v>
      </c>
      <c r="V6" s="440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89" t="str">
        <f>IFERROR(VLOOKUP(DeliveryAddress,Table,3,0),1)</f>
        <v>1</v>
      </c>
      <c r="E7" s="590"/>
      <c r="F7" s="590"/>
      <c r="G7" s="590"/>
      <c r="H7" s="590"/>
      <c r="I7" s="590"/>
      <c r="J7" s="590"/>
      <c r="K7" s="590"/>
      <c r="L7" s="558"/>
      <c r="M7" s="61"/>
      <c r="O7" s="24"/>
      <c r="P7" s="42"/>
      <c r="Q7" s="42"/>
      <c r="S7" s="375"/>
      <c r="T7" s="423"/>
      <c r="U7" s="660"/>
      <c r="V7" s="661"/>
      <c r="AA7" s="51"/>
      <c r="AB7" s="51"/>
      <c r="AC7" s="51"/>
    </row>
    <row r="8" spans="1:30" s="363" customFormat="1" ht="25.5" customHeight="1" x14ac:dyDescent="0.2">
      <c r="A8" s="741" t="s">
        <v>18</v>
      </c>
      <c r="B8" s="400"/>
      <c r="C8" s="401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3"/>
      <c r="U8" s="660"/>
      <c r="V8" s="661"/>
      <c r="AA8" s="51"/>
      <c r="AB8" s="51"/>
      <c r="AC8" s="51"/>
    </row>
    <row r="9" spans="1:30" s="363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8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64"/>
      <c r="O9" s="26" t="s">
        <v>21</v>
      </c>
      <c r="P9" s="524"/>
      <c r="Q9" s="525"/>
      <c r="S9" s="375"/>
      <c r="T9" s="423"/>
      <c r="U9" s="662"/>
      <c r="V9" s="663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8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62"/>
      <c r="O10" s="26" t="s">
        <v>22</v>
      </c>
      <c r="P10" s="616"/>
      <c r="Q10" s="617"/>
      <c r="T10" s="24" t="s">
        <v>23</v>
      </c>
      <c r="U10" s="439" t="s">
        <v>24</v>
      </c>
      <c r="V10" s="440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29"/>
      <c r="Q11" s="530"/>
      <c r="T11" s="24" t="s">
        <v>27</v>
      </c>
      <c r="U11" s="604" t="s">
        <v>28</v>
      </c>
      <c r="V11" s="52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93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63" customFormat="1" ht="23.25" customHeight="1" x14ac:dyDescent="0.2">
      <c r="A13" s="693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4"/>
      <c r="Q13" s="52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93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48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7"/>
      <c r="Q17" s="447"/>
      <c r="R17" s="447"/>
      <c r="S17" s="448"/>
      <c r="T17" s="728" t="s">
        <v>50</v>
      </c>
      <c r="U17" s="466"/>
      <c r="V17" s="416" t="s">
        <v>51</v>
      </c>
      <c r="W17" s="416" t="s">
        <v>52</v>
      </c>
      <c r="X17" s="750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7"/>
      <c r="BB17" s="725" t="s">
        <v>58</v>
      </c>
    </row>
    <row r="18" spans="1:54" ht="14.25" customHeight="1" x14ac:dyDescent="0.2">
      <c r="A18" s="417"/>
      <c r="B18" s="417"/>
      <c r="C18" s="417"/>
      <c r="D18" s="449"/>
      <c r="E18" s="451"/>
      <c r="F18" s="417"/>
      <c r="G18" s="417"/>
      <c r="H18" s="417"/>
      <c r="I18" s="417"/>
      <c r="J18" s="417"/>
      <c r="K18" s="417"/>
      <c r="L18" s="417"/>
      <c r="M18" s="417"/>
      <c r="N18" s="417"/>
      <c r="O18" s="449"/>
      <c r="P18" s="450"/>
      <c r="Q18" s="450"/>
      <c r="R18" s="450"/>
      <c r="S18" s="451"/>
      <c r="T18" s="361" t="s">
        <v>59</v>
      </c>
      <c r="U18" s="361" t="s">
        <v>60</v>
      </c>
      <c r="V18" s="417"/>
      <c r="W18" s="417"/>
      <c r="X18" s="751"/>
      <c r="Y18" s="417"/>
      <c r="Z18" s="627"/>
      <c r="AA18" s="627"/>
      <c r="AB18" s="470"/>
      <c r="AC18" s="471"/>
      <c r="AD18" s="472"/>
      <c r="AE18" s="478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0"/>
      <c r="AA20" s="360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59"/>
      <c r="AA21" s="359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7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9" t="s">
        <v>73</v>
      </c>
      <c r="P24" s="400"/>
      <c r="Q24" s="400"/>
      <c r="R24" s="400"/>
      <c r="S24" s="400"/>
      <c r="T24" s="400"/>
      <c r="U24" s="401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9" t="s">
        <v>73</v>
      </c>
      <c r="P25" s="400"/>
      <c r="Q25" s="400"/>
      <c r="R25" s="400"/>
      <c r="S25" s="400"/>
      <c r="T25" s="400"/>
      <c r="U25" s="401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59"/>
      <c r="AA26" s="359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9" t="s">
        <v>73</v>
      </c>
      <c r="P34" s="400"/>
      <c r="Q34" s="400"/>
      <c r="R34" s="400"/>
      <c r="S34" s="400"/>
      <c r="T34" s="400"/>
      <c r="U34" s="401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9" t="s">
        <v>73</v>
      </c>
      <c r="P35" s="400"/>
      <c r="Q35" s="400"/>
      <c r="R35" s="400"/>
      <c r="S35" s="400"/>
      <c r="T35" s="400"/>
      <c r="U35" s="401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59"/>
      <c r="AA36" s="359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9" t="s">
        <v>73</v>
      </c>
      <c r="P38" s="400"/>
      <c r="Q38" s="400"/>
      <c r="R38" s="400"/>
      <c r="S38" s="400"/>
      <c r="T38" s="400"/>
      <c r="U38" s="401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9" t="s">
        <v>73</v>
      </c>
      <c r="P39" s="400"/>
      <c r="Q39" s="400"/>
      <c r="R39" s="400"/>
      <c r="S39" s="400"/>
      <c r="T39" s="400"/>
      <c r="U39" s="401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59"/>
      <c r="AA40" s="359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9" t="s">
        <v>73</v>
      </c>
      <c r="P42" s="400"/>
      <c r="Q42" s="400"/>
      <c r="R42" s="400"/>
      <c r="S42" s="400"/>
      <c r="T42" s="400"/>
      <c r="U42" s="401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9" t="s">
        <v>73</v>
      </c>
      <c r="P43" s="400"/>
      <c r="Q43" s="400"/>
      <c r="R43" s="400"/>
      <c r="S43" s="400"/>
      <c r="T43" s="400"/>
      <c r="U43" s="401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59"/>
      <c r="AA44" s="359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9" t="s">
        <v>73</v>
      </c>
      <c r="P46" s="400"/>
      <c r="Q46" s="400"/>
      <c r="R46" s="400"/>
      <c r="S46" s="400"/>
      <c r="T46" s="400"/>
      <c r="U46" s="401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9" t="s">
        <v>73</v>
      </c>
      <c r="P47" s="400"/>
      <c r="Q47" s="400"/>
      <c r="R47" s="400"/>
      <c r="S47" s="400"/>
      <c r="T47" s="400"/>
      <c r="U47" s="401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0"/>
      <c r="AA49" s="360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59"/>
      <c r="AA50" s="359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9" t="s">
        <v>73</v>
      </c>
      <c r="P53" s="400"/>
      <c r="Q53" s="400"/>
      <c r="R53" s="400"/>
      <c r="S53" s="400"/>
      <c r="T53" s="400"/>
      <c r="U53" s="401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9" t="s">
        <v>73</v>
      </c>
      <c r="P54" s="400"/>
      <c r="Q54" s="400"/>
      <c r="R54" s="400"/>
      <c r="S54" s="400"/>
      <c r="T54" s="400"/>
      <c r="U54" s="401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0"/>
      <c r="AA55" s="360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9" t="s">
        <v>73</v>
      </c>
      <c r="P61" s="400"/>
      <c r="Q61" s="400"/>
      <c r="R61" s="400"/>
      <c r="S61" s="400"/>
      <c r="T61" s="400"/>
      <c r="U61" s="401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9" t="s">
        <v>73</v>
      </c>
      <c r="P62" s="400"/>
      <c r="Q62" s="400"/>
      <c r="R62" s="400"/>
      <c r="S62" s="400"/>
      <c r="T62" s="400"/>
      <c r="U62" s="401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0"/>
      <c r="AA63" s="360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59"/>
      <c r="AA64" s="359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9" t="s">
        <v>73</v>
      </c>
      <c r="P85" s="400"/>
      <c r="Q85" s="400"/>
      <c r="R85" s="400"/>
      <c r="S85" s="400"/>
      <c r="T85" s="400"/>
      <c r="U85" s="401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9" t="s">
        <v>73</v>
      </c>
      <c r="P86" s="400"/>
      <c r="Q86" s="400"/>
      <c r="R86" s="400"/>
      <c r="S86" s="400"/>
      <c r="T86" s="400"/>
      <c r="U86" s="401"/>
      <c r="V86" s="37" t="s">
        <v>68</v>
      </c>
      <c r="W86" s="368">
        <f>IFERROR(SUM(W65:W84),"0")</f>
        <v>0</v>
      </c>
      <c r="X86" s="368">
        <f>IFERROR(SUM(X65:X84),"0")</f>
        <v>0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59"/>
      <c r="AA87" s="359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9" t="s">
        <v>73</v>
      </c>
      <c r="P92" s="400"/>
      <c r="Q92" s="400"/>
      <c r="R92" s="400"/>
      <c r="S92" s="400"/>
      <c r="T92" s="400"/>
      <c r="U92" s="401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9" t="s">
        <v>73</v>
      </c>
      <c r="P93" s="400"/>
      <c r="Q93" s="400"/>
      <c r="R93" s="400"/>
      <c r="S93" s="400"/>
      <c r="T93" s="400"/>
      <c r="U93" s="401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59"/>
      <c r="AA94" s="359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9" t="s">
        <v>73</v>
      </c>
      <c r="P102" s="400"/>
      <c r="Q102" s="400"/>
      <c r="R102" s="400"/>
      <c r="S102" s="400"/>
      <c r="T102" s="400"/>
      <c r="U102" s="401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9" t="s">
        <v>73</v>
      </c>
      <c r="P103" s="400"/>
      <c r="Q103" s="400"/>
      <c r="R103" s="400"/>
      <c r="S103" s="400"/>
      <c r="T103" s="400"/>
      <c r="U103" s="401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59"/>
      <c r="AA104" s="359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9" t="s">
        <v>73</v>
      </c>
      <c r="P117" s="400"/>
      <c r="Q117" s="400"/>
      <c r="R117" s="400"/>
      <c r="S117" s="400"/>
      <c r="T117" s="400"/>
      <c r="U117" s="401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9" t="s">
        <v>73</v>
      </c>
      <c r="P118" s="400"/>
      <c r="Q118" s="400"/>
      <c r="R118" s="400"/>
      <c r="S118" s="400"/>
      <c r="T118" s="400"/>
      <c r="U118" s="401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59"/>
      <c r="AA119" s="359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9" t="s">
        <v>73</v>
      </c>
      <c r="P127" s="400"/>
      <c r="Q127" s="400"/>
      <c r="R127" s="400"/>
      <c r="S127" s="400"/>
      <c r="T127" s="400"/>
      <c r="U127" s="401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9" t="s">
        <v>73</v>
      </c>
      <c r="P128" s="400"/>
      <c r="Q128" s="400"/>
      <c r="R128" s="400"/>
      <c r="S128" s="400"/>
      <c r="T128" s="400"/>
      <c r="U128" s="401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0"/>
      <c r="AA129" s="360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9" t="s">
        <v>73</v>
      </c>
      <c r="P136" s="400"/>
      <c r="Q136" s="400"/>
      <c r="R136" s="400"/>
      <c r="S136" s="400"/>
      <c r="T136" s="400"/>
      <c r="U136" s="401"/>
      <c r="V136" s="37" t="s">
        <v>74</v>
      </c>
      <c r="W136" s="368">
        <f>IFERROR(W131/H131,"0")+IFERROR(W132/H132,"0")+IFERROR(W133/H133,"0")+IFERROR(W134/H134,"0")+IFERROR(W135/H135,"0")</f>
        <v>0</v>
      </c>
      <c r="X136" s="368">
        <f>IFERROR(X131/H131,"0")+IFERROR(X132/H132,"0")+IFERROR(X133/H133,"0")+IFERROR(X134/H134,"0")+IFERROR(X135/H135,"0")</f>
        <v>0</v>
      </c>
      <c r="Y136" s="368">
        <f>IFERROR(IF(Y131="",0,Y131),"0")+IFERROR(IF(Y132="",0,Y132),"0")+IFERROR(IF(Y133="",0,Y133),"0")+IFERROR(IF(Y134="",0,Y134),"0")+IFERROR(IF(Y135="",0,Y135),"0")</f>
        <v>0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9" t="s">
        <v>73</v>
      </c>
      <c r="P137" s="400"/>
      <c r="Q137" s="400"/>
      <c r="R137" s="400"/>
      <c r="S137" s="400"/>
      <c r="T137" s="400"/>
      <c r="U137" s="401"/>
      <c r="V137" s="37" t="s">
        <v>68</v>
      </c>
      <c r="W137" s="368">
        <f>IFERROR(SUM(W131:W135),"0")</f>
        <v>0</v>
      </c>
      <c r="X137" s="368">
        <f>IFERROR(SUM(X131:X135),"0")</f>
        <v>0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0"/>
      <c r="AA139" s="360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59"/>
      <c r="AA140" s="359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9" t="s">
        <v>73</v>
      </c>
      <c r="P144" s="400"/>
      <c r="Q144" s="400"/>
      <c r="R144" s="400"/>
      <c r="S144" s="400"/>
      <c r="T144" s="400"/>
      <c r="U144" s="401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9" t="s">
        <v>73</v>
      </c>
      <c r="P145" s="400"/>
      <c r="Q145" s="400"/>
      <c r="R145" s="400"/>
      <c r="S145" s="400"/>
      <c r="T145" s="400"/>
      <c r="U145" s="401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0"/>
      <c r="AA146" s="360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100</v>
      </c>
      <c r="X148" s="367">
        <f t="shared" ref="X148:X156" si="8">IFERROR(IF(W148="",0,CEILING((W148/$H148),1)*$H148),"")</f>
        <v>100.80000000000001</v>
      </c>
      <c r="Y148" s="36">
        <f>IFERROR(IF(X148=0,"",ROUNDUP(X148/H148,0)*0.00753),"")</f>
        <v>0.18071999999999999</v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30</v>
      </c>
      <c r="X149" s="367">
        <f t="shared" si="8"/>
        <v>33.6</v>
      </c>
      <c r="Y149" s="36">
        <f>IFERROR(IF(X149=0,"",ROUNDUP(X149/H149,0)*0.00753),"")</f>
        <v>6.0240000000000002E-2</v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30</v>
      </c>
      <c r="X150" s="367">
        <f t="shared" si="8"/>
        <v>33.6</v>
      </c>
      <c r="Y150" s="36">
        <f>IFERROR(IF(X150=0,"",ROUNDUP(X150/H150,0)*0.00753),"")</f>
        <v>6.0240000000000002E-2</v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33.599999999999987</v>
      </c>
      <c r="X154" s="367">
        <f t="shared" si="8"/>
        <v>33.6</v>
      </c>
      <c r="Y154" s="36">
        <f>IFERROR(IF(X154=0,"",ROUNDUP(X154/H154,0)*0.00502),"")</f>
        <v>8.0320000000000003E-2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9" t="s">
        <v>73</v>
      </c>
      <c r="P157" s="400"/>
      <c r="Q157" s="400"/>
      <c r="R157" s="400"/>
      <c r="S157" s="400"/>
      <c r="T157" s="400"/>
      <c r="U157" s="401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54.095238095238088</v>
      </c>
      <c r="X157" s="368">
        <f>IFERROR(X148/H148,"0")+IFERROR(X149/H149,"0")+IFERROR(X150/H150,"0")+IFERROR(X151/H151,"0")+IFERROR(X152/H152,"0")+IFERROR(X153/H153,"0")+IFERROR(X154/H154,"0")+IFERROR(X155/H155,"0")+IFERROR(X156/H156,"0")</f>
        <v>56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0.38152000000000003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9" t="s">
        <v>73</v>
      </c>
      <c r="P158" s="400"/>
      <c r="Q158" s="400"/>
      <c r="R158" s="400"/>
      <c r="S158" s="400"/>
      <c r="T158" s="400"/>
      <c r="U158" s="401"/>
      <c r="V158" s="37" t="s">
        <v>68</v>
      </c>
      <c r="W158" s="368">
        <f>IFERROR(SUM(W148:W156),"0")</f>
        <v>193.6</v>
      </c>
      <c r="X158" s="368">
        <f>IFERROR(SUM(X148:X156),"0")</f>
        <v>201.6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0"/>
      <c r="AA159" s="360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59"/>
      <c r="AA160" s="359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36</v>
      </c>
      <c r="X162" s="367">
        <f>IFERROR(IF(W162="",0,CEILING((W162/$H162),1)*$H162),"")</f>
        <v>37.800000000000004</v>
      </c>
      <c r="Y162" s="36">
        <f>IFERROR(IF(X162=0,"",ROUNDUP(X162/H162,0)*0.00753),"")</f>
        <v>0.10542</v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9" t="s">
        <v>73</v>
      </c>
      <c r="P163" s="400"/>
      <c r="Q163" s="400"/>
      <c r="R163" s="400"/>
      <c r="S163" s="400"/>
      <c r="T163" s="400"/>
      <c r="U163" s="401"/>
      <c r="V163" s="37" t="s">
        <v>74</v>
      </c>
      <c r="W163" s="368">
        <f>IFERROR(W161/H161,"0")+IFERROR(W162/H162,"0")</f>
        <v>13.333333333333332</v>
      </c>
      <c r="X163" s="368">
        <f>IFERROR(X161/H161,"0")+IFERROR(X162/H162,"0")</f>
        <v>14</v>
      </c>
      <c r="Y163" s="368">
        <f>IFERROR(IF(Y161="",0,Y161),"0")+IFERROR(IF(Y162="",0,Y162),"0")</f>
        <v>0.10542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9" t="s">
        <v>73</v>
      </c>
      <c r="P164" s="400"/>
      <c r="Q164" s="400"/>
      <c r="R164" s="400"/>
      <c r="S164" s="400"/>
      <c r="T164" s="400"/>
      <c r="U164" s="401"/>
      <c r="V164" s="37" t="s">
        <v>68</v>
      </c>
      <c r="W164" s="368">
        <f>IFERROR(SUM(W161:W162),"0")</f>
        <v>36</v>
      </c>
      <c r="X164" s="368">
        <f>IFERROR(SUM(X161:X162),"0")</f>
        <v>37.800000000000004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59"/>
      <c r="AA165" s="359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9" t="s">
        <v>73</v>
      </c>
      <c r="P168" s="400"/>
      <c r="Q168" s="400"/>
      <c r="R168" s="400"/>
      <c r="S168" s="400"/>
      <c r="T168" s="400"/>
      <c r="U168" s="401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9" t="s">
        <v>73</v>
      </c>
      <c r="P169" s="400"/>
      <c r="Q169" s="400"/>
      <c r="R169" s="400"/>
      <c r="S169" s="400"/>
      <c r="T169" s="400"/>
      <c r="U169" s="401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180</v>
      </c>
      <c r="X171" s="367">
        <f>IFERROR(IF(W171="",0,CEILING((W171/$H171),1)*$H171),"")</f>
        <v>183.60000000000002</v>
      </c>
      <c r="Y171" s="36">
        <f>IFERROR(IF(X171=0,"",ROUNDUP(X171/H171,0)*0.00937),"")</f>
        <v>0.31857999999999997</v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180</v>
      </c>
      <c r="X173" s="367">
        <f>IFERROR(IF(W173="",0,CEILING((W173/$H173),1)*$H173),"")</f>
        <v>183.60000000000002</v>
      </c>
      <c r="Y173" s="36">
        <f>IFERROR(IF(X173=0,"",ROUNDUP(X173/H173,0)*0.00937),"")</f>
        <v>0.31857999999999997</v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100</v>
      </c>
      <c r="X174" s="367">
        <f>IFERROR(IF(W174="",0,CEILING((W174/$H174),1)*$H174),"")</f>
        <v>102.60000000000001</v>
      </c>
      <c r="Y174" s="36">
        <f>IFERROR(IF(X174=0,"",ROUNDUP(X174/H174,0)*0.00937),"")</f>
        <v>0.17802999999999999</v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9" t="s">
        <v>73</v>
      </c>
      <c r="P175" s="400"/>
      <c r="Q175" s="400"/>
      <c r="R175" s="400"/>
      <c r="S175" s="400"/>
      <c r="T175" s="400"/>
      <c r="U175" s="401"/>
      <c r="V175" s="37" t="s">
        <v>74</v>
      </c>
      <c r="W175" s="368">
        <f>IFERROR(W171/H171,"0")+IFERROR(W172/H172,"0")+IFERROR(W173/H173,"0")+IFERROR(W174/H174,"0")</f>
        <v>85.185185185185176</v>
      </c>
      <c r="X175" s="368">
        <f>IFERROR(X171/H171,"0")+IFERROR(X172/H172,"0")+IFERROR(X173/H173,"0")+IFERROR(X174/H174,"0")</f>
        <v>87</v>
      </c>
      <c r="Y175" s="368">
        <f>IFERROR(IF(Y171="",0,Y171),"0")+IFERROR(IF(Y172="",0,Y172),"0")+IFERROR(IF(Y173="",0,Y173),"0")+IFERROR(IF(Y174="",0,Y174),"0")</f>
        <v>0.81518999999999997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9" t="s">
        <v>73</v>
      </c>
      <c r="P176" s="400"/>
      <c r="Q176" s="400"/>
      <c r="R176" s="400"/>
      <c r="S176" s="400"/>
      <c r="T176" s="400"/>
      <c r="U176" s="401"/>
      <c r="V176" s="37" t="s">
        <v>68</v>
      </c>
      <c r="W176" s="368">
        <f>IFERROR(SUM(W171:W174),"0")</f>
        <v>460</v>
      </c>
      <c r="X176" s="368">
        <f>IFERROR(SUM(X171:X174),"0")</f>
        <v>469.80000000000007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59"/>
      <c r="AA177" s="359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100</v>
      </c>
      <c r="X181" s="367">
        <f t="shared" si="9"/>
        <v>101.39999999999999</v>
      </c>
      <c r="Y181" s="36">
        <f>IFERROR(IF(X181=0,"",ROUNDUP(X181/H181,0)*0.02175),"")</f>
        <v>0.28275</v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240</v>
      </c>
      <c r="X188" s="367">
        <f t="shared" si="9"/>
        <v>240</v>
      </c>
      <c r="Y188" s="36">
        <f t="shared" ref="Y188:Y194" si="10">IFERROR(IF(X188=0,"",ROUNDUP(X188/H188,0)*0.00753),"")</f>
        <v>0.753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45</v>
      </c>
      <c r="X189" s="367">
        <f t="shared" si="9"/>
        <v>45</v>
      </c>
      <c r="Y189" s="36">
        <f t="shared" si="10"/>
        <v>0.18825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144</v>
      </c>
      <c r="X191" s="367">
        <f t="shared" si="9"/>
        <v>144</v>
      </c>
      <c r="Y191" s="36">
        <f t="shared" si="10"/>
        <v>0.45180000000000003</v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216</v>
      </c>
      <c r="X193" s="367">
        <f t="shared" si="9"/>
        <v>216</v>
      </c>
      <c r="Y193" s="36">
        <f t="shared" si="10"/>
        <v>0.67769999999999997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216</v>
      </c>
      <c r="X194" s="367">
        <f t="shared" si="9"/>
        <v>216</v>
      </c>
      <c r="Y194" s="36">
        <f t="shared" si="10"/>
        <v>0.67769999999999997</v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9" t="s">
        <v>73</v>
      </c>
      <c r="P195" s="400"/>
      <c r="Q195" s="400"/>
      <c r="R195" s="400"/>
      <c r="S195" s="400"/>
      <c r="T195" s="400"/>
      <c r="U195" s="401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377.82051282051282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378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3.0312000000000001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9" t="s">
        <v>73</v>
      </c>
      <c r="P196" s="400"/>
      <c r="Q196" s="400"/>
      <c r="R196" s="400"/>
      <c r="S196" s="400"/>
      <c r="T196" s="400"/>
      <c r="U196" s="401"/>
      <c r="V196" s="37" t="s">
        <v>68</v>
      </c>
      <c r="W196" s="368">
        <f>IFERROR(SUM(W178:W194),"0")</f>
        <v>961</v>
      </c>
      <c r="X196" s="368">
        <f>IFERROR(SUM(X178:X194),"0")</f>
        <v>962.4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59"/>
      <c r="AA197" s="359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96</v>
      </c>
      <c r="X200" s="367">
        <f>IFERROR(IF(W200="",0,CEILING((W200/$H200),1)*$H200),"")</f>
        <v>96</v>
      </c>
      <c r="Y200" s="36">
        <f>IFERROR(IF(X200=0,"",ROUNDUP(X200/H200,0)*0.00753),"")</f>
        <v>0.30120000000000002</v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48</v>
      </c>
      <c r="X201" s="367">
        <f>IFERROR(IF(W201="",0,CEILING((W201/$H201),1)*$H201),"")</f>
        <v>48</v>
      </c>
      <c r="Y201" s="36">
        <f>IFERROR(IF(X201=0,"",ROUNDUP(X201/H201,0)*0.00753),"")</f>
        <v>0.15060000000000001</v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9" t="s">
        <v>73</v>
      </c>
      <c r="P202" s="400"/>
      <c r="Q202" s="400"/>
      <c r="R202" s="400"/>
      <c r="S202" s="400"/>
      <c r="T202" s="400"/>
      <c r="U202" s="401"/>
      <c r="V202" s="37" t="s">
        <v>74</v>
      </c>
      <c r="W202" s="368">
        <f>IFERROR(W198/H198,"0")+IFERROR(W199/H199,"0")+IFERROR(W200/H200,"0")+IFERROR(W201/H201,"0")</f>
        <v>60</v>
      </c>
      <c r="X202" s="368">
        <f>IFERROR(X198/H198,"0")+IFERROR(X199/H199,"0")+IFERROR(X200/H200,"0")+IFERROR(X201/H201,"0")</f>
        <v>60</v>
      </c>
      <c r="Y202" s="368">
        <f>IFERROR(IF(Y198="",0,Y198),"0")+IFERROR(IF(Y199="",0,Y199),"0")+IFERROR(IF(Y200="",0,Y200),"0")+IFERROR(IF(Y201="",0,Y201),"0")</f>
        <v>0.45180000000000003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9" t="s">
        <v>73</v>
      </c>
      <c r="P203" s="400"/>
      <c r="Q203" s="400"/>
      <c r="R203" s="400"/>
      <c r="S203" s="400"/>
      <c r="T203" s="400"/>
      <c r="U203" s="401"/>
      <c r="V203" s="37" t="s">
        <v>68</v>
      </c>
      <c r="W203" s="368">
        <f>IFERROR(SUM(W198:W201),"0")</f>
        <v>144</v>
      </c>
      <c r="X203" s="368">
        <f>IFERROR(SUM(X198:X201),"0")</f>
        <v>144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0"/>
      <c r="AA204" s="360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59"/>
      <c r="AA205" s="359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9" t="s">
        <v>73</v>
      </c>
      <c r="P212" s="400"/>
      <c r="Q212" s="400"/>
      <c r="R212" s="400"/>
      <c r="S212" s="400"/>
      <c r="T212" s="400"/>
      <c r="U212" s="401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9" t="s">
        <v>73</v>
      </c>
      <c r="P213" s="400"/>
      <c r="Q213" s="400"/>
      <c r="R213" s="400"/>
      <c r="S213" s="400"/>
      <c r="T213" s="400"/>
      <c r="U213" s="401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59"/>
      <c r="AA214" s="359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9" t="s">
        <v>73</v>
      </c>
      <c r="P217" s="400"/>
      <c r="Q217" s="400"/>
      <c r="R217" s="400"/>
      <c r="S217" s="400"/>
      <c r="T217" s="400"/>
      <c r="U217" s="401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9" t="s">
        <v>73</v>
      </c>
      <c r="P218" s="400"/>
      <c r="Q218" s="400"/>
      <c r="R218" s="400"/>
      <c r="S218" s="400"/>
      <c r="T218" s="400"/>
      <c r="U218" s="401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0"/>
      <c r="AA219" s="360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59"/>
      <c r="AA220" s="359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9" t="s">
        <v>73</v>
      </c>
      <c r="P227" s="400"/>
      <c r="Q227" s="400"/>
      <c r="R227" s="400"/>
      <c r="S227" s="400"/>
      <c r="T227" s="400"/>
      <c r="U227" s="401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9" t="s">
        <v>73</v>
      </c>
      <c r="P228" s="400"/>
      <c r="Q228" s="400"/>
      <c r="R228" s="400"/>
      <c r="S228" s="400"/>
      <c r="T228" s="400"/>
      <c r="U228" s="401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0"/>
      <c r="AA229" s="360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59"/>
      <c r="AA230" s="359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9" t="s">
        <v>73</v>
      </c>
      <c r="P245" s="400"/>
      <c r="Q245" s="400"/>
      <c r="R245" s="400"/>
      <c r="S245" s="400"/>
      <c r="T245" s="400"/>
      <c r="U245" s="401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9" t="s">
        <v>73</v>
      </c>
      <c r="P246" s="400"/>
      <c r="Q246" s="400"/>
      <c r="R246" s="400"/>
      <c r="S246" s="400"/>
      <c r="T246" s="400"/>
      <c r="U246" s="401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59"/>
      <c r="AA247" s="359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9" t="s">
        <v>73</v>
      </c>
      <c r="P249" s="400"/>
      <c r="Q249" s="400"/>
      <c r="R249" s="400"/>
      <c r="S249" s="400"/>
      <c r="T249" s="400"/>
      <c r="U249" s="401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9" t="s">
        <v>73</v>
      </c>
      <c r="P250" s="400"/>
      <c r="Q250" s="400"/>
      <c r="R250" s="400"/>
      <c r="S250" s="400"/>
      <c r="T250" s="400"/>
      <c r="U250" s="401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59"/>
      <c r="AA251" s="359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300</v>
      </c>
      <c r="X252" s="367">
        <f>IFERROR(IF(W252="",0,CEILING((W252/$H252),1)*$H252),"")</f>
        <v>302.40000000000003</v>
      </c>
      <c r="Y252" s="36">
        <f>IFERROR(IF(X252=0,"",ROUNDUP(X252/H252,0)*0.00753),"")</f>
        <v>0.54215999999999998</v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9" t="s">
        <v>73</v>
      </c>
      <c r="P256" s="400"/>
      <c r="Q256" s="400"/>
      <c r="R256" s="400"/>
      <c r="S256" s="400"/>
      <c r="T256" s="400"/>
      <c r="U256" s="401"/>
      <c r="V256" s="37" t="s">
        <v>74</v>
      </c>
      <c r="W256" s="368">
        <f>IFERROR(W252/H252,"0")+IFERROR(W253/H253,"0")+IFERROR(W254/H254,"0")+IFERROR(W255/H255,"0")</f>
        <v>71.428571428571431</v>
      </c>
      <c r="X256" s="368">
        <f>IFERROR(X252/H252,"0")+IFERROR(X253/H253,"0")+IFERROR(X254/H254,"0")+IFERROR(X255/H255,"0")</f>
        <v>72</v>
      </c>
      <c r="Y256" s="368">
        <f>IFERROR(IF(Y252="",0,Y252),"0")+IFERROR(IF(Y253="",0,Y253),"0")+IFERROR(IF(Y254="",0,Y254),"0")+IFERROR(IF(Y255="",0,Y255),"0")</f>
        <v>0.54215999999999998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9" t="s">
        <v>73</v>
      </c>
      <c r="P257" s="400"/>
      <c r="Q257" s="400"/>
      <c r="R257" s="400"/>
      <c r="S257" s="400"/>
      <c r="T257" s="400"/>
      <c r="U257" s="401"/>
      <c r="V257" s="37" t="s">
        <v>68</v>
      </c>
      <c r="W257" s="368">
        <f>IFERROR(SUM(W252:W255),"0")</f>
        <v>300</v>
      </c>
      <c r="X257" s="368">
        <f>IFERROR(SUM(X252:X255),"0")</f>
        <v>302.40000000000003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59"/>
      <c r="AA258" s="359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9" t="s">
        <v>73</v>
      </c>
      <c r="P268" s="400"/>
      <c r="Q268" s="400"/>
      <c r="R268" s="400"/>
      <c r="S268" s="400"/>
      <c r="T268" s="400"/>
      <c r="U268" s="401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9" t="s">
        <v>73</v>
      </c>
      <c r="P269" s="400"/>
      <c r="Q269" s="400"/>
      <c r="R269" s="400"/>
      <c r="S269" s="400"/>
      <c r="T269" s="400"/>
      <c r="U269" s="401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60</v>
      </c>
      <c r="X271" s="367">
        <f>IFERROR(IF(W271="",0,CEILING((W271/$H271),1)*$H271),"")</f>
        <v>67.2</v>
      </c>
      <c r="Y271" s="36">
        <f>IFERROR(IF(X271=0,"",ROUNDUP(X271/H271,0)*0.02175),"")</f>
        <v>0.17399999999999999</v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120</v>
      </c>
      <c r="X272" s="367">
        <f>IFERROR(IF(W272="",0,CEILING((W272/$H272),1)*$H272),"")</f>
        <v>124.8</v>
      </c>
      <c r="Y272" s="36">
        <f>IFERROR(IF(X272=0,"",ROUNDUP(X272/H272,0)*0.02175),"")</f>
        <v>0.34799999999999998</v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9" t="s">
        <v>73</v>
      </c>
      <c r="P274" s="400"/>
      <c r="Q274" s="400"/>
      <c r="R274" s="400"/>
      <c r="S274" s="400"/>
      <c r="T274" s="400"/>
      <c r="U274" s="401"/>
      <c r="V274" s="37" t="s">
        <v>74</v>
      </c>
      <c r="W274" s="368">
        <f>IFERROR(W271/H271,"0")+IFERROR(W272/H272,"0")+IFERROR(W273/H273,"0")</f>
        <v>22.527472527472526</v>
      </c>
      <c r="X274" s="368">
        <f>IFERROR(X271/H271,"0")+IFERROR(X272/H272,"0")+IFERROR(X273/H273,"0")</f>
        <v>24</v>
      </c>
      <c r="Y274" s="368">
        <f>IFERROR(IF(Y271="",0,Y271),"0")+IFERROR(IF(Y272="",0,Y272),"0")+IFERROR(IF(Y273="",0,Y273),"0")</f>
        <v>0.52200000000000002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9" t="s">
        <v>73</v>
      </c>
      <c r="P275" s="400"/>
      <c r="Q275" s="400"/>
      <c r="R275" s="400"/>
      <c r="S275" s="400"/>
      <c r="T275" s="400"/>
      <c r="U275" s="401"/>
      <c r="V275" s="37" t="s">
        <v>68</v>
      </c>
      <c r="W275" s="368">
        <f>IFERROR(SUM(W271:W273),"0")</f>
        <v>180</v>
      </c>
      <c r="X275" s="368">
        <f>IFERROR(SUM(X271:X273),"0")</f>
        <v>192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59"/>
      <c r="AA276" s="359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6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9" t="s">
        <v>73</v>
      </c>
      <c r="P280" s="400"/>
      <c r="Q280" s="400"/>
      <c r="R280" s="400"/>
      <c r="S280" s="400"/>
      <c r="T280" s="400"/>
      <c r="U280" s="401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9" t="s">
        <v>73</v>
      </c>
      <c r="P281" s="400"/>
      <c r="Q281" s="400"/>
      <c r="R281" s="400"/>
      <c r="S281" s="400"/>
      <c r="T281" s="400"/>
      <c r="U281" s="401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59"/>
      <c r="AA282" s="359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9" t="s">
        <v>73</v>
      </c>
      <c r="P285" s="400"/>
      <c r="Q285" s="400"/>
      <c r="R285" s="400"/>
      <c r="S285" s="400"/>
      <c r="T285" s="400"/>
      <c r="U285" s="401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9" t="s">
        <v>73</v>
      </c>
      <c r="P286" s="400"/>
      <c r="Q286" s="400"/>
      <c r="R286" s="400"/>
      <c r="S286" s="400"/>
      <c r="T286" s="400"/>
      <c r="U286" s="401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0"/>
      <c r="AA287" s="360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59"/>
      <c r="AA288" s="359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9" t="s">
        <v>73</v>
      </c>
      <c r="P296" s="400"/>
      <c r="Q296" s="400"/>
      <c r="R296" s="400"/>
      <c r="S296" s="400"/>
      <c r="T296" s="400"/>
      <c r="U296" s="401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9" t="s">
        <v>73</v>
      </c>
      <c r="P297" s="400"/>
      <c r="Q297" s="400"/>
      <c r="R297" s="400"/>
      <c r="S297" s="400"/>
      <c r="T297" s="400"/>
      <c r="U297" s="401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59"/>
      <c r="AA298" s="359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9" t="s">
        <v>73</v>
      </c>
      <c r="P301" s="400"/>
      <c r="Q301" s="400"/>
      <c r="R301" s="400"/>
      <c r="S301" s="400"/>
      <c r="T301" s="400"/>
      <c r="U301" s="401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9" t="s">
        <v>73</v>
      </c>
      <c r="P302" s="400"/>
      <c r="Q302" s="400"/>
      <c r="R302" s="400"/>
      <c r="S302" s="400"/>
      <c r="T302" s="400"/>
      <c r="U302" s="401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0"/>
      <c r="AA303" s="360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59"/>
      <c r="AA304" s="359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9" t="s">
        <v>73</v>
      </c>
      <c r="P306" s="400"/>
      <c r="Q306" s="400"/>
      <c r="R306" s="400"/>
      <c r="S306" s="400"/>
      <c r="T306" s="400"/>
      <c r="U306" s="401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9" t="s">
        <v>73</v>
      </c>
      <c r="P307" s="400"/>
      <c r="Q307" s="400"/>
      <c r="R307" s="400"/>
      <c r="S307" s="400"/>
      <c r="T307" s="400"/>
      <c r="U307" s="401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59"/>
      <c r="AA308" s="359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33.599999999999987</v>
      </c>
      <c r="X310" s="367">
        <f>IFERROR(IF(W310="",0,CEILING((W310/$H310),1)*$H310),"")</f>
        <v>33.6</v>
      </c>
      <c r="Y310" s="36">
        <f>IFERROR(IF(X310=0,"",ROUNDUP(X310/H310,0)*0.00753),"")</f>
        <v>0.12048</v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33.599999999999987</v>
      </c>
      <c r="X311" s="367">
        <f>IFERROR(IF(W311="",0,CEILING((W311/$H311),1)*$H311),"")</f>
        <v>33.6</v>
      </c>
      <c r="Y311" s="36">
        <f>IFERROR(IF(X311=0,"",ROUNDUP(X311/H311,0)*0.00753),"")</f>
        <v>0.12048</v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9" t="s">
        <v>73</v>
      </c>
      <c r="P312" s="400"/>
      <c r="Q312" s="400"/>
      <c r="R312" s="400"/>
      <c r="S312" s="400"/>
      <c r="T312" s="400"/>
      <c r="U312" s="401"/>
      <c r="V312" s="37" t="s">
        <v>74</v>
      </c>
      <c r="W312" s="368">
        <f>IFERROR(W309/H309,"0")+IFERROR(W310/H310,"0")+IFERROR(W311/H311,"0")</f>
        <v>31.999999999999986</v>
      </c>
      <c r="X312" s="368">
        <f>IFERROR(X309/H309,"0")+IFERROR(X310/H310,"0")+IFERROR(X311/H311,"0")</f>
        <v>32</v>
      </c>
      <c r="Y312" s="368">
        <f>IFERROR(IF(Y309="",0,Y309),"0")+IFERROR(IF(Y310="",0,Y310),"0")+IFERROR(IF(Y311="",0,Y311),"0")</f>
        <v>0.24096000000000001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9" t="s">
        <v>73</v>
      </c>
      <c r="P313" s="400"/>
      <c r="Q313" s="400"/>
      <c r="R313" s="400"/>
      <c r="S313" s="400"/>
      <c r="T313" s="400"/>
      <c r="U313" s="401"/>
      <c r="V313" s="37" t="s">
        <v>68</v>
      </c>
      <c r="W313" s="368">
        <f>IFERROR(SUM(W309:W311),"0")</f>
        <v>67.199999999999974</v>
      </c>
      <c r="X313" s="368">
        <f>IFERROR(SUM(X309:X311),"0")</f>
        <v>67.2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59"/>
      <c r="AA314" s="359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9" t="s">
        <v>73</v>
      </c>
      <c r="P316" s="400"/>
      <c r="Q316" s="400"/>
      <c r="R316" s="400"/>
      <c r="S316" s="400"/>
      <c r="T316" s="400"/>
      <c r="U316" s="401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9" t="s">
        <v>73</v>
      </c>
      <c r="P317" s="400"/>
      <c r="Q317" s="400"/>
      <c r="R317" s="400"/>
      <c r="S317" s="400"/>
      <c r="T317" s="400"/>
      <c r="U317" s="401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59"/>
      <c r="AA318" s="359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9" t="s">
        <v>73</v>
      </c>
      <c r="P320" s="400"/>
      <c r="Q320" s="400"/>
      <c r="R320" s="400"/>
      <c r="S320" s="400"/>
      <c r="T320" s="400"/>
      <c r="U320" s="401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9" t="s">
        <v>73</v>
      </c>
      <c r="P321" s="400"/>
      <c r="Q321" s="400"/>
      <c r="R321" s="400"/>
      <c r="S321" s="400"/>
      <c r="T321" s="400"/>
      <c r="U321" s="401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0"/>
      <c r="AA323" s="360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59"/>
      <c r="AA324" s="359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4000</v>
      </c>
      <c r="X326" s="367">
        <f t="shared" si="17"/>
        <v>4005</v>
      </c>
      <c r="Y326" s="36">
        <f>IFERROR(IF(X326=0,"",ROUNDUP(X326/H326,0)*0.02175),"")</f>
        <v>5.8072499999999998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4000</v>
      </c>
      <c r="X327" s="367">
        <f t="shared" si="17"/>
        <v>4005</v>
      </c>
      <c r="Y327" s="36">
        <f>IFERROR(IF(X327=0,"",ROUNDUP(X327/H327,0)*0.02175),"")</f>
        <v>5.8072499999999998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3500</v>
      </c>
      <c r="X329" s="367">
        <f t="shared" si="17"/>
        <v>3510</v>
      </c>
      <c r="Y329" s="36">
        <f>IFERROR(IF(X329=0,"",ROUNDUP(X329/H329,0)*0.02175),"")</f>
        <v>5.0894999999999992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80</v>
      </c>
      <c r="X331" s="367">
        <f t="shared" si="17"/>
        <v>80</v>
      </c>
      <c r="Y331" s="36">
        <f>IFERROR(IF(X331=0,"",ROUNDUP(X331/H331,0)*0.00937),"")</f>
        <v>0.14992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9" t="s">
        <v>73</v>
      </c>
      <c r="P333" s="400"/>
      <c r="Q333" s="400"/>
      <c r="R333" s="400"/>
      <c r="S333" s="400"/>
      <c r="T333" s="400"/>
      <c r="U333" s="401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782.66666666666674</v>
      </c>
      <c r="X333" s="368">
        <f>IFERROR(X325/H325,"0")+IFERROR(X326/H326,"0")+IFERROR(X327/H327,"0")+IFERROR(X328/H328,"0")+IFERROR(X329/H329,"0")+IFERROR(X330/H330,"0")+IFERROR(X331/H331,"0")+IFERROR(X332/H332,"0")</f>
        <v>784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16.853920000000002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9" t="s">
        <v>73</v>
      </c>
      <c r="P334" s="400"/>
      <c r="Q334" s="400"/>
      <c r="R334" s="400"/>
      <c r="S334" s="400"/>
      <c r="T334" s="400"/>
      <c r="U334" s="401"/>
      <c r="V334" s="37" t="s">
        <v>68</v>
      </c>
      <c r="W334" s="368">
        <f>IFERROR(SUM(W325:W332),"0")</f>
        <v>11580</v>
      </c>
      <c r="X334" s="368">
        <f>IFERROR(SUM(X325:X332),"0")</f>
        <v>11600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1200</v>
      </c>
      <c r="X336" s="367">
        <f>IFERROR(IF(W336="",0,CEILING((W336/$H336),1)*$H336),"")</f>
        <v>1200</v>
      </c>
      <c r="Y336" s="36">
        <f>IFERROR(IF(X336=0,"",ROUNDUP(X336/H336,0)*0.02175),"")</f>
        <v>1.7399999999999998</v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9" t="s">
        <v>73</v>
      </c>
      <c r="P339" s="400"/>
      <c r="Q339" s="400"/>
      <c r="R339" s="400"/>
      <c r="S339" s="400"/>
      <c r="T339" s="400"/>
      <c r="U339" s="401"/>
      <c r="V339" s="37" t="s">
        <v>74</v>
      </c>
      <c r="W339" s="368">
        <f>IFERROR(W336/H336,"0")+IFERROR(W337/H337,"0")+IFERROR(W338/H338,"0")</f>
        <v>80</v>
      </c>
      <c r="X339" s="368">
        <f>IFERROR(X336/H336,"0")+IFERROR(X337/H337,"0")+IFERROR(X338/H338,"0")</f>
        <v>80</v>
      </c>
      <c r="Y339" s="368">
        <f>IFERROR(IF(Y336="",0,Y336),"0")+IFERROR(IF(Y337="",0,Y337),"0")+IFERROR(IF(Y338="",0,Y338),"0")</f>
        <v>1.7399999999999998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9" t="s">
        <v>73</v>
      </c>
      <c r="P340" s="400"/>
      <c r="Q340" s="400"/>
      <c r="R340" s="400"/>
      <c r="S340" s="400"/>
      <c r="T340" s="400"/>
      <c r="U340" s="401"/>
      <c r="V340" s="37" t="s">
        <v>68</v>
      </c>
      <c r="W340" s="368">
        <f>IFERROR(SUM(W336:W338),"0")</f>
        <v>1200</v>
      </c>
      <c r="X340" s="368">
        <f>IFERROR(SUM(X336:X338),"0")</f>
        <v>1200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59"/>
      <c r="AA341" s="359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300</v>
      </c>
      <c r="X343" s="367">
        <f>IFERROR(IF(W343="",0,CEILING((W343/$H343),1)*$H343),"")</f>
        <v>304.2</v>
      </c>
      <c r="Y343" s="36">
        <f>IFERROR(IF(X343=0,"",ROUNDUP(X343/H343,0)*0.02175),"")</f>
        <v>0.84824999999999995</v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9" t="s">
        <v>73</v>
      </c>
      <c r="P344" s="400"/>
      <c r="Q344" s="400"/>
      <c r="R344" s="400"/>
      <c r="S344" s="400"/>
      <c r="T344" s="400"/>
      <c r="U344" s="401"/>
      <c r="V344" s="37" t="s">
        <v>74</v>
      </c>
      <c r="W344" s="368">
        <f>IFERROR(W342/H342,"0")+IFERROR(W343/H343,"0")</f>
        <v>38.46153846153846</v>
      </c>
      <c r="X344" s="368">
        <f>IFERROR(X342/H342,"0")+IFERROR(X343/H343,"0")</f>
        <v>39</v>
      </c>
      <c r="Y344" s="368">
        <f>IFERROR(IF(Y342="",0,Y342),"0")+IFERROR(IF(Y343="",0,Y343),"0")</f>
        <v>0.84824999999999995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9" t="s">
        <v>73</v>
      </c>
      <c r="P345" s="400"/>
      <c r="Q345" s="400"/>
      <c r="R345" s="400"/>
      <c r="S345" s="400"/>
      <c r="T345" s="400"/>
      <c r="U345" s="401"/>
      <c r="V345" s="37" t="s">
        <v>68</v>
      </c>
      <c r="W345" s="368">
        <f>IFERROR(SUM(W342:W343),"0")</f>
        <v>300</v>
      </c>
      <c r="X345" s="368">
        <f>IFERROR(SUM(X342:X343),"0")</f>
        <v>304.2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200</v>
      </c>
      <c r="X347" s="367">
        <f>IFERROR(IF(W347="",0,CEILING((W347/$H347),1)*$H347),"")</f>
        <v>202.79999999999998</v>
      </c>
      <c r="Y347" s="36">
        <f>IFERROR(IF(X347=0,"",ROUNDUP(X347/H347,0)*0.02175),"")</f>
        <v>0.5655</v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9" t="s">
        <v>73</v>
      </c>
      <c r="P348" s="400"/>
      <c r="Q348" s="400"/>
      <c r="R348" s="400"/>
      <c r="S348" s="400"/>
      <c r="T348" s="400"/>
      <c r="U348" s="401"/>
      <c r="V348" s="37" t="s">
        <v>74</v>
      </c>
      <c r="W348" s="368">
        <f>IFERROR(W347/H347,"0")</f>
        <v>25.641025641025642</v>
      </c>
      <c r="X348" s="368">
        <f>IFERROR(X347/H347,"0")</f>
        <v>26</v>
      </c>
      <c r="Y348" s="368">
        <f>IFERROR(IF(Y347="",0,Y347),"0")</f>
        <v>0.5655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9" t="s">
        <v>73</v>
      </c>
      <c r="P349" s="400"/>
      <c r="Q349" s="400"/>
      <c r="R349" s="400"/>
      <c r="S349" s="400"/>
      <c r="T349" s="400"/>
      <c r="U349" s="401"/>
      <c r="V349" s="37" t="s">
        <v>68</v>
      </c>
      <c r="W349" s="368">
        <f>IFERROR(SUM(W347:W347),"0")</f>
        <v>200</v>
      </c>
      <c r="X349" s="368">
        <f>IFERROR(SUM(X347:X347),"0")</f>
        <v>202.79999999999998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0"/>
      <c r="AA350" s="360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59"/>
      <c r="AA351" s="359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9" t="s">
        <v>73</v>
      </c>
      <c r="P357" s="400"/>
      <c r="Q357" s="400"/>
      <c r="R357" s="400"/>
      <c r="S357" s="400"/>
      <c r="T357" s="400"/>
      <c r="U357" s="401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9" t="s">
        <v>73</v>
      </c>
      <c r="P358" s="400"/>
      <c r="Q358" s="400"/>
      <c r="R358" s="400"/>
      <c r="S358" s="400"/>
      <c r="T358" s="400"/>
      <c r="U358" s="401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59"/>
      <c r="AA359" s="359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9" t="s">
        <v>73</v>
      </c>
      <c r="P362" s="400"/>
      <c r="Q362" s="400"/>
      <c r="R362" s="400"/>
      <c r="S362" s="400"/>
      <c r="T362" s="400"/>
      <c r="U362" s="401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9" t="s">
        <v>73</v>
      </c>
      <c r="P363" s="400"/>
      <c r="Q363" s="400"/>
      <c r="R363" s="400"/>
      <c r="S363" s="400"/>
      <c r="T363" s="400"/>
      <c r="U363" s="401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9" t="s">
        <v>73</v>
      </c>
      <c r="P369" s="400"/>
      <c r="Q369" s="400"/>
      <c r="R369" s="400"/>
      <c r="S369" s="400"/>
      <c r="T369" s="400"/>
      <c r="U369" s="401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9" t="s">
        <v>73</v>
      </c>
      <c r="P370" s="400"/>
      <c r="Q370" s="400"/>
      <c r="R370" s="400"/>
      <c r="S370" s="400"/>
      <c r="T370" s="400"/>
      <c r="U370" s="401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59"/>
      <c r="AA371" s="359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9" t="s">
        <v>73</v>
      </c>
      <c r="P373" s="400"/>
      <c r="Q373" s="400"/>
      <c r="R373" s="400"/>
      <c r="S373" s="400"/>
      <c r="T373" s="400"/>
      <c r="U373" s="401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9" t="s">
        <v>73</v>
      </c>
      <c r="P374" s="400"/>
      <c r="Q374" s="400"/>
      <c r="R374" s="400"/>
      <c r="S374" s="400"/>
      <c r="T374" s="400"/>
      <c r="U374" s="401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0"/>
      <c r="AA376" s="360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59"/>
      <c r="AA377" s="359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9" t="s">
        <v>73</v>
      </c>
      <c r="P380" s="400"/>
      <c r="Q380" s="400"/>
      <c r="R380" s="400"/>
      <c r="S380" s="400"/>
      <c r="T380" s="400"/>
      <c r="U380" s="401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9" t="s">
        <v>73</v>
      </c>
      <c r="P381" s="400"/>
      <c r="Q381" s="400"/>
      <c r="R381" s="400"/>
      <c r="S381" s="400"/>
      <c r="T381" s="400"/>
      <c r="U381" s="401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100</v>
      </c>
      <c r="X383" s="367">
        <f t="shared" ref="X383:X395" si="18">IFERROR(IF(W383="",0,CEILING((W383/$H383),1)*$H383),"")</f>
        <v>100.80000000000001</v>
      </c>
      <c r="Y383" s="36">
        <f>IFERROR(IF(X383=0,"",ROUNDUP(X383/H383,0)*0.00753),"")</f>
        <v>0.18071999999999999</v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40</v>
      </c>
      <c r="X384" s="367">
        <f t="shared" si="18"/>
        <v>42</v>
      </c>
      <c r="Y384" s="36">
        <f>IFERROR(IF(X384=0,"",ROUNDUP(X384/H384,0)*0.00753),"")</f>
        <v>7.5300000000000006E-2</v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150</v>
      </c>
      <c r="X385" s="367">
        <f t="shared" si="18"/>
        <v>151.20000000000002</v>
      </c>
      <c r="Y385" s="36">
        <f>IFERROR(IF(X385=0,"",ROUNDUP(X385/H385,0)*0.00753),"")</f>
        <v>0.27107999999999999</v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21</v>
      </c>
      <c r="X392" s="367">
        <f t="shared" si="18"/>
        <v>21</v>
      </c>
      <c r="Y392" s="36">
        <f t="shared" si="19"/>
        <v>5.0200000000000002E-2</v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33.599999999999987</v>
      </c>
      <c r="X394" s="367">
        <f t="shared" si="18"/>
        <v>33.6</v>
      </c>
      <c r="Y394" s="36">
        <f t="shared" si="19"/>
        <v>8.0320000000000003E-2</v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9" t="s">
        <v>73</v>
      </c>
      <c r="P396" s="400"/>
      <c r="Q396" s="400"/>
      <c r="R396" s="400"/>
      <c r="S396" s="400"/>
      <c r="T396" s="400"/>
      <c r="U396" s="401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95.047619047619037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96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0.65762000000000009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9" t="s">
        <v>73</v>
      </c>
      <c r="P397" s="400"/>
      <c r="Q397" s="400"/>
      <c r="R397" s="400"/>
      <c r="S397" s="400"/>
      <c r="T397" s="400"/>
      <c r="U397" s="401"/>
      <c r="V397" s="37" t="s">
        <v>68</v>
      </c>
      <c r="W397" s="368">
        <f>IFERROR(SUM(W383:W395),"0")</f>
        <v>344.59999999999997</v>
      </c>
      <c r="X397" s="368">
        <f>IFERROR(SUM(X383:X395),"0")</f>
        <v>348.6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59"/>
      <c r="AA398" s="359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40</v>
      </c>
      <c r="X399" s="367">
        <f>IFERROR(IF(W399="",0,CEILING((W399/$H399),1)*$H399),"")</f>
        <v>46.8</v>
      </c>
      <c r="Y399" s="36">
        <f>IFERROR(IF(X399=0,"",ROUNDUP(X399/H399,0)*0.02175),"")</f>
        <v>0.1305</v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9" t="s">
        <v>73</v>
      </c>
      <c r="P402" s="400"/>
      <c r="Q402" s="400"/>
      <c r="R402" s="400"/>
      <c r="S402" s="400"/>
      <c r="T402" s="400"/>
      <c r="U402" s="401"/>
      <c r="V402" s="37" t="s">
        <v>74</v>
      </c>
      <c r="W402" s="368">
        <f>IFERROR(W399/H399,"0")+IFERROR(W400/H400,"0")+IFERROR(W401/H401,"0")</f>
        <v>5.1282051282051286</v>
      </c>
      <c r="X402" s="368">
        <f>IFERROR(X399/H399,"0")+IFERROR(X400/H400,"0")+IFERROR(X401/H401,"0")</f>
        <v>6</v>
      </c>
      <c r="Y402" s="368">
        <f>IFERROR(IF(Y399="",0,Y399),"0")+IFERROR(IF(Y400="",0,Y400),"0")+IFERROR(IF(Y401="",0,Y401),"0")</f>
        <v>0.1305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9" t="s">
        <v>73</v>
      </c>
      <c r="P403" s="400"/>
      <c r="Q403" s="400"/>
      <c r="R403" s="400"/>
      <c r="S403" s="400"/>
      <c r="T403" s="400"/>
      <c r="U403" s="401"/>
      <c r="V403" s="37" t="s">
        <v>68</v>
      </c>
      <c r="W403" s="368">
        <f>IFERROR(SUM(W399:W401),"0")</f>
        <v>40</v>
      </c>
      <c r="X403" s="368">
        <f>IFERROR(SUM(X399:X401),"0")</f>
        <v>46.8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59"/>
      <c r="AA404" s="359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9" t="s">
        <v>73</v>
      </c>
      <c r="P406" s="400"/>
      <c r="Q406" s="400"/>
      <c r="R406" s="400"/>
      <c r="S406" s="400"/>
      <c r="T406" s="400"/>
      <c r="U406" s="401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9" t="s">
        <v>73</v>
      </c>
      <c r="P407" s="400"/>
      <c r="Q407" s="400"/>
      <c r="R407" s="400"/>
      <c r="S407" s="400"/>
      <c r="T407" s="400"/>
      <c r="U407" s="401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59"/>
      <c r="AA408" s="359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9" t="s">
        <v>73</v>
      </c>
      <c r="P412" s="400"/>
      <c r="Q412" s="400"/>
      <c r="R412" s="400"/>
      <c r="S412" s="400"/>
      <c r="T412" s="400"/>
      <c r="U412" s="401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9" t="s">
        <v>73</v>
      </c>
      <c r="P413" s="400"/>
      <c r="Q413" s="400"/>
      <c r="R413" s="400"/>
      <c r="S413" s="400"/>
      <c r="T413" s="400"/>
      <c r="U413" s="401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0"/>
      <c r="AA414" s="360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59"/>
      <c r="AA415" s="359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9" t="s">
        <v>73</v>
      </c>
      <c r="P418" s="400"/>
      <c r="Q418" s="400"/>
      <c r="R418" s="400"/>
      <c r="S418" s="400"/>
      <c r="T418" s="400"/>
      <c r="U418" s="401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9" t="s">
        <v>73</v>
      </c>
      <c r="P419" s="400"/>
      <c r="Q419" s="400"/>
      <c r="R419" s="400"/>
      <c r="S419" s="400"/>
      <c r="T419" s="400"/>
      <c r="U419" s="401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400</v>
      </c>
      <c r="X421" s="367">
        <f t="shared" ref="X421:X427" si="20">IFERROR(IF(W421="",0,CEILING((W421/$H421),1)*$H421),"")</f>
        <v>403.20000000000005</v>
      </c>
      <c r="Y421" s="36">
        <f>IFERROR(IF(X421=0,"",ROUNDUP(X421/H421,0)*0.00753),"")</f>
        <v>0.72287999999999997</v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9" t="s">
        <v>73</v>
      </c>
      <c r="P428" s="400"/>
      <c r="Q428" s="400"/>
      <c r="R428" s="400"/>
      <c r="S428" s="400"/>
      <c r="T428" s="400"/>
      <c r="U428" s="401"/>
      <c r="V428" s="37" t="s">
        <v>74</v>
      </c>
      <c r="W428" s="368">
        <f>IFERROR(W421/H421,"0")+IFERROR(W422/H422,"0")+IFERROR(W423/H423,"0")+IFERROR(W424/H424,"0")+IFERROR(W425/H425,"0")+IFERROR(W426/H426,"0")+IFERROR(W427/H427,"0")</f>
        <v>95.238095238095241</v>
      </c>
      <c r="X428" s="368">
        <f>IFERROR(X421/H421,"0")+IFERROR(X422/H422,"0")+IFERROR(X423/H423,"0")+IFERROR(X424/H424,"0")+IFERROR(X425/H425,"0")+IFERROR(X426/H426,"0")+IFERROR(X427/H427,"0")</f>
        <v>96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0.72287999999999997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9" t="s">
        <v>73</v>
      </c>
      <c r="P429" s="400"/>
      <c r="Q429" s="400"/>
      <c r="R429" s="400"/>
      <c r="S429" s="400"/>
      <c r="T429" s="400"/>
      <c r="U429" s="401"/>
      <c r="V429" s="37" t="s">
        <v>68</v>
      </c>
      <c r="W429" s="368">
        <f>IFERROR(SUM(W421:W427),"0")</f>
        <v>400</v>
      </c>
      <c r="X429" s="368">
        <f>IFERROR(SUM(X421:X427),"0")</f>
        <v>403.20000000000005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59"/>
      <c r="AA430" s="359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9" t="s">
        <v>73</v>
      </c>
      <c r="P433" s="400"/>
      <c r="Q433" s="400"/>
      <c r="R433" s="400"/>
      <c r="S433" s="400"/>
      <c r="T433" s="400"/>
      <c r="U433" s="401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9" t="s">
        <v>73</v>
      </c>
      <c r="P434" s="400"/>
      <c r="Q434" s="400"/>
      <c r="R434" s="400"/>
      <c r="S434" s="400"/>
      <c r="T434" s="400"/>
      <c r="U434" s="401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59"/>
      <c r="AA435" s="359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9" t="s">
        <v>73</v>
      </c>
      <c r="P437" s="400"/>
      <c r="Q437" s="400"/>
      <c r="R437" s="400"/>
      <c r="S437" s="400"/>
      <c r="T437" s="400"/>
      <c r="U437" s="401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9" t="s">
        <v>73</v>
      </c>
      <c r="P438" s="400"/>
      <c r="Q438" s="400"/>
      <c r="R438" s="400"/>
      <c r="S438" s="400"/>
      <c r="T438" s="400"/>
      <c r="U438" s="401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59"/>
      <c r="AA439" s="359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9" t="s">
        <v>73</v>
      </c>
      <c r="P441" s="400"/>
      <c r="Q441" s="400"/>
      <c r="R441" s="400"/>
      <c r="S441" s="400"/>
      <c r="T441" s="400"/>
      <c r="U441" s="401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9" t="s">
        <v>73</v>
      </c>
      <c r="P442" s="400"/>
      <c r="Q442" s="400"/>
      <c r="R442" s="400"/>
      <c r="S442" s="400"/>
      <c r="T442" s="400"/>
      <c r="U442" s="401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0"/>
      <c r="AA443" s="360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59"/>
      <c r="AA444" s="359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10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9" t="s">
        <v>73</v>
      </c>
      <c r="P448" s="400"/>
      <c r="Q448" s="400"/>
      <c r="R448" s="400"/>
      <c r="S448" s="400"/>
      <c r="T448" s="400"/>
      <c r="U448" s="401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9" t="s">
        <v>73</v>
      </c>
      <c r="P449" s="400"/>
      <c r="Q449" s="400"/>
      <c r="R449" s="400"/>
      <c r="S449" s="400"/>
      <c r="T449" s="400"/>
      <c r="U449" s="401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0"/>
      <c r="AA451" s="360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59"/>
      <c r="AA452" s="359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250</v>
      </c>
      <c r="X454" s="367">
        <f t="shared" si="21"/>
        <v>253.44</v>
      </c>
      <c r="Y454" s="36">
        <f t="shared" si="22"/>
        <v>0.57408000000000003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9" t="s">
        <v>73</v>
      </c>
      <c r="P464" s="400"/>
      <c r="Q464" s="400"/>
      <c r="R464" s="400"/>
      <c r="S464" s="400"/>
      <c r="T464" s="400"/>
      <c r="U464" s="401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47.348484848484844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48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0.57408000000000003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9" t="s">
        <v>73</v>
      </c>
      <c r="P465" s="400"/>
      <c r="Q465" s="400"/>
      <c r="R465" s="400"/>
      <c r="S465" s="400"/>
      <c r="T465" s="400"/>
      <c r="U465" s="401"/>
      <c r="V465" s="37" t="s">
        <v>68</v>
      </c>
      <c r="W465" s="368">
        <f>IFERROR(SUM(W453:W463),"0")</f>
        <v>250</v>
      </c>
      <c r="X465" s="368">
        <f>IFERROR(SUM(X453:X463),"0")</f>
        <v>253.44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9" t="s">
        <v>73</v>
      </c>
      <c r="P469" s="400"/>
      <c r="Q469" s="400"/>
      <c r="R469" s="400"/>
      <c r="S469" s="400"/>
      <c r="T469" s="400"/>
      <c r="U469" s="401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9" t="s">
        <v>73</v>
      </c>
      <c r="P470" s="400"/>
      <c r="Q470" s="400"/>
      <c r="R470" s="400"/>
      <c r="S470" s="400"/>
      <c r="T470" s="400"/>
      <c r="U470" s="401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100</v>
      </c>
      <c r="X472" s="367">
        <f t="shared" ref="X472:X477" si="23">IFERROR(IF(W472="",0,CEILING((W472/$H472),1)*$H472),"")</f>
        <v>100.32000000000001</v>
      </c>
      <c r="Y472" s="36">
        <f>IFERROR(IF(X472=0,"",ROUNDUP(X472/H472,0)*0.01196),"")</f>
        <v>0.22724</v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9" t="s">
        <v>73</v>
      </c>
      <c r="P478" s="400"/>
      <c r="Q478" s="400"/>
      <c r="R478" s="400"/>
      <c r="S478" s="400"/>
      <c r="T478" s="400"/>
      <c r="U478" s="401"/>
      <c r="V478" s="37" t="s">
        <v>74</v>
      </c>
      <c r="W478" s="368">
        <f>IFERROR(W472/H472,"0")+IFERROR(W473/H473,"0")+IFERROR(W474/H474,"0")+IFERROR(W475/H475,"0")+IFERROR(W476/H476,"0")+IFERROR(W477/H477,"0")</f>
        <v>18.939393939393938</v>
      </c>
      <c r="X478" s="368">
        <f>IFERROR(X472/H472,"0")+IFERROR(X473/H473,"0")+IFERROR(X474/H474,"0")+IFERROR(X475/H475,"0")+IFERROR(X476/H476,"0")+IFERROR(X477/H477,"0")</f>
        <v>19</v>
      </c>
      <c r="Y478" s="368">
        <f>IFERROR(IF(Y472="",0,Y472),"0")+IFERROR(IF(Y473="",0,Y473),"0")+IFERROR(IF(Y474="",0,Y474),"0")+IFERROR(IF(Y475="",0,Y475),"0")+IFERROR(IF(Y476="",0,Y476),"0")+IFERROR(IF(Y477="",0,Y477),"0")</f>
        <v>0.22724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9" t="s">
        <v>73</v>
      </c>
      <c r="P479" s="400"/>
      <c r="Q479" s="400"/>
      <c r="R479" s="400"/>
      <c r="S479" s="400"/>
      <c r="T479" s="400"/>
      <c r="U479" s="401"/>
      <c r="V479" s="37" t="s">
        <v>68</v>
      </c>
      <c r="W479" s="368">
        <f>IFERROR(SUM(W472:W477),"0")</f>
        <v>100</v>
      </c>
      <c r="X479" s="368">
        <f>IFERROR(SUM(X472:X477),"0")</f>
        <v>100.32000000000001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59"/>
      <c r="AA480" s="359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9" t="s">
        <v>73</v>
      </c>
      <c r="P484" s="400"/>
      <c r="Q484" s="400"/>
      <c r="R484" s="400"/>
      <c r="S484" s="400"/>
      <c r="T484" s="400"/>
      <c r="U484" s="401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9" t="s">
        <v>73</v>
      </c>
      <c r="P485" s="400"/>
      <c r="Q485" s="400"/>
      <c r="R485" s="400"/>
      <c r="S485" s="400"/>
      <c r="T485" s="400"/>
      <c r="U485" s="401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59"/>
      <c r="AA486" s="359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9" t="s">
        <v>73</v>
      </c>
      <c r="P488" s="400"/>
      <c r="Q488" s="400"/>
      <c r="R488" s="400"/>
      <c r="S488" s="400"/>
      <c r="T488" s="400"/>
      <c r="U488" s="401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9" t="s">
        <v>73</v>
      </c>
      <c r="P489" s="400"/>
      <c r="Q489" s="400"/>
      <c r="R489" s="400"/>
      <c r="S489" s="400"/>
      <c r="T489" s="400"/>
      <c r="U489" s="401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0"/>
      <c r="AA491" s="360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59"/>
      <c r="AA492" s="359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2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4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80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100</v>
      </c>
      <c r="X497" s="367">
        <f t="shared" si="24"/>
        <v>108</v>
      </c>
      <c r="Y497" s="36">
        <f t="shared" si="25"/>
        <v>0.19574999999999998</v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3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9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9" t="s">
        <v>73</v>
      </c>
      <c r="P500" s="400"/>
      <c r="Q500" s="400"/>
      <c r="R500" s="400"/>
      <c r="S500" s="400"/>
      <c r="T500" s="400"/>
      <c r="U500" s="401"/>
      <c r="V500" s="37" t="s">
        <v>74</v>
      </c>
      <c r="W500" s="368">
        <f>IFERROR(W493/H493,"0")+IFERROR(W494/H494,"0")+IFERROR(W495/H495,"0")+IFERROR(W496/H496,"0")+IFERROR(W497/H497,"0")+IFERROR(W498/H498,"0")+IFERROR(W499/H499,"0")</f>
        <v>8.3333333333333339</v>
      </c>
      <c r="X500" s="368">
        <f>IFERROR(X493/H493,"0")+IFERROR(X494/H494,"0")+IFERROR(X495/H495,"0")+IFERROR(X496/H496,"0")+IFERROR(X497/H497,"0")+IFERROR(X498/H498,"0")+IFERROR(X499/H499,"0")</f>
        <v>9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0.19574999999999998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9" t="s">
        <v>73</v>
      </c>
      <c r="P501" s="400"/>
      <c r="Q501" s="400"/>
      <c r="R501" s="400"/>
      <c r="S501" s="400"/>
      <c r="T501" s="400"/>
      <c r="U501" s="401"/>
      <c r="V501" s="37" t="s">
        <v>68</v>
      </c>
      <c r="W501" s="368">
        <f>IFERROR(SUM(W493:W499),"0")</f>
        <v>100</v>
      </c>
      <c r="X501" s="368">
        <f>IFERROR(SUM(X493:X499),"0")</f>
        <v>108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59"/>
      <c r="AA502" s="359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0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9" t="s">
        <v>73</v>
      </c>
      <c r="P507" s="400"/>
      <c r="Q507" s="400"/>
      <c r="R507" s="400"/>
      <c r="S507" s="400"/>
      <c r="T507" s="400"/>
      <c r="U507" s="401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9" t="s">
        <v>73</v>
      </c>
      <c r="P508" s="400"/>
      <c r="Q508" s="400"/>
      <c r="R508" s="400"/>
      <c r="S508" s="400"/>
      <c r="T508" s="400"/>
      <c r="U508" s="401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59"/>
      <c r="AA509" s="359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4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260</v>
      </c>
      <c r="X512" s="367">
        <f t="shared" si="26"/>
        <v>260.40000000000003</v>
      </c>
      <c r="Y512" s="36">
        <f>IFERROR(IF(X512=0,"",ROUNDUP(X512/H512,0)*0.00753),"")</f>
        <v>0.46686</v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5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9" t="s">
        <v>73</v>
      </c>
      <c r="P516" s="400"/>
      <c r="Q516" s="400"/>
      <c r="R516" s="400"/>
      <c r="S516" s="400"/>
      <c r="T516" s="400"/>
      <c r="U516" s="401"/>
      <c r="V516" s="37" t="s">
        <v>74</v>
      </c>
      <c r="W516" s="368">
        <f>IFERROR(W510/H510,"0")+IFERROR(W511/H511,"0")+IFERROR(W512/H512,"0")+IFERROR(W513/H513,"0")+IFERROR(W514/H514,"0")+IFERROR(W515/H515,"0")</f>
        <v>61.904761904761905</v>
      </c>
      <c r="X516" s="368">
        <f>IFERROR(X510/H510,"0")+IFERROR(X511/H511,"0")+IFERROR(X512/H512,"0")+IFERROR(X513/H513,"0")+IFERROR(X514/H514,"0")+IFERROR(X515/H515,"0")</f>
        <v>62.000000000000007</v>
      </c>
      <c r="Y516" s="368">
        <f>IFERROR(IF(Y510="",0,Y510),"0")+IFERROR(IF(Y511="",0,Y511),"0")+IFERROR(IF(Y512="",0,Y512),"0")+IFERROR(IF(Y513="",0,Y513),"0")+IFERROR(IF(Y514="",0,Y514),"0")+IFERROR(IF(Y515="",0,Y515),"0")</f>
        <v>0.46686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9" t="s">
        <v>73</v>
      </c>
      <c r="P517" s="400"/>
      <c r="Q517" s="400"/>
      <c r="R517" s="400"/>
      <c r="S517" s="400"/>
      <c r="T517" s="400"/>
      <c r="U517" s="401"/>
      <c r="V517" s="37" t="s">
        <v>68</v>
      </c>
      <c r="W517" s="368">
        <f>IFERROR(SUM(W510:W515),"0")</f>
        <v>260</v>
      </c>
      <c r="X517" s="368">
        <f>IFERROR(SUM(X510:X515),"0")</f>
        <v>260.40000000000003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59"/>
      <c r="AA518" s="359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300</v>
      </c>
      <c r="X519" s="367">
        <f>IFERROR(IF(W519="",0,CEILING((W519/$H519),1)*$H519),"")</f>
        <v>304.2</v>
      </c>
      <c r="Y519" s="36">
        <f>IFERROR(IF(X519=0,"",ROUNDUP(X519/H519,0)*0.02175),"")</f>
        <v>0.84824999999999995</v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9" t="s">
        <v>73</v>
      </c>
      <c r="P524" s="400"/>
      <c r="Q524" s="400"/>
      <c r="R524" s="400"/>
      <c r="S524" s="400"/>
      <c r="T524" s="400"/>
      <c r="U524" s="401"/>
      <c r="V524" s="37" t="s">
        <v>74</v>
      </c>
      <c r="W524" s="368">
        <f>IFERROR(W519/H519,"0")+IFERROR(W520/H520,"0")+IFERROR(W521/H521,"0")+IFERROR(W522/H522,"0")+IFERROR(W523/H523,"0")</f>
        <v>38.46153846153846</v>
      </c>
      <c r="X524" s="368">
        <f>IFERROR(X519/H519,"0")+IFERROR(X520/H520,"0")+IFERROR(X521/H521,"0")+IFERROR(X522/H522,"0")+IFERROR(X523/H523,"0")</f>
        <v>39</v>
      </c>
      <c r="Y524" s="368">
        <f>IFERROR(IF(Y519="",0,Y519),"0")+IFERROR(IF(Y520="",0,Y520),"0")+IFERROR(IF(Y521="",0,Y521),"0")+IFERROR(IF(Y522="",0,Y522),"0")+IFERROR(IF(Y523="",0,Y523),"0")</f>
        <v>0.84824999999999995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9" t="s">
        <v>73</v>
      </c>
      <c r="P525" s="400"/>
      <c r="Q525" s="400"/>
      <c r="R525" s="400"/>
      <c r="S525" s="400"/>
      <c r="T525" s="400"/>
      <c r="U525" s="401"/>
      <c r="V525" s="37" t="s">
        <v>68</v>
      </c>
      <c r="W525" s="368">
        <f>IFERROR(SUM(W519:W523),"0")</f>
        <v>300</v>
      </c>
      <c r="X525" s="368">
        <f>IFERROR(SUM(X519:X523),"0")</f>
        <v>304.2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59"/>
      <c r="AA526" s="359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4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9" t="s">
        <v>73</v>
      </c>
      <c r="P531" s="400"/>
      <c r="Q531" s="400"/>
      <c r="R531" s="400"/>
      <c r="S531" s="400"/>
      <c r="T531" s="400"/>
      <c r="U531" s="401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9" t="s">
        <v>73</v>
      </c>
      <c r="P532" s="400"/>
      <c r="Q532" s="400"/>
      <c r="R532" s="400"/>
      <c r="S532" s="400"/>
      <c r="T532" s="400"/>
      <c r="U532" s="401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17416.400000000001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17509.16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18168.522180930184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18266.241999999998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28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28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18868.522180930184</v>
      </c>
      <c r="X536" s="368">
        <f>GrossWeightTotalR+PalletQtyTotalR*25</f>
        <v>18966.241999999998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2013.5609760609761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2027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29.921100000000003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6" t="s">
        <v>101</v>
      </c>
      <c r="D540" s="599"/>
      <c r="E540" s="599"/>
      <c r="F540" s="600"/>
      <c r="G540" s="376" t="s">
        <v>229</v>
      </c>
      <c r="H540" s="599"/>
      <c r="I540" s="599"/>
      <c r="J540" s="599"/>
      <c r="K540" s="599"/>
      <c r="L540" s="599"/>
      <c r="M540" s="599"/>
      <c r="N540" s="599"/>
      <c r="O540" s="599"/>
      <c r="P540" s="600"/>
      <c r="Q540" s="376" t="s">
        <v>452</v>
      </c>
      <c r="R540" s="600"/>
      <c r="S540" s="376" t="s">
        <v>504</v>
      </c>
      <c r="T540" s="599"/>
      <c r="U540" s="600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58"/>
      <c r="L541" s="376" t="s">
        <v>345</v>
      </c>
      <c r="M541" s="358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58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58"/>
      <c r="L542" s="377"/>
      <c r="M542" s="358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3" s="46">
        <f>IFERROR(X131*1,"0")+IFERROR(X132*1,"0")+IFERROR(X133*1,"0")+IFERROR(X134*1,"0")+IFERROR(X135*1,"0")</f>
        <v>0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201.6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1614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494.40000000000003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494.40000000000003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67.2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13307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395.40000000000003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403.20000000000005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353.76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672.6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D17:E18"/>
    <mergeCell ref="D173:E173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P5:Q5"/>
    <mergeCell ref="J9:L9"/>
    <mergeCell ref="O199:S199"/>
    <mergeCell ref="D483:E483"/>
    <mergeCell ref="D271:E271"/>
    <mergeCell ref="O42:U42"/>
    <mergeCell ref="D191:E191"/>
    <mergeCell ref="O213:U213"/>
    <mergeCell ref="D262:E262"/>
    <mergeCell ref="A136:N137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O123:S123"/>
    <mergeCell ref="A13:L13"/>
    <mergeCell ref="O133:S13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A15:L15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D244:E244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60:S60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D29:E29"/>
    <mergeCell ref="O185:S185"/>
    <mergeCell ref="D23:E23"/>
    <mergeCell ref="D216:E216"/>
    <mergeCell ref="D265:E265"/>
    <mergeCell ref="O403:U403"/>
    <mergeCell ref="D252:E252"/>
    <mergeCell ref="O299:S299"/>
    <mergeCell ref="O178:S178"/>
    <mergeCell ref="A104:Y104"/>
    <mergeCell ref="F5:G5"/>
    <mergeCell ref="O294:S294"/>
    <mergeCell ref="O125:S125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O528:S528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A12:L12"/>
    <mergeCell ref="D310:E310"/>
    <mergeCell ref="O83:S83"/>
    <mergeCell ref="O132:S132"/>
    <mergeCell ref="A324:Y324"/>
    <mergeCell ref="O325:S325"/>
    <mergeCell ref="O328:S328"/>
    <mergeCell ref="D101:E101"/>
    <mergeCell ref="M17:M18"/>
    <mergeCell ref="O248:S248"/>
    <mergeCell ref="O475:S475"/>
    <mergeCell ref="O226:S226"/>
    <mergeCell ref="O462:S462"/>
    <mergeCell ref="O349:U349"/>
    <mergeCell ref="O70:S70"/>
    <mergeCell ref="O241:S241"/>
    <mergeCell ref="A412:N413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O243:S243"/>
    <mergeCell ref="D462:E462"/>
    <mergeCell ref="D241:E241"/>
    <mergeCell ref="O319:S319"/>
    <mergeCell ref="O417:S417"/>
    <mergeCell ref="D76:E76"/>
    <mergeCell ref="O92:U92"/>
    <mergeCell ref="D529:E529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A9:C9"/>
    <mergeCell ref="D58:E58"/>
    <mergeCell ref="A492:Y492"/>
    <mergeCell ref="O189:S189"/>
    <mergeCell ref="D294:E294"/>
    <mergeCell ref="O487:S487"/>
    <mergeCell ref="O238:S238"/>
    <mergeCell ref="O407:U407"/>
    <mergeCell ref="O474:S474"/>
    <mergeCell ref="U6:V9"/>
    <mergeCell ref="D231:E231"/>
    <mergeCell ref="O82:S82"/>
    <mergeCell ref="O253:S253"/>
    <mergeCell ref="O278:S278"/>
    <mergeCell ref="A375:Y375"/>
    <mergeCell ref="D151:E1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O118:U118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D519:E519"/>
    <mergeCell ref="O51:S51"/>
    <mergeCell ref="O109:S109"/>
    <mergeCell ref="P13:Q13"/>
    <mergeCell ref="D193:E193"/>
    <mergeCell ref="D347:E347"/>
    <mergeCell ref="D114:E114"/>
    <mergeCell ref="O332:S332"/>
    <mergeCell ref="H1:P1"/>
    <mergeCell ref="O202:U202"/>
    <mergeCell ref="S5:T5"/>
    <mergeCell ref="O76:S76"/>
    <mergeCell ref="O209:S209"/>
    <mergeCell ref="U5:V5"/>
    <mergeCell ref="D51:E51"/>
    <mergeCell ref="O373:U373"/>
    <mergeCell ref="O445:S445"/>
    <mergeCell ref="D476:E476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77:S477"/>
    <mergeCell ref="O514:S514"/>
    <mergeCell ref="O427:S427"/>
    <mergeCell ref="A380:N381"/>
    <mergeCell ref="A280:N281"/>
    <mergeCell ref="D254:E254"/>
    <mergeCell ref="O441:U441"/>
    <mergeCell ref="A48:Y48"/>
    <mergeCell ref="O22:S22"/>
    <mergeCell ref="O193:S193"/>
    <mergeCell ref="A490:Y490"/>
    <mergeCell ref="D477:E477"/>
    <mergeCell ref="O136:U136"/>
    <mergeCell ref="D125:E125"/>
    <mergeCell ref="O434:U434"/>
    <mergeCell ref="O334:U334"/>
    <mergeCell ref="D112:E112"/>
    <mergeCell ref="O134:S134"/>
    <mergeCell ref="D283:E283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O495:S495"/>
    <mergeCell ref="A38:N39"/>
    <mergeCell ref="O422:S422"/>
    <mergeCell ref="O360:S360"/>
    <mergeCell ref="O74:S74"/>
    <mergeCell ref="O201:S201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O489:U489"/>
    <mergeCell ref="D467:E467"/>
    <mergeCell ref="A406:N407"/>
    <mergeCell ref="D190:E190"/>
    <mergeCell ref="O433:U433"/>
    <mergeCell ref="A418:N419"/>
    <mergeCell ref="D111:E111"/>
    <mergeCell ref="D233:E233"/>
    <mergeCell ref="O329:S329"/>
    <mergeCell ref="D338:E338"/>
    <mergeCell ref="D409:E409"/>
    <mergeCell ref="D183:E183"/>
    <mergeCell ref="O370:U370"/>
    <mergeCell ref="D248:E248"/>
    <mergeCell ref="O266:S266"/>
    <mergeCell ref="O393:S393"/>
    <mergeCell ref="O484:U484"/>
    <mergeCell ref="O423:S423"/>
    <mergeCell ref="A258:Y258"/>
    <mergeCell ref="D185:E185"/>
    <mergeCell ref="O259:S259"/>
    <mergeCell ref="O330:S330"/>
    <mergeCell ref="D277:E277"/>
    <mergeCell ref="O124:S124"/>
    <mergeCell ref="O411:S411"/>
    <mergeCell ref="O196:U196"/>
    <mergeCell ref="D487:E487"/>
    <mergeCell ref="D343:E343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440:S440"/>
    <mergeCell ref="O362:U362"/>
    <mergeCell ref="A464:N465"/>
    <mergeCell ref="O85:U85"/>
    <mergeCell ref="A140:Y140"/>
    <mergeCell ref="A285:N286"/>
    <mergeCell ref="D267:E267"/>
    <mergeCell ref="A61:N62"/>
    <mergeCell ref="O232:S232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523:E523"/>
    <mergeCell ref="A524:N525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455:S455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O516:U516"/>
    <mergeCell ref="B541:B542"/>
    <mergeCell ref="D79:E79"/>
    <mergeCell ref="O366:S366"/>
    <mergeCell ref="O46:U46"/>
    <mergeCell ref="D541:D542"/>
    <mergeCell ref="D315:E315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O280:U280"/>
    <mergeCell ref="O218:U218"/>
    <mergeCell ref="D378:E378"/>
    <mergeCell ref="O81:S81"/>
    <mergeCell ref="O345:U345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D473:E473"/>
    <mergeCell ref="O224:S224"/>
    <mergeCell ref="D60:E60"/>
    <mergeCell ref="A204:Y204"/>
    <mergeCell ref="D187:E187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2024-05-02T08:37:05Z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