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12,23 Сочи КИ\"/>
    </mc:Choice>
  </mc:AlternateContent>
  <xr:revisionPtr revIDLastSave="0" documentId="13_ncr:1_{3240CBE4-7299-4D74-BBD1-A1413720DD9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TDSheet!$A$3:$Y$63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Q6" i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" i="1"/>
  <c r="H7" i="1"/>
  <c r="H8" i="1"/>
  <c r="H9" i="1"/>
  <c r="H10" i="1"/>
  <c r="H11" i="1"/>
  <c r="H12" i="1"/>
  <c r="H13" i="1"/>
  <c r="H15" i="1"/>
  <c r="H16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9" i="1"/>
  <c r="H50" i="1"/>
  <c r="H51" i="1"/>
  <c r="H52" i="1"/>
  <c r="H54" i="1"/>
  <c r="H56" i="1"/>
  <c r="H57" i="1"/>
  <c r="H58" i="1"/>
  <c r="H59" i="1"/>
  <c r="H60" i="1"/>
  <c r="H61" i="1"/>
  <c r="H62" i="1"/>
  <c r="H63" i="1"/>
  <c r="H6" i="1"/>
  <c r="F5" i="1" l="1"/>
  <c r="E5" i="1"/>
  <c r="U19" i="1"/>
  <c r="U23" i="1"/>
  <c r="U44" i="1"/>
  <c r="U53" i="1"/>
  <c r="G7" i="1"/>
  <c r="R7" i="1"/>
  <c r="S7" i="1"/>
  <c r="T7" i="1"/>
  <c r="W7" i="1"/>
  <c r="G8" i="1"/>
  <c r="R8" i="1"/>
  <c r="S8" i="1"/>
  <c r="T8" i="1"/>
  <c r="W8" i="1"/>
  <c r="G9" i="1"/>
  <c r="R9" i="1"/>
  <c r="S9" i="1"/>
  <c r="T9" i="1"/>
  <c r="W9" i="1"/>
  <c r="G10" i="1"/>
  <c r="R10" i="1"/>
  <c r="S10" i="1"/>
  <c r="T10" i="1"/>
  <c r="W10" i="1"/>
  <c r="G11" i="1"/>
  <c r="R11" i="1"/>
  <c r="S11" i="1"/>
  <c r="T11" i="1"/>
  <c r="W11" i="1"/>
  <c r="G12" i="1"/>
  <c r="R12" i="1"/>
  <c r="S12" i="1"/>
  <c r="T12" i="1"/>
  <c r="W12" i="1"/>
  <c r="G14" i="1"/>
  <c r="R14" i="1"/>
  <c r="S14" i="1"/>
  <c r="T14" i="1"/>
  <c r="W14" i="1"/>
  <c r="G15" i="1"/>
  <c r="R15" i="1"/>
  <c r="S15" i="1"/>
  <c r="T15" i="1"/>
  <c r="W15" i="1"/>
  <c r="G16" i="1"/>
  <c r="R16" i="1"/>
  <c r="S16" i="1"/>
  <c r="T16" i="1"/>
  <c r="W16" i="1"/>
  <c r="G17" i="1"/>
  <c r="R17" i="1"/>
  <c r="S17" i="1"/>
  <c r="T17" i="1"/>
  <c r="W17" i="1"/>
  <c r="G19" i="1"/>
  <c r="R19" i="1"/>
  <c r="S19" i="1"/>
  <c r="T19" i="1"/>
  <c r="G20" i="1"/>
  <c r="R20" i="1"/>
  <c r="S20" i="1"/>
  <c r="T20" i="1"/>
  <c r="W20" i="1"/>
  <c r="G21" i="1"/>
  <c r="R21" i="1"/>
  <c r="S21" i="1"/>
  <c r="T21" i="1"/>
  <c r="W21" i="1"/>
  <c r="G22" i="1"/>
  <c r="R22" i="1"/>
  <c r="S22" i="1"/>
  <c r="T22" i="1"/>
  <c r="W22" i="1"/>
  <c r="G23" i="1"/>
  <c r="R23" i="1"/>
  <c r="S23" i="1"/>
  <c r="T23" i="1"/>
  <c r="W23" i="1"/>
  <c r="G24" i="1"/>
  <c r="R24" i="1"/>
  <c r="S24" i="1"/>
  <c r="T24" i="1"/>
  <c r="W24" i="1"/>
  <c r="G25" i="1"/>
  <c r="R25" i="1"/>
  <c r="S25" i="1"/>
  <c r="T25" i="1"/>
  <c r="W25" i="1"/>
  <c r="G26" i="1"/>
  <c r="R26" i="1"/>
  <c r="S26" i="1"/>
  <c r="T26" i="1"/>
  <c r="W26" i="1"/>
  <c r="G28" i="1"/>
  <c r="R28" i="1"/>
  <c r="S28" i="1"/>
  <c r="T28" i="1"/>
  <c r="W28" i="1"/>
  <c r="G30" i="1"/>
  <c r="R30" i="1"/>
  <c r="S30" i="1"/>
  <c r="T30" i="1"/>
  <c r="W30" i="1"/>
  <c r="G31" i="1"/>
  <c r="R31" i="1"/>
  <c r="S31" i="1"/>
  <c r="T31" i="1"/>
  <c r="W31" i="1"/>
  <c r="G32" i="1"/>
  <c r="R32" i="1"/>
  <c r="S32" i="1"/>
  <c r="T32" i="1"/>
  <c r="W32" i="1"/>
  <c r="G33" i="1"/>
  <c r="R33" i="1"/>
  <c r="S33" i="1"/>
  <c r="T33" i="1"/>
  <c r="W33" i="1"/>
  <c r="G34" i="1"/>
  <c r="R34" i="1"/>
  <c r="S34" i="1"/>
  <c r="T34" i="1"/>
  <c r="W34" i="1"/>
  <c r="G35" i="1"/>
  <c r="R35" i="1"/>
  <c r="S35" i="1"/>
  <c r="T35" i="1"/>
  <c r="W35" i="1"/>
  <c r="G36" i="1"/>
  <c r="R36" i="1"/>
  <c r="S36" i="1"/>
  <c r="T36" i="1"/>
  <c r="W36" i="1"/>
  <c r="G37" i="1"/>
  <c r="R37" i="1"/>
  <c r="S37" i="1"/>
  <c r="T37" i="1"/>
  <c r="W37" i="1"/>
  <c r="G38" i="1"/>
  <c r="R38" i="1"/>
  <c r="S38" i="1"/>
  <c r="T38" i="1"/>
  <c r="W38" i="1"/>
  <c r="G39" i="1"/>
  <c r="R39" i="1"/>
  <c r="S39" i="1"/>
  <c r="T39" i="1"/>
  <c r="W39" i="1"/>
  <c r="G40" i="1"/>
  <c r="R40" i="1"/>
  <c r="S40" i="1"/>
  <c r="T40" i="1"/>
  <c r="W40" i="1"/>
  <c r="G41" i="1"/>
  <c r="R41" i="1"/>
  <c r="S41" i="1"/>
  <c r="T41" i="1"/>
  <c r="W41" i="1"/>
  <c r="G42" i="1"/>
  <c r="R42" i="1"/>
  <c r="S42" i="1"/>
  <c r="T42" i="1"/>
  <c r="W42" i="1"/>
  <c r="G43" i="1"/>
  <c r="R43" i="1"/>
  <c r="S43" i="1"/>
  <c r="T43" i="1"/>
  <c r="W43" i="1"/>
  <c r="G44" i="1"/>
  <c r="R44" i="1"/>
  <c r="S44" i="1"/>
  <c r="T44" i="1"/>
  <c r="W44" i="1"/>
  <c r="G45" i="1"/>
  <c r="R45" i="1"/>
  <c r="S45" i="1"/>
  <c r="T45" i="1"/>
  <c r="W45" i="1"/>
  <c r="G46" i="1"/>
  <c r="R46" i="1"/>
  <c r="S46" i="1"/>
  <c r="T46" i="1"/>
  <c r="W46" i="1"/>
  <c r="G47" i="1"/>
  <c r="R47" i="1"/>
  <c r="S47" i="1"/>
  <c r="T47" i="1"/>
  <c r="W47" i="1"/>
  <c r="G48" i="1"/>
  <c r="R48" i="1"/>
  <c r="S48" i="1"/>
  <c r="T48" i="1"/>
  <c r="W48" i="1"/>
  <c r="G49" i="1"/>
  <c r="R49" i="1"/>
  <c r="S49" i="1"/>
  <c r="T49" i="1"/>
  <c r="W49" i="1"/>
  <c r="G50" i="1"/>
  <c r="R50" i="1"/>
  <c r="S50" i="1"/>
  <c r="T50" i="1"/>
  <c r="W50" i="1"/>
  <c r="G51" i="1"/>
  <c r="R51" i="1"/>
  <c r="S51" i="1"/>
  <c r="T51" i="1"/>
  <c r="W51" i="1"/>
  <c r="G52" i="1"/>
  <c r="R52" i="1"/>
  <c r="S52" i="1"/>
  <c r="T52" i="1"/>
  <c r="W52" i="1"/>
  <c r="G53" i="1"/>
  <c r="R53" i="1"/>
  <c r="S53" i="1"/>
  <c r="T53" i="1"/>
  <c r="W53" i="1"/>
  <c r="G54" i="1"/>
  <c r="R54" i="1"/>
  <c r="S54" i="1"/>
  <c r="T54" i="1"/>
  <c r="W54" i="1"/>
  <c r="G55" i="1"/>
  <c r="R55" i="1"/>
  <c r="S55" i="1"/>
  <c r="T55" i="1"/>
  <c r="W55" i="1"/>
  <c r="G56" i="1"/>
  <c r="R56" i="1"/>
  <c r="S56" i="1"/>
  <c r="T56" i="1"/>
  <c r="W56" i="1"/>
  <c r="G57" i="1"/>
  <c r="R57" i="1"/>
  <c r="S57" i="1"/>
  <c r="T57" i="1"/>
  <c r="W57" i="1"/>
  <c r="G58" i="1"/>
  <c r="R58" i="1"/>
  <c r="S58" i="1"/>
  <c r="T58" i="1"/>
  <c r="W58" i="1"/>
  <c r="G59" i="1"/>
  <c r="R59" i="1"/>
  <c r="S59" i="1"/>
  <c r="T59" i="1"/>
  <c r="W59" i="1"/>
  <c r="G60" i="1"/>
  <c r="R60" i="1"/>
  <c r="S60" i="1"/>
  <c r="T60" i="1"/>
  <c r="W60" i="1"/>
  <c r="G61" i="1"/>
  <c r="R61" i="1"/>
  <c r="S61" i="1"/>
  <c r="T61" i="1"/>
  <c r="W61" i="1"/>
  <c r="G62" i="1"/>
  <c r="R62" i="1"/>
  <c r="S62" i="1"/>
  <c r="T62" i="1"/>
  <c r="W62" i="1"/>
  <c r="G63" i="1"/>
  <c r="R63" i="1"/>
  <c r="S63" i="1"/>
  <c r="T63" i="1"/>
  <c r="W63" i="1"/>
  <c r="W6" i="1"/>
  <c r="T6" i="1"/>
  <c r="S6" i="1"/>
  <c r="R6" i="1"/>
  <c r="G6" i="1"/>
  <c r="Y5" i="1"/>
  <c r="X5" i="1"/>
  <c r="V5" i="1"/>
  <c r="N5" i="1"/>
  <c r="M5" i="1"/>
  <c r="L5" i="1"/>
  <c r="K5" i="1"/>
  <c r="J5" i="1"/>
  <c r="I5" i="1"/>
  <c r="H5" i="1"/>
  <c r="S5" i="1" l="1"/>
  <c r="R5" i="1"/>
  <c r="T5" i="1"/>
</calcChain>
</file>

<file path=xl/sharedStrings.xml><?xml version="1.0" encoding="utf-8"?>
<sst xmlns="http://schemas.openxmlformats.org/spreadsheetml/2006/main" count="146" uniqueCount="88">
  <si>
    <t>Период: 22.12.2023 - 29.12.2023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</si>
  <si>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</si>
  <si>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</si>
  <si>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</si>
  <si>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</si>
  <si>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</si>
  <si>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</si>
  <si>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</si>
  <si>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</si>
  <si>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</si>
  <si>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</si>
  <si>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</si>
  <si>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</si>
  <si>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</si>
  <si>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</si>
  <si>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</si>
  <si>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</si>
  <si>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</si>
  <si>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</si>
  <si>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</si>
  <si>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</si>
  <si>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</si>
  <si>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</si>
  <si>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</si>
  <si>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</si>
  <si>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</si>
  <si>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ЖАР-мени ВЕС ТМ Зареченские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</si>
  <si>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</si>
  <si>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</si>
  <si>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</si>
  <si>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</si>
  <si>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</si>
  <si>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</si>
  <si>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</si>
  <si>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</si>
  <si>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</si>
  <si>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</si>
  <si>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</si>
  <si>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</si>
  <si>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</si>
  <si>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</si>
  <si>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</si>
  <si>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</si>
  <si>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</si>
  <si>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</si>
  <si>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</si>
  <si>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</si>
  <si>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</si>
  <si>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</si>
  <si>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</si>
  <si>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</si>
  <si>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</si>
  <si>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</si>
  <si>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</si>
  <si>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</si>
  <si>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</si>
  <si>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</si>
  <si>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</si>
  <si>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</si>
  <si>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</si>
  <si>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</si>
  <si>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</si>
  <si>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</si>
  <si>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</si>
  <si>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</si>
  <si>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</si>
  <si>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</si>
  <si>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</si>
  <si>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</si>
  <si>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</si>
  <si>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</si>
  <si>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</si>
  <si>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</si>
  <si>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</si>
  <si>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</si>
  <si>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</si>
  <si>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</si>
  <si>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</si>
  <si>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06,11</t>
  </si>
  <si>
    <t>ср 15,11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</si>
  <si>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</si>
  <si>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</si>
  <si>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</si>
  <si>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</si>
  <si>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</si>
  <si>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</si>
  <si>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</si>
  <si>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12,12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</si>
</sst>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_ ;[Red]\-0\ "/>
    <numFmt numFmtId="168" formatCode="0.0_ ;[Red]\-0.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2" xfId="0" applyNumberFormat="1" applyFont="1" applyFill="1" applyBorder="1" applyAlignment="1">
      <alignment horizontal="righ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2" fontId="0" fillId="0" borderId="0" xfId="0" applyNumberFormat="1"/>
    <xf numFmtId="166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6" fontId="0" fillId="0" borderId="0" xfId="0" applyNumberFormat="1" applyAlignment="1">
      <alignment wrapText="1"/>
    </xf>
    <xf numFmtId="166" fontId="5" fillId="6" borderId="3" xfId="0" applyNumberFormat="1" applyFont="1" applyFill="1" applyBorder="1" applyAlignment="1">
      <alignment horizontal="right" vertical="top"/>
    </xf>
    <xf numFmtId="166" fontId="5" fillId="6" borderId="4" xfId="0" applyNumberFormat="1" applyFont="1" applyFill="1" applyBorder="1" applyAlignment="1">
      <alignment horizontal="right" vertical="top"/>
    </xf>
    <xf numFmtId="166" fontId="5" fillId="6" borderId="5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166" fontId="0" fillId="0" borderId="6" xfId="0" applyNumberFormat="1" applyBorder="1" applyAlignment="1"/>
    <xf numFmtId="2" fontId="0" fillId="0" borderId="0" xfId="0" applyNumberFormat="1" applyAlignment="1"/>
    <xf numFmtId="168" fontId="0" fillId="0" borderId="0" xfId="0" applyNumberFormat="1" applyAlignment="1"/>
    <xf numFmtId="168" fontId="0" fillId="0" borderId="0" xfId="0" applyNumberFormat="1"/>
    <xf numFmtId="168" fontId="5" fillId="6" borderId="3" xfId="0" applyNumberFormat="1" applyFont="1" applyFill="1" applyBorder="1" applyAlignment="1">
      <alignment horizontal="right" vertical="top"/>
    </xf>
    <xf numFmtId="166" fontId="0" fillId="7" borderId="1" xfId="0" applyNumberFormat="1" applyFill="1" applyBorder="1" applyAlignment="1">
      <alignment horizontal="left" vertical="top"/>
    </xf>
    <xf numFmtId="166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6" fontId="0" fillId="7" borderId="0" xfId="0" applyNumberFormat="1" applyFill="1" applyAlignment="1"/>
    <xf numFmtId="166" fontId="4" fillId="0" borderId="1" xfId="0" applyNumberFormat="1" applyFont="1" applyBorder="1" applyAlignment="1">
      <alignment horizontal="left" vertical="top"/>
    </xf>
    <xf numFmtId="2" fontId="0" fillId="0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12,12,23%20&#1057;&#1086;&#1095;&#1080;%20&#1047;&#1055;&#1060;/&#1076;&#1074;%2012,12,23%20&#1089;&#1095;&#1088;&#1089;&#1095;%20&#1079;&#1087;&#1092;%20&#1089;&#1086;&#1075;&#1083;&#1072;&#1089;&#1086;&#1074;&#1072;&#1085;%20&#1089;%20&#1092;&#1080;&#1083;&#1080;&#1072;&#1083;&#1086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23,12,23-29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05.12.2023 - 12.12.2023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31,10</v>
          </cell>
          <cell r="T3" t="str">
            <v>ср 06,11</v>
          </cell>
          <cell r="U3" t="str">
            <v>ср 15,11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усредн.</v>
          </cell>
          <cell r="O4" t="str">
            <v>от филиала</v>
          </cell>
          <cell r="P4" t="str">
            <v>комментарий филиала</v>
          </cell>
          <cell r="W4">
            <v>3679</v>
          </cell>
        </row>
        <row r="5">
          <cell r="E5">
            <v>3545.8999999999996</v>
          </cell>
          <cell r="F5">
            <v>7481.0600000000013</v>
          </cell>
          <cell r="H5">
            <v>3605.3999999999996</v>
          </cell>
          <cell r="I5">
            <v>-59.5</v>
          </cell>
          <cell r="J5">
            <v>0</v>
          </cell>
          <cell r="K5">
            <v>0</v>
          </cell>
          <cell r="L5">
            <v>709.18</v>
          </cell>
          <cell r="M5">
            <v>10256.700000000001</v>
          </cell>
          <cell r="N5">
            <v>13838.6</v>
          </cell>
          <cell r="O5">
            <v>9765</v>
          </cell>
          <cell r="S5">
            <v>873.46000000000026</v>
          </cell>
          <cell r="T5">
            <v>382.79999999999995</v>
          </cell>
          <cell r="U5">
            <v>1033.8599999999999</v>
          </cell>
          <cell r="W5">
            <v>5136.6200000000008</v>
          </cell>
          <cell r="X5" t="str">
            <v>крат кор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C6">
            <v>25</v>
          </cell>
          <cell r="E6">
            <v>10</v>
          </cell>
          <cell r="F6">
            <v>15</v>
          </cell>
          <cell r="G6">
            <v>1</v>
          </cell>
          <cell r="H6">
            <v>10</v>
          </cell>
          <cell r="I6">
            <v>0</v>
          </cell>
          <cell r="L6">
            <v>2</v>
          </cell>
          <cell r="M6">
            <v>35</v>
          </cell>
          <cell r="N6">
            <v>50</v>
          </cell>
          <cell r="Q6">
            <v>32.5</v>
          </cell>
          <cell r="R6">
            <v>7.5</v>
          </cell>
          <cell r="S6">
            <v>0</v>
          </cell>
          <cell r="T6">
            <v>0</v>
          </cell>
          <cell r="U6">
            <v>0</v>
          </cell>
          <cell r="W6">
            <v>50</v>
          </cell>
          <cell r="X6">
            <v>5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484</v>
          </cell>
          <cell r="D7">
            <v>1</v>
          </cell>
          <cell r="E7">
            <v>105</v>
          </cell>
          <cell r="F7">
            <v>337</v>
          </cell>
          <cell r="G7">
            <v>0.3</v>
          </cell>
          <cell r="H7">
            <v>104</v>
          </cell>
          <cell r="I7">
            <v>1</v>
          </cell>
          <cell r="L7">
            <v>21</v>
          </cell>
          <cell r="M7">
            <v>188</v>
          </cell>
          <cell r="N7">
            <v>188</v>
          </cell>
          <cell r="Q7">
            <v>25</v>
          </cell>
          <cell r="R7">
            <v>16.047619047619047</v>
          </cell>
          <cell r="S7">
            <v>48.4</v>
          </cell>
          <cell r="T7">
            <v>9.6</v>
          </cell>
          <cell r="U7">
            <v>40.799999999999997</v>
          </cell>
          <cell r="W7">
            <v>56.4</v>
          </cell>
          <cell r="X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603</v>
          </cell>
          <cell r="E8">
            <v>235</v>
          </cell>
          <cell r="F8">
            <v>299</v>
          </cell>
          <cell r="G8">
            <v>0.3</v>
          </cell>
          <cell r="H8">
            <v>234</v>
          </cell>
          <cell r="I8">
            <v>1</v>
          </cell>
          <cell r="L8">
            <v>47</v>
          </cell>
          <cell r="M8">
            <v>876</v>
          </cell>
          <cell r="N8">
            <v>1100</v>
          </cell>
          <cell r="Q8">
            <v>29.76595744680851</v>
          </cell>
          <cell r="R8">
            <v>6.3617021276595747</v>
          </cell>
          <cell r="S8">
            <v>51.2</v>
          </cell>
          <cell r="T8">
            <v>20.6</v>
          </cell>
          <cell r="U8">
            <v>82.4</v>
          </cell>
          <cell r="W8">
            <v>330</v>
          </cell>
          <cell r="X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651</v>
          </cell>
          <cell r="D9">
            <v>1</v>
          </cell>
          <cell r="E9">
            <v>201</v>
          </cell>
          <cell r="F9">
            <v>376</v>
          </cell>
          <cell r="G9">
            <v>0.3</v>
          </cell>
          <cell r="H9">
            <v>199</v>
          </cell>
          <cell r="I9">
            <v>2</v>
          </cell>
          <cell r="L9">
            <v>40.200000000000003</v>
          </cell>
          <cell r="M9">
            <v>629.00000000000011</v>
          </cell>
          <cell r="N9">
            <v>850</v>
          </cell>
          <cell r="Q9">
            <v>30.497512437810943</v>
          </cell>
          <cell r="R9">
            <v>9.3532338308457703</v>
          </cell>
          <cell r="S9">
            <v>49.8</v>
          </cell>
          <cell r="T9">
            <v>18.2</v>
          </cell>
          <cell r="U9">
            <v>73.599999999999994</v>
          </cell>
          <cell r="W9">
            <v>255</v>
          </cell>
          <cell r="X9">
            <v>12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170</v>
          </cell>
          <cell r="E10">
            <v>29</v>
          </cell>
          <cell r="F10">
            <v>132</v>
          </cell>
          <cell r="G10">
            <v>0.3</v>
          </cell>
          <cell r="H10">
            <v>29</v>
          </cell>
          <cell r="I10">
            <v>0</v>
          </cell>
          <cell r="L10">
            <v>5.8</v>
          </cell>
          <cell r="M10">
            <v>13</v>
          </cell>
          <cell r="N10">
            <v>13</v>
          </cell>
          <cell r="Q10">
            <v>25</v>
          </cell>
          <cell r="R10">
            <v>22.758620689655174</v>
          </cell>
          <cell r="S10">
            <v>0</v>
          </cell>
          <cell r="T10">
            <v>0</v>
          </cell>
          <cell r="U10">
            <v>0</v>
          </cell>
          <cell r="W10">
            <v>3.9</v>
          </cell>
          <cell r="X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1631</v>
          </cell>
          <cell r="D11">
            <v>1</v>
          </cell>
          <cell r="E11">
            <v>203</v>
          </cell>
          <cell r="F11">
            <v>822</v>
          </cell>
          <cell r="G11">
            <v>0.3</v>
          </cell>
          <cell r="H11">
            <v>201</v>
          </cell>
          <cell r="I11">
            <v>2</v>
          </cell>
          <cell r="L11">
            <v>40.6</v>
          </cell>
          <cell r="M11">
            <v>193</v>
          </cell>
          <cell r="N11">
            <v>193</v>
          </cell>
          <cell r="Q11">
            <v>25</v>
          </cell>
          <cell r="R11">
            <v>20.24630541871921</v>
          </cell>
          <cell r="S11">
            <v>59.2</v>
          </cell>
          <cell r="T11">
            <v>18.600000000000001</v>
          </cell>
          <cell r="U11">
            <v>97.2</v>
          </cell>
          <cell r="W11">
            <v>57.9</v>
          </cell>
          <cell r="X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37</v>
          </cell>
          <cell r="E12">
            <v>12</v>
          </cell>
          <cell r="F12">
            <v>25</v>
          </cell>
          <cell r="G12">
            <v>0.09</v>
          </cell>
          <cell r="H12">
            <v>21</v>
          </cell>
          <cell r="I12">
            <v>-9</v>
          </cell>
          <cell r="L12">
            <v>2.4</v>
          </cell>
          <cell r="M12">
            <v>35</v>
          </cell>
          <cell r="N12">
            <v>48</v>
          </cell>
          <cell r="O12">
            <v>50</v>
          </cell>
          <cell r="P12" t="str">
            <v>св</v>
          </cell>
          <cell r="Q12">
            <v>30.416666666666668</v>
          </cell>
          <cell r="R12">
            <v>10.416666666666668</v>
          </cell>
          <cell r="S12">
            <v>0</v>
          </cell>
          <cell r="T12">
            <v>13.6</v>
          </cell>
          <cell r="U12">
            <v>0</v>
          </cell>
          <cell r="W12">
            <v>4.32</v>
          </cell>
          <cell r="X12">
            <v>24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98.56</v>
          </cell>
          <cell r="F13">
            <v>98.56</v>
          </cell>
          <cell r="G13">
            <v>1</v>
          </cell>
          <cell r="I13">
            <v>0</v>
          </cell>
          <cell r="L13">
            <v>0</v>
          </cell>
          <cell r="N13">
            <v>0</v>
          </cell>
          <cell r="Q13" t="e">
            <v>#DIV/0!</v>
          </cell>
          <cell r="R13" t="e">
            <v>#DIV/0!</v>
          </cell>
          <cell r="S13">
            <v>0</v>
          </cell>
          <cell r="T13">
            <v>0</v>
          </cell>
          <cell r="U13">
            <v>0</v>
          </cell>
          <cell r="W13">
            <v>0</v>
          </cell>
          <cell r="X13">
            <v>2.2400000000000002</v>
          </cell>
        </row>
        <row r="14">
          <cell r="A14" t="str">
            <v>Жар-боллы с курочкой и сыром, ВЕС  ПОКОМ</v>
          </cell>
          <cell r="B14" t="str">
            <v>кг</v>
          </cell>
          <cell r="C14">
            <v>180</v>
          </cell>
          <cell r="E14">
            <v>12</v>
          </cell>
          <cell r="F14">
            <v>168</v>
          </cell>
          <cell r="G14">
            <v>1</v>
          </cell>
          <cell r="H14">
            <v>12</v>
          </cell>
          <cell r="I14">
            <v>0</v>
          </cell>
          <cell r="L14">
            <v>2.4</v>
          </cell>
          <cell r="N14">
            <v>0</v>
          </cell>
          <cell r="Q14">
            <v>70</v>
          </cell>
          <cell r="R14">
            <v>70</v>
          </cell>
          <cell r="S14">
            <v>0.6</v>
          </cell>
          <cell r="T14">
            <v>0</v>
          </cell>
          <cell r="U14">
            <v>0</v>
          </cell>
          <cell r="W14">
            <v>0</v>
          </cell>
          <cell r="X14">
            <v>3</v>
          </cell>
        </row>
        <row r="15">
          <cell r="A15" t="str">
            <v>Жар-ладушки с мясом. ВЕС  ПОКОМ</v>
          </cell>
          <cell r="B15" t="str">
            <v>кг</v>
          </cell>
          <cell r="C15">
            <v>155.4</v>
          </cell>
          <cell r="E15">
            <v>7.4</v>
          </cell>
          <cell r="F15">
            <v>140.6</v>
          </cell>
          <cell r="G15">
            <v>1</v>
          </cell>
          <cell r="H15">
            <v>7.4</v>
          </cell>
          <cell r="I15">
            <v>0</v>
          </cell>
          <cell r="L15">
            <v>1.48</v>
          </cell>
          <cell r="N15">
            <v>0</v>
          </cell>
          <cell r="Q15">
            <v>95</v>
          </cell>
          <cell r="R15">
            <v>95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3.7</v>
          </cell>
        </row>
        <row r="16">
          <cell r="A16" t="str">
            <v>Жар-ладушки с яблоком и грушей, ВЕС  ПОКОМ</v>
          </cell>
          <cell r="B16" t="str">
            <v>кг</v>
          </cell>
          <cell r="C16">
            <v>29.6</v>
          </cell>
          <cell r="F16">
            <v>29.6</v>
          </cell>
          <cell r="G16">
            <v>1</v>
          </cell>
          <cell r="I16">
            <v>0</v>
          </cell>
          <cell r="L16">
            <v>0</v>
          </cell>
          <cell r="N16">
            <v>0</v>
          </cell>
          <cell r="Q16" t="e">
            <v>#DIV/0!</v>
          </cell>
          <cell r="R16" t="e">
            <v>#DIV/0!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3.7</v>
          </cell>
        </row>
        <row r="17">
          <cell r="A17" t="str">
            <v>Жар-мени рубленые в тесте куриные жареные. ВЕС  ПОКОМ</v>
          </cell>
          <cell r="B17" t="str">
            <v>кг</v>
          </cell>
          <cell r="C17">
            <v>-16.5</v>
          </cell>
          <cell r="F17">
            <v>-16.5</v>
          </cell>
          <cell r="G17">
            <v>0</v>
          </cell>
          <cell r="I17">
            <v>0</v>
          </cell>
          <cell r="L17">
            <v>0</v>
          </cell>
          <cell r="N17">
            <v>0</v>
          </cell>
          <cell r="Q17" t="e">
            <v>#DIV/0!</v>
          </cell>
          <cell r="R17" t="e">
            <v>#DIV/0!</v>
          </cell>
          <cell r="S17">
            <v>0</v>
          </cell>
          <cell r="T17">
            <v>0</v>
          </cell>
          <cell r="U17">
            <v>2.2000000000000002</v>
          </cell>
          <cell r="V17" t="str">
            <v>устар.</v>
          </cell>
          <cell r="W17">
            <v>0</v>
          </cell>
          <cell r="X17">
            <v>5.5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469</v>
          </cell>
          <cell r="D18">
            <v>1</v>
          </cell>
          <cell r="E18">
            <v>112</v>
          </cell>
          <cell r="F18">
            <v>311</v>
          </cell>
          <cell r="G18">
            <v>0.25</v>
          </cell>
          <cell r="H18">
            <v>108</v>
          </cell>
          <cell r="I18">
            <v>4</v>
          </cell>
          <cell r="L18">
            <v>22.4</v>
          </cell>
          <cell r="M18">
            <v>249</v>
          </cell>
          <cell r="N18">
            <v>249</v>
          </cell>
          <cell r="Q18">
            <v>25</v>
          </cell>
          <cell r="R18">
            <v>13.883928571428573</v>
          </cell>
          <cell r="S18">
            <v>43.4</v>
          </cell>
          <cell r="T18">
            <v>16.600000000000001</v>
          </cell>
          <cell r="U18">
            <v>43.2</v>
          </cell>
          <cell r="W18">
            <v>62.25</v>
          </cell>
          <cell r="X18">
            <v>12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339</v>
          </cell>
          <cell r="D19">
            <v>1</v>
          </cell>
          <cell r="E19">
            <v>111</v>
          </cell>
          <cell r="F19">
            <v>173</v>
          </cell>
          <cell r="G19">
            <v>0.25</v>
          </cell>
          <cell r="H19">
            <v>107</v>
          </cell>
          <cell r="I19">
            <v>4</v>
          </cell>
          <cell r="L19">
            <v>22.2</v>
          </cell>
          <cell r="M19">
            <v>382</v>
          </cell>
          <cell r="N19">
            <v>400</v>
          </cell>
          <cell r="O19">
            <v>400</v>
          </cell>
          <cell r="P19" t="str">
            <v>св</v>
          </cell>
          <cell r="Q19">
            <v>25.810810810810811</v>
          </cell>
          <cell r="R19">
            <v>7.7927927927927927</v>
          </cell>
          <cell r="S19">
            <v>39.200000000000003</v>
          </cell>
          <cell r="T19">
            <v>12</v>
          </cell>
          <cell r="U19">
            <v>32.799999999999997</v>
          </cell>
          <cell r="W19">
            <v>100</v>
          </cell>
          <cell r="X19">
            <v>12</v>
          </cell>
        </row>
        <row r="20">
          <cell r="A20" t="str">
            <v>Мини-сосиски в тесте "Фрайпики" 3,7кг ВЕС,  ПОКОМ</v>
          </cell>
          <cell r="B20" t="str">
            <v>кг</v>
          </cell>
          <cell r="C20">
            <v>118.4</v>
          </cell>
          <cell r="E20">
            <v>3.7</v>
          </cell>
          <cell r="F20">
            <v>111</v>
          </cell>
          <cell r="G20">
            <v>1</v>
          </cell>
          <cell r="H20">
            <v>3.7</v>
          </cell>
          <cell r="I20">
            <v>0</v>
          </cell>
          <cell r="L20">
            <v>0.74</v>
          </cell>
          <cell r="N20">
            <v>0</v>
          </cell>
          <cell r="Q20">
            <v>150</v>
          </cell>
          <cell r="R20">
            <v>150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3.7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135</v>
          </cell>
          <cell r="D21">
            <v>1</v>
          </cell>
          <cell r="E21">
            <v>14</v>
          </cell>
          <cell r="F21">
            <v>0</v>
          </cell>
          <cell r="G21">
            <v>0.25</v>
          </cell>
          <cell r="H21">
            <v>65</v>
          </cell>
          <cell r="I21">
            <v>-51</v>
          </cell>
          <cell r="L21">
            <v>2.8</v>
          </cell>
          <cell r="N21">
            <v>240</v>
          </cell>
          <cell r="O21">
            <v>240</v>
          </cell>
          <cell r="P21" t="str">
            <v>пересорт</v>
          </cell>
          <cell r="Q21">
            <v>85.714285714285722</v>
          </cell>
          <cell r="R21">
            <v>0</v>
          </cell>
          <cell r="S21">
            <v>11.6</v>
          </cell>
          <cell r="T21">
            <v>7.8</v>
          </cell>
          <cell r="U21">
            <v>14.6</v>
          </cell>
          <cell r="V21" t="str">
            <v>Пересорт с Наггетсы Нагетосы Сочная курочка в хрустящей панировке ТМ Горячая штучка 0,25 кг зам  ПОКОМ</v>
          </cell>
          <cell r="W21">
            <v>60</v>
          </cell>
          <cell r="X21">
            <v>12</v>
          </cell>
        </row>
        <row r="22">
          <cell r="A22" t="str">
            <v>Наггетсы Нагетосы Сочная курочка в хрустящей панировке ТМ Горячая штучка 0,25 кг зам  ПОКОМ</v>
          </cell>
          <cell r="B22" t="str">
            <v>шт</v>
          </cell>
          <cell r="C22">
            <v>286</v>
          </cell>
          <cell r="D22">
            <v>1</v>
          </cell>
          <cell r="E22">
            <v>141</v>
          </cell>
          <cell r="F22">
            <v>258</v>
          </cell>
          <cell r="G22">
            <v>0.25</v>
          </cell>
          <cell r="H22">
            <v>147</v>
          </cell>
          <cell r="I22">
            <v>-6</v>
          </cell>
          <cell r="L22">
            <v>28.2</v>
          </cell>
          <cell r="M22">
            <v>447</v>
          </cell>
          <cell r="N22">
            <v>600</v>
          </cell>
          <cell r="Q22">
            <v>30.425531914893618</v>
          </cell>
          <cell r="R22">
            <v>9.1489361702127656</v>
          </cell>
          <cell r="S22">
            <v>22.4</v>
          </cell>
          <cell r="T22">
            <v>3.8</v>
          </cell>
          <cell r="U22">
            <v>44.8</v>
          </cell>
          <cell r="W22">
            <v>150</v>
          </cell>
          <cell r="X22">
            <v>6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263</v>
          </cell>
          <cell r="D23">
            <v>1</v>
          </cell>
          <cell r="E23">
            <v>169</v>
          </cell>
          <cell r="F23">
            <v>79</v>
          </cell>
          <cell r="G23">
            <v>0.25</v>
          </cell>
          <cell r="H23">
            <v>168</v>
          </cell>
          <cell r="I23">
            <v>1</v>
          </cell>
          <cell r="L23">
            <v>33.799999999999997</v>
          </cell>
          <cell r="M23">
            <v>664.59999999999991</v>
          </cell>
          <cell r="N23">
            <v>664.59999999999991</v>
          </cell>
          <cell r="Q23">
            <v>22</v>
          </cell>
          <cell r="R23">
            <v>2.3372781065088759</v>
          </cell>
          <cell r="S23">
            <v>32</v>
          </cell>
          <cell r="T23">
            <v>4.8</v>
          </cell>
          <cell r="U23">
            <v>9.6</v>
          </cell>
          <cell r="W23">
            <v>166.14999999999998</v>
          </cell>
          <cell r="X23">
            <v>6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228</v>
          </cell>
          <cell r="D24">
            <v>1</v>
          </cell>
          <cell r="E24">
            <v>38</v>
          </cell>
          <cell r="F24">
            <v>184</v>
          </cell>
          <cell r="G24">
            <v>0.25</v>
          </cell>
          <cell r="H24">
            <v>38</v>
          </cell>
          <cell r="I24">
            <v>0</v>
          </cell>
          <cell r="L24">
            <v>7.6</v>
          </cell>
          <cell r="M24">
            <v>6</v>
          </cell>
          <cell r="N24">
            <v>6</v>
          </cell>
          <cell r="O24">
            <v>80</v>
          </cell>
          <cell r="P24" t="str">
            <v>св</v>
          </cell>
          <cell r="Q24">
            <v>25</v>
          </cell>
          <cell r="R24">
            <v>24.210526315789476</v>
          </cell>
          <cell r="S24">
            <v>8.1999999999999993</v>
          </cell>
          <cell r="T24">
            <v>5.4</v>
          </cell>
          <cell r="U24">
            <v>7.2</v>
          </cell>
          <cell r="W24">
            <v>1.5</v>
          </cell>
          <cell r="X24">
            <v>12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C25">
            <v>174</v>
          </cell>
          <cell r="E25">
            <v>18</v>
          </cell>
          <cell r="F25">
            <v>144</v>
          </cell>
          <cell r="G25">
            <v>1</v>
          </cell>
          <cell r="H25">
            <v>18</v>
          </cell>
          <cell r="I25">
            <v>0</v>
          </cell>
          <cell r="L25">
            <v>3.6</v>
          </cell>
          <cell r="N25">
            <v>0</v>
          </cell>
          <cell r="Q25">
            <v>40</v>
          </cell>
          <cell r="R25">
            <v>40</v>
          </cell>
          <cell r="S25">
            <v>4.8</v>
          </cell>
          <cell r="T25">
            <v>2.4</v>
          </cell>
          <cell r="U25">
            <v>0</v>
          </cell>
          <cell r="W25">
            <v>0</v>
          </cell>
          <cell r="X25">
            <v>6</v>
          </cell>
        </row>
        <row r="26">
          <cell r="A26" t="str">
            <v>Пельмени Grandmeni с говядиной ТМ Горячая  0,75 кг. ПОКОМ</v>
          </cell>
          <cell r="B26" t="str">
            <v>шт</v>
          </cell>
          <cell r="C26">
            <v>96</v>
          </cell>
          <cell r="E26">
            <v>1</v>
          </cell>
          <cell r="F26">
            <v>95</v>
          </cell>
          <cell r="G26">
            <v>0.75</v>
          </cell>
          <cell r="H26">
            <v>1</v>
          </cell>
          <cell r="I26">
            <v>0</v>
          </cell>
          <cell r="L26">
            <v>0.2</v>
          </cell>
          <cell r="N26">
            <v>0</v>
          </cell>
          <cell r="Q26">
            <v>475</v>
          </cell>
          <cell r="R26">
            <v>475</v>
          </cell>
          <cell r="S26">
            <v>0</v>
          </cell>
          <cell r="T26">
            <v>0</v>
          </cell>
          <cell r="U26">
            <v>0</v>
          </cell>
          <cell r="W26">
            <v>0</v>
          </cell>
          <cell r="X26">
            <v>8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318</v>
          </cell>
          <cell r="E27">
            <v>30</v>
          </cell>
          <cell r="F27">
            <v>207</v>
          </cell>
          <cell r="G27">
            <v>0.43</v>
          </cell>
          <cell r="H27">
            <v>34</v>
          </cell>
          <cell r="I27">
            <v>-4</v>
          </cell>
          <cell r="L27">
            <v>6</v>
          </cell>
          <cell r="N27">
            <v>80</v>
          </cell>
          <cell r="O27">
            <v>160</v>
          </cell>
          <cell r="P27" t="str">
            <v>св</v>
          </cell>
          <cell r="Q27">
            <v>47.833333333333336</v>
          </cell>
          <cell r="R27">
            <v>34.5</v>
          </cell>
          <cell r="S27">
            <v>22</v>
          </cell>
          <cell r="T27">
            <v>10</v>
          </cell>
          <cell r="U27">
            <v>19.600000000000001</v>
          </cell>
          <cell r="W27">
            <v>34.4</v>
          </cell>
          <cell r="X27">
            <v>16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373</v>
          </cell>
          <cell r="E28">
            <v>35</v>
          </cell>
          <cell r="F28">
            <v>285</v>
          </cell>
          <cell r="G28">
            <v>0.9</v>
          </cell>
          <cell r="H28">
            <v>34</v>
          </cell>
          <cell r="I28">
            <v>1</v>
          </cell>
          <cell r="L28">
            <v>7</v>
          </cell>
          <cell r="N28">
            <v>0</v>
          </cell>
          <cell r="O28">
            <v>180</v>
          </cell>
          <cell r="P28" t="str">
            <v>св</v>
          </cell>
          <cell r="Q28">
            <v>40.714285714285715</v>
          </cell>
          <cell r="R28">
            <v>40.714285714285715</v>
          </cell>
          <cell r="S28">
            <v>20</v>
          </cell>
          <cell r="T28">
            <v>15.8</v>
          </cell>
          <cell r="U28">
            <v>31.6</v>
          </cell>
          <cell r="W28">
            <v>0</v>
          </cell>
          <cell r="X28">
            <v>8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91.8</v>
          </cell>
          <cell r="D29">
            <v>2.7</v>
          </cell>
          <cell r="E29">
            <v>5.4</v>
          </cell>
          <cell r="F29">
            <v>81</v>
          </cell>
          <cell r="G29">
            <v>1</v>
          </cell>
          <cell r="H29">
            <v>8.1</v>
          </cell>
          <cell r="I29">
            <v>-2.6999999999999993</v>
          </cell>
          <cell r="L29">
            <v>1.08</v>
          </cell>
          <cell r="N29">
            <v>0</v>
          </cell>
          <cell r="O29">
            <v>135</v>
          </cell>
          <cell r="P29" t="str">
            <v>св</v>
          </cell>
          <cell r="Q29">
            <v>75</v>
          </cell>
          <cell r="R29">
            <v>75</v>
          </cell>
          <cell r="S29">
            <v>0.54</v>
          </cell>
          <cell r="T29">
            <v>0</v>
          </cell>
          <cell r="U29">
            <v>0</v>
          </cell>
          <cell r="W29">
            <v>0</v>
          </cell>
          <cell r="X29">
            <v>2.7</v>
          </cell>
        </row>
        <row r="30">
          <cell r="A30" t="str">
            <v>Пельмени Бульмени с говядиной и свининой 5кг Наваристые Горячая штучка ВЕС  ПОКОМ</v>
          </cell>
          <cell r="B30" t="str">
            <v>кг</v>
          </cell>
          <cell r="C30">
            <v>90</v>
          </cell>
          <cell r="F30">
            <v>90</v>
          </cell>
          <cell r="G30">
            <v>1</v>
          </cell>
          <cell r="I30">
            <v>0</v>
          </cell>
          <cell r="L30">
            <v>0</v>
          </cell>
          <cell r="N30">
            <v>0</v>
          </cell>
          <cell r="Q30" t="e">
            <v>#DIV/0!</v>
          </cell>
          <cell r="R30" t="e">
            <v>#DIV/0!</v>
          </cell>
          <cell r="S30">
            <v>0</v>
          </cell>
          <cell r="T30">
            <v>1</v>
          </cell>
          <cell r="U30">
            <v>1</v>
          </cell>
          <cell r="W30">
            <v>0</v>
          </cell>
          <cell r="X30">
            <v>5</v>
          </cell>
        </row>
        <row r="31">
          <cell r="A31" t="str">
            <v>Пельмени Бульмени с говядиной и свининой Горячая шт. 0,9 кг  ПОКОМ</v>
          </cell>
          <cell r="B31" t="str">
            <v>шт</v>
          </cell>
          <cell r="C31">
            <v>301</v>
          </cell>
          <cell r="E31">
            <v>91</v>
          </cell>
          <cell r="F31">
            <v>116</v>
          </cell>
          <cell r="G31">
            <v>0.9</v>
          </cell>
          <cell r="H31">
            <v>90</v>
          </cell>
          <cell r="I31">
            <v>1</v>
          </cell>
          <cell r="L31">
            <v>18.2</v>
          </cell>
          <cell r="M31">
            <v>339</v>
          </cell>
          <cell r="N31">
            <v>480</v>
          </cell>
          <cell r="O31">
            <v>480</v>
          </cell>
          <cell r="P31" t="str">
            <v>св</v>
          </cell>
          <cell r="Q31">
            <v>32.747252747252752</v>
          </cell>
          <cell r="R31">
            <v>6.3736263736263741</v>
          </cell>
          <cell r="S31">
            <v>46</v>
          </cell>
          <cell r="T31">
            <v>21</v>
          </cell>
          <cell r="U31">
            <v>43.8</v>
          </cell>
          <cell r="W31">
            <v>432</v>
          </cell>
          <cell r="X31">
            <v>8</v>
          </cell>
        </row>
        <row r="32">
          <cell r="A32" t="str">
            <v>Пельмени Бульмени с говядиной и свининой Горячая штучка 0,43  ПОКОМ</v>
          </cell>
          <cell r="B32" t="str">
            <v>шт</v>
          </cell>
          <cell r="C32">
            <v>468</v>
          </cell>
          <cell r="E32">
            <v>104</v>
          </cell>
          <cell r="F32">
            <v>262</v>
          </cell>
          <cell r="G32">
            <v>0.43</v>
          </cell>
          <cell r="H32">
            <v>90</v>
          </cell>
          <cell r="I32">
            <v>14</v>
          </cell>
          <cell r="L32">
            <v>20.8</v>
          </cell>
          <cell r="M32">
            <v>258</v>
          </cell>
          <cell r="N32">
            <v>400</v>
          </cell>
          <cell r="O32">
            <v>480</v>
          </cell>
          <cell r="P32" t="str">
            <v>Акция</v>
          </cell>
          <cell r="Q32">
            <v>31.826923076923077</v>
          </cell>
          <cell r="R32">
            <v>12.596153846153845</v>
          </cell>
          <cell r="S32">
            <v>28.8</v>
          </cell>
          <cell r="T32">
            <v>21.2</v>
          </cell>
          <cell r="U32">
            <v>35.4</v>
          </cell>
          <cell r="W32">
            <v>172</v>
          </cell>
          <cell r="X32">
            <v>16</v>
          </cell>
        </row>
        <row r="33">
          <cell r="A33" t="str">
            <v>Пельмени Бульмени со сливочным маслом Горячая штучка 0,9 кг  ПОКОМ</v>
          </cell>
          <cell r="B33" t="str">
            <v>шт</v>
          </cell>
          <cell r="C33">
            <v>336</v>
          </cell>
          <cell r="E33">
            <v>72</v>
          </cell>
          <cell r="F33">
            <v>191</v>
          </cell>
          <cell r="G33">
            <v>0.9</v>
          </cell>
          <cell r="H33">
            <v>74</v>
          </cell>
          <cell r="I33">
            <v>-2</v>
          </cell>
          <cell r="L33">
            <v>14.4</v>
          </cell>
          <cell r="M33">
            <v>169</v>
          </cell>
          <cell r="N33">
            <v>240</v>
          </cell>
          <cell r="O33">
            <v>240</v>
          </cell>
          <cell r="P33" t="str">
            <v>св</v>
          </cell>
          <cell r="Q33">
            <v>29.930555555555554</v>
          </cell>
          <cell r="R33">
            <v>13.263888888888889</v>
          </cell>
          <cell r="S33">
            <v>35.200000000000003</v>
          </cell>
          <cell r="T33">
            <v>18.2</v>
          </cell>
          <cell r="U33">
            <v>45.8</v>
          </cell>
          <cell r="W33">
            <v>216</v>
          </cell>
          <cell r="X33">
            <v>8</v>
          </cell>
        </row>
        <row r="34">
          <cell r="A34" t="str">
            <v>Пельмени Бульмени со сливочным маслом ТМ Горячая шт. 0,43 кг  ПОКОМ</v>
          </cell>
          <cell r="B34" t="str">
            <v>шт</v>
          </cell>
          <cell r="C34">
            <v>693</v>
          </cell>
          <cell r="D34">
            <v>2</v>
          </cell>
          <cell r="E34">
            <v>54</v>
          </cell>
          <cell r="F34">
            <v>589</v>
          </cell>
          <cell r="G34">
            <v>0.43</v>
          </cell>
          <cell r="H34">
            <v>67</v>
          </cell>
          <cell r="I34">
            <v>-13</v>
          </cell>
          <cell r="L34">
            <v>10.8</v>
          </cell>
          <cell r="N34">
            <v>0</v>
          </cell>
          <cell r="Q34">
            <v>54.537037037037031</v>
          </cell>
          <cell r="R34">
            <v>54.537037037037031</v>
          </cell>
          <cell r="S34">
            <v>21.4</v>
          </cell>
          <cell r="T34">
            <v>18</v>
          </cell>
          <cell r="U34">
            <v>27.4</v>
          </cell>
          <cell r="W34">
            <v>0</v>
          </cell>
          <cell r="X34">
            <v>16</v>
          </cell>
        </row>
        <row r="35">
          <cell r="A35" t="str">
            <v>Пельмени Быстромени сфера, ВЕС  ПОКОМ</v>
          </cell>
          <cell r="B35" t="str">
            <v>кг</v>
          </cell>
          <cell r="C35">
            <v>35</v>
          </cell>
          <cell r="E35">
            <v>5</v>
          </cell>
          <cell r="F35">
            <v>20</v>
          </cell>
          <cell r="G35">
            <v>1</v>
          </cell>
          <cell r="H35">
            <v>5</v>
          </cell>
          <cell r="I35">
            <v>0</v>
          </cell>
          <cell r="L35">
            <v>1</v>
          </cell>
          <cell r="M35">
            <v>5</v>
          </cell>
          <cell r="N35">
            <v>10</v>
          </cell>
          <cell r="O35">
            <v>100</v>
          </cell>
          <cell r="P35" t="str">
            <v>св</v>
          </cell>
          <cell r="Q35">
            <v>30</v>
          </cell>
          <cell r="R35">
            <v>20</v>
          </cell>
          <cell r="S35">
            <v>0</v>
          </cell>
          <cell r="T35">
            <v>0</v>
          </cell>
          <cell r="U35">
            <v>0</v>
          </cell>
          <cell r="W35">
            <v>10</v>
          </cell>
          <cell r="X35">
            <v>5</v>
          </cell>
        </row>
        <row r="36">
          <cell r="A36" t="str">
            <v>Пельмени Мясорубские ТМ Стародворье фоупак равиоли 0,7 кг  ПОКОМ</v>
          </cell>
          <cell r="B36" t="str">
            <v>шт</v>
          </cell>
          <cell r="C36">
            <v>274</v>
          </cell>
          <cell r="D36">
            <v>2</v>
          </cell>
          <cell r="E36">
            <v>93</v>
          </cell>
          <cell r="F36">
            <v>90</v>
          </cell>
          <cell r="G36">
            <v>0.7</v>
          </cell>
          <cell r="H36">
            <v>96</v>
          </cell>
          <cell r="I36">
            <v>-3</v>
          </cell>
          <cell r="L36">
            <v>18.600000000000001</v>
          </cell>
          <cell r="M36">
            <v>375.00000000000006</v>
          </cell>
          <cell r="N36">
            <v>600</v>
          </cell>
          <cell r="O36">
            <v>800</v>
          </cell>
          <cell r="P36" t="str">
            <v>св</v>
          </cell>
          <cell r="Q36">
            <v>37.096774193548384</v>
          </cell>
          <cell r="R36">
            <v>4.8387096774193541</v>
          </cell>
          <cell r="S36">
            <v>29.2</v>
          </cell>
          <cell r="T36">
            <v>16.399999999999999</v>
          </cell>
          <cell r="U36">
            <v>37.200000000000003</v>
          </cell>
          <cell r="W36">
            <v>420</v>
          </cell>
          <cell r="X36">
            <v>8</v>
          </cell>
        </row>
        <row r="37">
          <cell r="A37" t="str">
            <v>Пельмени Отборные из свинины и говядины 0,9 кг ТМ Стародворье ТС Медвежье ушко  ПОКОМ</v>
          </cell>
          <cell r="B37" t="str">
            <v>шт</v>
          </cell>
          <cell r="C37">
            <v>375</v>
          </cell>
          <cell r="E37">
            <v>65</v>
          </cell>
          <cell r="F37">
            <v>122</v>
          </cell>
          <cell r="G37">
            <v>0.9</v>
          </cell>
          <cell r="H37">
            <v>15</v>
          </cell>
          <cell r="I37">
            <v>50</v>
          </cell>
          <cell r="L37">
            <v>13</v>
          </cell>
          <cell r="M37">
            <v>203</v>
          </cell>
          <cell r="N37">
            <v>280</v>
          </cell>
          <cell r="O37">
            <v>280</v>
          </cell>
          <cell r="P37" t="str">
            <v>св</v>
          </cell>
          <cell r="Q37">
            <v>30.923076923076923</v>
          </cell>
          <cell r="R37">
            <v>9.384615384615385</v>
          </cell>
          <cell r="S37">
            <v>7.2</v>
          </cell>
          <cell r="T37">
            <v>2</v>
          </cell>
          <cell r="U37">
            <v>13.8</v>
          </cell>
          <cell r="W37">
            <v>252</v>
          </cell>
          <cell r="X37">
            <v>8</v>
          </cell>
        </row>
        <row r="38">
          <cell r="A38" t="str">
            <v>Пельмени Отборные с говядиной 0,43 кг ТМ Стародворье ТС Медвежье ушко</v>
          </cell>
          <cell r="B38" t="str">
            <v>шт</v>
          </cell>
          <cell r="C38">
            <v>135</v>
          </cell>
          <cell r="E38">
            <v>11</v>
          </cell>
          <cell r="F38">
            <v>121</v>
          </cell>
          <cell r="G38">
            <v>0.43</v>
          </cell>
          <cell r="H38">
            <v>14</v>
          </cell>
          <cell r="I38">
            <v>-3</v>
          </cell>
          <cell r="L38">
            <v>2.2000000000000002</v>
          </cell>
          <cell r="N38">
            <v>0</v>
          </cell>
          <cell r="Q38">
            <v>54.999999999999993</v>
          </cell>
          <cell r="R38">
            <v>54.999999999999993</v>
          </cell>
          <cell r="S38">
            <v>4</v>
          </cell>
          <cell r="T38">
            <v>2.8</v>
          </cell>
          <cell r="U38">
            <v>2.4</v>
          </cell>
          <cell r="W38">
            <v>0</v>
          </cell>
          <cell r="X38">
            <v>16</v>
          </cell>
        </row>
        <row r="39">
          <cell r="A39" t="str">
            <v>Пельмени Отборные с говядиной 0,9 кг НОВА ТМ Стародворье ТС Медвежье ушко  ПОКОМ</v>
          </cell>
          <cell r="B39" t="str">
            <v>шт</v>
          </cell>
          <cell r="C39">
            <v>198</v>
          </cell>
          <cell r="E39">
            <v>14</v>
          </cell>
          <cell r="F39">
            <v>307</v>
          </cell>
          <cell r="G39">
            <v>0.9</v>
          </cell>
          <cell r="H39">
            <v>16</v>
          </cell>
          <cell r="I39">
            <v>-2</v>
          </cell>
          <cell r="L39">
            <v>2.8</v>
          </cell>
          <cell r="N39">
            <v>0</v>
          </cell>
          <cell r="Q39">
            <v>109.64285714285715</v>
          </cell>
          <cell r="R39">
            <v>109.64285714285715</v>
          </cell>
          <cell r="S39">
            <v>0.8</v>
          </cell>
          <cell r="T39">
            <v>2.8</v>
          </cell>
          <cell r="U39">
            <v>1.6</v>
          </cell>
          <cell r="W39">
            <v>0</v>
          </cell>
          <cell r="X39">
            <v>8</v>
          </cell>
        </row>
        <row r="40">
          <cell r="A40" t="str">
            <v>Пельмени Отборные с говядиной и свининой 0,43 кг ТМ Стародворье ТС Медвежье ушко</v>
          </cell>
          <cell r="B40" t="str">
            <v>шт</v>
          </cell>
          <cell r="C40">
            <v>137</v>
          </cell>
          <cell r="F40">
            <v>0</v>
          </cell>
          <cell r="G40">
            <v>0.43</v>
          </cell>
          <cell r="H40">
            <v>20</v>
          </cell>
          <cell r="I40">
            <v>-20</v>
          </cell>
          <cell r="L40">
            <v>0</v>
          </cell>
          <cell r="N40">
            <v>80</v>
          </cell>
          <cell r="O40">
            <v>80</v>
          </cell>
          <cell r="P40" t="str">
            <v>пересорт</v>
          </cell>
          <cell r="Q40" t="e">
            <v>#DIV/0!</v>
          </cell>
          <cell r="R40" t="e">
            <v>#DIV/0!</v>
          </cell>
          <cell r="S40">
            <v>3</v>
          </cell>
          <cell r="T40">
            <v>2.8</v>
          </cell>
          <cell r="U40">
            <v>1.8</v>
          </cell>
          <cell r="V40" t="str">
            <v>Пересорт с Пельмени Отборные с говядиной 0,9 кг НОВА ТМ Стародворье ТС Медвежье ушко  ПОКОМ</v>
          </cell>
          <cell r="W40">
            <v>34.4</v>
          </cell>
          <cell r="X40">
            <v>16</v>
          </cell>
        </row>
        <row r="41">
          <cell r="A41" t="str">
            <v>Пельмени Со свининой и говядиной ТМ Особый рецепт Любимая ложка 1,0 кг  ПОКОМ</v>
          </cell>
          <cell r="B41" t="str">
            <v>шт</v>
          </cell>
          <cell r="C41">
            <v>125</v>
          </cell>
          <cell r="E41">
            <v>41</v>
          </cell>
          <cell r="F41">
            <v>56</v>
          </cell>
          <cell r="G41">
            <v>1</v>
          </cell>
          <cell r="H41">
            <v>44</v>
          </cell>
          <cell r="I41">
            <v>-3</v>
          </cell>
          <cell r="L41">
            <v>8.1999999999999993</v>
          </cell>
          <cell r="M41">
            <v>148.99999999999997</v>
          </cell>
          <cell r="N41">
            <v>300</v>
          </cell>
          <cell r="O41">
            <v>500</v>
          </cell>
          <cell r="P41" t="str">
            <v>св</v>
          </cell>
          <cell r="Q41">
            <v>43.41463414634147</v>
          </cell>
          <cell r="R41">
            <v>6.8292682926829276</v>
          </cell>
          <cell r="S41">
            <v>11.6</v>
          </cell>
          <cell r="T41">
            <v>1.4</v>
          </cell>
          <cell r="U41">
            <v>6.2</v>
          </cell>
          <cell r="W41">
            <v>300</v>
          </cell>
          <cell r="X41">
            <v>5</v>
          </cell>
        </row>
        <row r="42">
          <cell r="A42" t="str">
            <v>Снеки  ЖАР-мени ВЕС. рубленые в тесте замор.  ПОКОМ</v>
          </cell>
          <cell r="B42" t="str">
            <v>кг</v>
          </cell>
          <cell r="C42">
            <v>72</v>
          </cell>
          <cell r="E42">
            <v>27.5</v>
          </cell>
          <cell r="F42">
            <v>28</v>
          </cell>
          <cell r="G42">
            <v>1</v>
          </cell>
          <cell r="H42">
            <v>22.5</v>
          </cell>
          <cell r="I42">
            <v>5</v>
          </cell>
          <cell r="L42">
            <v>5.5</v>
          </cell>
          <cell r="M42">
            <v>109.5</v>
          </cell>
          <cell r="N42">
            <v>140</v>
          </cell>
          <cell r="Q42">
            <v>30.545454545454547</v>
          </cell>
          <cell r="R42">
            <v>5.0909090909090908</v>
          </cell>
          <cell r="S42">
            <v>0</v>
          </cell>
          <cell r="T42">
            <v>0</v>
          </cell>
          <cell r="U42">
            <v>0</v>
          </cell>
          <cell r="W42">
            <v>140</v>
          </cell>
          <cell r="X42">
            <v>5.5</v>
          </cell>
        </row>
        <row r="43">
          <cell r="A43" t="str">
            <v>Сосиски Сливушки #нежнушки ТМ Вязанка  0,33 кг.  ПОКОМ</v>
          </cell>
          <cell r="B43" t="str">
            <v>шт</v>
          </cell>
          <cell r="G43">
            <v>0.33</v>
          </cell>
          <cell r="I43">
            <v>0</v>
          </cell>
          <cell r="L43">
            <v>0</v>
          </cell>
          <cell r="M43">
            <v>60</v>
          </cell>
          <cell r="N43">
            <v>60</v>
          </cell>
          <cell r="Q43" t="e">
            <v>#DIV/0!</v>
          </cell>
          <cell r="R43" t="e">
            <v>#DIV/0!</v>
          </cell>
          <cell r="S43">
            <v>0</v>
          </cell>
          <cell r="T43">
            <v>0</v>
          </cell>
          <cell r="U43">
            <v>0</v>
          </cell>
          <cell r="W43">
            <v>19.8</v>
          </cell>
          <cell r="X43">
            <v>6</v>
          </cell>
        </row>
        <row r="44">
          <cell r="A44" t="str">
            <v>Фрайпицца с ветчиной и грибами 3,0 кг. ВЕС.  ПОКОМ</v>
          </cell>
          <cell r="B44" t="str">
            <v>кг</v>
          </cell>
          <cell r="C44">
            <v>44.3</v>
          </cell>
          <cell r="E44">
            <v>3</v>
          </cell>
          <cell r="F44">
            <v>38.299999999999997</v>
          </cell>
          <cell r="G44">
            <v>1</v>
          </cell>
          <cell r="H44">
            <v>3</v>
          </cell>
          <cell r="I44">
            <v>0</v>
          </cell>
          <cell r="L44">
            <v>0.6</v>
          </cell>
          <cell r="N44">
            <v>0</v>
          </cell>
          <cell r="Q44">
            <v>63.833333333333329</v>
          </cell>
          <cell r="R44">
            <v>63.833333333333329</v>
          </cell>
          <cell r="S44">
            <v>0</v>
          </cell>
          <cell r="T44">
            <v>0</v>
          </cell>
          <cell r="U44">
            <v>0</v>
          </cell>
          <cell r="W44">
            <v>0</v>
          </cell>
          <cell r="X44">
            <v>3</v>
          </cell>
        </row>
        <row r="45">
          <cell r="A45" t="str">
            <v>Хотстеры ТМ Горячая штучка ТС Хотстеры 0,25 кг зам  ПОКОМ</v>
          </cell>
          <cell r="B45" t="str">
            <v>шт</v>
          </cell>
          <cell r="C45">
            <v>539</v>
          </cell>
          <cell r="E45">
            <v>109</v>
          </cell>
          <cell r="F45">
            <v>343</v>
          </cell>
          <cell r="G45">
            <v>0.25</v>
          </cell>
          <cell r="H45">
            <v>106</v>
          </cell>
          <cell r="I45">
            <v>3</v>
          </cell>
          <cell r="L45">
            <v>21.8</v>
          </cell>
          <cell r="M45">
            <v>202</v>
          </cell>
          <cell r="N45">
            <v>202</v>
          </cell>
          <cell r="Q45">
            <v>25</v>
          </cell>
          <cell r="R45">
            <v>15.73394495412844</v>
          </cell>
          <cell r="S45">
            <v>33</v>
          </cell>
          <cell r="T45">
            <v>22.4</v>
          </cell>
          <cell r="U45">
            <v>63.8</v>
          </cell>
          <cell r="W45">
            <v>50.5</v>
          </cell>
          <cell r="X45">
            <v>12</v>
          </cell>
        </row>
        <row r="46">
          <cell r="A46" t="str">
            <v>Хрустящие крылышки острые к пиву ТМ Горячая штучка 0,3кг зам  ПОКОМ</v>
          </cell>
          <cell r="B46" t="str">
            <v>шт</v>
          </cell>
          <cell r="C46">
            <v>364</v>
          </cell>
          <cell r="D46">
            <v>1</v>
          </cell>
          <cell r="E46">
            <v>56</v>
          </cell>
          <cell r="F46">
            <v>260</v>
          </cell>
          <cell r="G46">
            <v>0.3</v>
          </cell>
          <cell r="H46">
            <v>56</v>
          </cell>
          <cell r="I46">
            <v>0</v>
          </cell>
          <cell r="L46">
            <v>11.2</v>
          </cell>
          <cell r="M46">
            <v>20</v>
          </cell>
          <cell r="N46">
            <v>20</v>
          </cell>
          <cell r="Q46">
            <v>25</v>
          </cell>
          <cell r="R46">
            <v>23.214285714285715</v>
          </cell>
          <cell r="S46">
            <v>25.6</v>
          </cell>
          <cell r="T46">
            <v>14.4</v>
          </cell>
          <cell r="U46">
            <v>30.4</v>
          </cell>
          <cell r="W46">
            <v>6</v>
          </cell>
          <cell r="X46">
            <v>12</v>
          </cell>
        </row>
        <row r="47">
          <cell r="A47" t="str">
            <v>Хрустящие крылышки ТМ Горячая штучка 0,3 кг зам  ПОКОМ</v>
          </cell>
          <cell r="B47" t="str">
            <v>шт</v>
          </cell>
          <cell r="C47">
            <v>363</v>
          </cell>
          <cell r="D47">
            <v>1</v>
          </cell>
          <cell r="E47">
            <v>45</v>
          </cell>
          <cell r="F47">
            <v>278</v>
          </cell>
          <cell r="G47">
            <v>0.3</v>
          </cell>
          <cell r="H47">
            <v>45</v>
          </cell>
          <cell r="I47">
            <v>0</v>
          </cell>
          <cell r="L47">
            <v>9</v>
          </cell>
          <cell r="N47">
            <v>0</v>
          </cell>
          <cell r="Q47">
            <v>30.888888888888889</v>
          </cell>
          <cell r="R47">
            <v>30.888888888888889</v>
          </cell>
          <cell r="S47">
            <v>25</v>
          </cell>
          <cell r="T47">
            <v>18</v>
          </cell>
          <cell r="U47">
            <v>34.4</v>
          </cell>
          <cell r="W47">
            <v>0</v>
          </cell>
          <cell r="X47">
            <v>12</v>
          </cell>
        </row>
        <row r="48">
          <cell r="A48" t="str">
            <v>Хрустящие крылышки ТМ Зареченские ТС Зареченские продукты. ВЕС ПОКОМ</v>
          </cell>
          <cell r="B48" t="str">
            <v>кг</v>
          </cell>
          <cell r="C48">
            <v>95.4</v>
          </cell>
          <cell r="D48">
            <v>0.9</v>
          </cell>
          <cell r="E48">
            <v>7.2</v>
          </cell>
          <cell r="F48">
            <v>84.6</v>
          </cell>
          <cell r="G48">
            <v>1</v>
          </cell>
          <cell r="H48">
            <v>9</v>
          </cell>
          <cell r="I48">
            <v>-1.7999999999999998</v>
          </cell>
          <cell r="L48">
            <v>1.44</v>
          </cell>
          <cell r="N48">
            <v>0</v>
          </cell>
          <cell r="Q48">
            <v>58.75</v>
          </cell>
          <cell r="R48">
            <v>58.75</v>
          </cell>
          <cell r="S48">
            <v>0</v>
          </cell>
          <cell r="T48">
            <v>0</v>
          </cell>
          <cell r="U48">
            <v>0.72</v>
          </cell>
          <cell r="W48">
            <v>0</v>
          </cell>
          <cell r="X48">
            <v>1.8</v>
          </cell>
        </row>
        <row r="49">
          <cell r="A49" t="str">
            <v>Хрустящие крылышки. В панировке куриные жареные.ВЕС  ПОКОМ</v>
          </cell>
          <cell r="B49" t="str">
            <v>кг</v>
          </cell>
          <cell r="C49">
            <v>0.9</v>
          </cell>
          <cell r="F49">
            <v>0.9</v>
          </cell>
          <cell r="G49">
            <v>0</v>
          </cell>
          <cell r="I49">
            <v>0</v>
          </cell>
          <cell r="L49">
            <v>0</v>
          </cell>
          <cell r="N49">
            <v>0</v>
          </cell>
          <cell r="O49">
            <v>30</v>
          </cell>
          <cell r="P49" t="str">
            <v>св</v>
          </cell>
          <cell r="Q49" t="e">
            <v>#DIV/0!</v>
          </cell>
          <cell r="R49" t="e">
            <v>#DIV/0!</v>
          </cell>
          <cell r="S49">
            <v>0.72</v>
          </cell>
          <cell r="T49">
            <v>0</v>
          </cell>
          <cell r="U49">
            <v>0.54</v>
          </cell>
          <cell r="V49" t="str">
            <v>устар.</v>
          </cell>
          <cell r="W49">
            <v>0</v>
          </cell>
          <cell r="X49">
            <v>1.8</v>
          </cell>
        </row>
        <row r="50">
          <cell r="A50" t="str">
            <v>Чебупай сочное яблоко ТМ Горячая штучка 0,2 кг зам.  ПОКОМ</v>
          </cell>
          <cell r="B50" t="str">
            <v>шт</v>
          </cell>
          <cell r="C50">
            <v>38</v>
          </cell>
          <cell r="E50">
            <v>5</v>
          </cell>
          <cell r="F50">
            <v>33</v>
          </cell>
          <cell r="G50">
            <v>0.2</v>
          </cell>
          <cell r="H50">
            <v>5</v>
          </cell>
          <cell r="I50">
            <v>0</v>
          </cell>
          <cell r="L50">
            <v>1</v>
          </cell>
          <cell r="N50">
            <v>0</v>
          </cell>
          <cell r="Q50">
            <v>33</v>
          </cell>
          <cell r="R50">
            <v>33</v>
          </cell>
          <cell r="S50">
            <v>0</v>
          </cell>
          <cell r="T50">
            <v>0</v>
          </cell>
          <cell r="U50">
            <v>0.8</v>
          </cell>
          <cell r="W50">
            <v>0</v>
          </cell>
          <cell r="X50">
            <v>6</v>
          </cell>
        </row>
        <row r="51">
          <cell r="A51" t="str">
            <v>Чебупай спелая вишня ТМ Горячая штучка 0,2 кг зам.  ПОКОМ</v>
          </cell>
          <cell r="B51" t="str">
            <v>шт</v>
          </cell>
          <cell r="C51">
            <v>1</v>
          </cell>
          <cell r="F51">
            <v>1</v>
          </cell>
          <cell r="G51">
            <v>0.2</v>
          </cell>
          <cell r="H51">
            <v>2</v>
          </cell>
          <cell r="I51">
            <v>-2</v>
          </cell>
          <cell r="L51">
            <v>0</v>
          </cell>
          <cell r="N51">
            <v>30</v>
          </cell>
          <cell r="O51">
            <v>30</v>
          </cell>
          <cell r="P51" t="str">
            <v>св</v>
          </cell>
          <cell r="Q51" t="e">
            <v>#DIV/0!</v>
          </cell>
          <cell r="R51" t="e">
            <v>#DIV/0!</v>
          </cell>
          <cell r="S51">
            <v>0.4</v>
          </cell>
          <cell r="T51">
            <v>0.6</v>
          </cell>
          <cell r="U51">
            <v>0.8</v>
          </cell>
          <cell r="W51">
            <v>6</v>
          </cell>
          <cell r="X51">
            <v>6</v>
          </cell>
        </row>
        <row r="52">
          <cell r="A52" t="str">
            <v>Чебупели Курочка гриль ТМ Горячая штучка, 0,3 кг зам  ПОКОМ</v>
          </cell>
          <cell r="B52" t="str">
            <v>шт</v>
          </cell>
          <cell r="C52">
            <v>805</v>
          </cell>
          <cell r="D52">
            <v>1</v>
          </cell>
          <cell r="E52">
            <v>447</v>
          </cell>
          <cell r="F52">
            <v>351</v>
          </cell>
          <cell r="G52">
            <v>0.3</v>
          </cell>
          <cell r="H52">
            <v>447</v>
          </cell>
          <cell r="I52">
            <v>0</v>
          </cell>
          <cell r="L52">
            <v>89.4</v>
          </cell>
          <cell r="M52">
            <v>1794.6000000000004</v>
          </cell>
          <cell r="N52">
            <v>2500</v>
          </cell>
          <cell r="O52">
            <v>2500</v>
          </cell>
          <cell r="P52" t="str">
            <v>Оптовик</v>
          </cell>
          <cell r="Q52">
            <v>31.890380313199103</v>
          </cell>
          <cell r="R52">
            <v>3.9261744966442951</v>
          </cell>
          <cell r="S52">
            <v>24.2</v>
          </cell>
          <cell r="T52">
            <v>0.4</v>
          </cell>
          <cell r="U52">
            <v>0</v>
          </cell>
          <cell r="W52">
            <v>750</v>
          </cell>
          <cell r="X52">
            <v>14</v>
          </cell>
        </row>
        <row r="53">
          <cell r="A53" t="str">
            <v>Чебупицца курочка по-итальянски Горячая штучка 0,25 кг зам  ПОКОМ</v>
          </cell>
          <cell r="B53" t="str">
            <v>шт</v>
          </cell>
          <cell r="C53">
            <v>634</v>
          </cell>
          <cell r="D53">
            <v>1</v>
          </cell>
          <cell r="E53">
            <v>252</v>
          </cell>
          <cell r="F53">
            <v>295</v>
          </cell>
          <cell r="G53">
            <v>0.25</v>
          </cell>
          <cell r="H53">
            <v>249</v>
          </cell>
          <cell r="I53">
            <v>3</v>
          </cell>
          <cell r="L53">
            <v>50.4</v>
          </cell>
          <cell r="M53">
            <v>965</v>
          </cell>
          <cell r="N53">
            <v>1000</v>
          </cell>
          <cell r="O53">
            <v>1000</v>
          </cell>
          <cell r="P53" t="str">
            <v>Оптовик</v>
          </cell>
          <cell r="Q53">
            <v>25.694444444444446</v>
          </cell>
          <cell r="R53">
            <v>5.8531746031746037</v>
          </cell>
          <cell r="S53">
            <v>52.4</v>
          </cell>
          <cell r="T53">
            <v>19.2</v>
          </cell>
          <cell r="U53">
            <v>79.2</v>
          </cell>
          <cell r="W53">
            <v>250</v>
          </cell>
          <cell r="X53">
            <v>12</v>
          </cell>
        </row>
        <row r="54">
          <cell r="A54" t="str">
            <v>Чебупицца Пепперони ТМ Горячая штучка ТС Чебупицца 0.25кг зам  ПОКОМ</v>
          </cell>
          <cell r="B54" t="str">
            <v>шт</v>
          </cell>
          <cell r="C54">
            <v>474</v>
          </cell>
          <cell r="D54">
            <v>1</v>
          </cell>
          <cell r="E54">
            <v>470</v>
          </cell>
          <cell r="F54">
            <v>5</v>
          </cell>
          <cell r="G54">
            <v>0.25</v>
          </cell>
          <cell r="H54">
            <v>495</v>
          </cell>
          <cell r="I54">
            <v>-25</v>
          </cell>
          <cell r="L54">
            <v>94</v>
          </cell>
          <cell r="M54">
            <v>1875</v>
          </cell>
          <cell r="N54">
            <v>2000</v>
          </cell>
          <cell r="O54">
            <v>2000</v>
          </cell>
          <cell r="P54" t="str">
            <v>Оптовик</v>
          </cell>
          <cell r="Q54">
            <v>21.329787234042552</v>
          </cell>
          <cell r="R54">
            <v>5.3191489361702128E-2</v>
          </cell>
          <cell r="S54">
            <v>79.2</v>
          </cell>
          <cell r="T54">
            <v>22.4</v>
          </cell>
          <cell r="U54">
            <v>80.400000000000006</v>
          </cell>
          <cell r="W54">
            <v>500</v>
          </cell>
          <cell r="X54">
            <v>12</v>
          </cell>
        </row>
        <row r="55">
          <cell r="A55" t="str">
            <v>Чебуреки Мясные вес 2,7  ПОКОМ</v>
          </cell>
          <cell r="B55" t="str">
            <v>кг</v>
          </cell>
          <cell r="C55">
            <v>140.4</v>
          </cell>
          <cell r="E55">
            <v>2.7</v>
          </cell>
          <cell r="F55">
            <v>135</v>
          </cell>
          <cell r="G55">
            <v>1</v>
          </cell>
          <cell r="H55">
            <v>2.7</v>
          </cell>
          <cell r="I55">
            <v>0</v>
          </cell>
          <cell r="L55">
            <v>0.54</v>
          </cell>
          <cell r="N55">
            <v>0</v>
          </cell>
          <cell r="Q55">
            <v>249.99999999999997</v>
          </cell>
          <cell r="R55">
            <v>249.99999999999997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2.7</v>
          </cell>
        </row>
        <row r="56">
          <cell r="A56" t="str">
            <v>Чебуреки сочные ВЕС ТМ Зареченские  ПОКОМ</v>
          </cell>
          <cell r="B56" t="str">
            <v>кг</v>
          </cell>
          <cell r="C56">
            <v>95</v>
          </cell>
          <cell r="E56">
            <v>10</v>
          </cell>
          <cell r="F56">
            <v>80</v>
          </cell>
          <cell r="G56">
            <v>1</v>
          </cell>
          <cell r="H56">
            <v>10</v>
          </cell>
          <cell r="I56">
            <v>0</v>
          </cell>
          <cell r="L56">
            <v>2</v>
          </cell>
          <cell r="N56">
            <v>0</v>
          </cell>
          <cell r="Q56">
            <v>40</v>
          </cell>
          <cell r="R56">
            <v>40</v>
          </cell>
          <cell r="S56">
            <v>0</v>
          </cell>
          <cell r="T56">
            <v>0</v>
          </cell>
          <cell r="U56">
            <v>0</v>
          </cell>
          <cell r="W56">
            <v>0</v>
          </cell>
          <cell r="X56">
            <v>5</v>
          </cell>
        </row>
        <row r="57">
          <cell r="A57" t="str">
            <v>Чебуречище ТМ Горячая штучка .0,14 кг зам. ПОКОМ</v>
          </cell>
          <cell r="B57" t="str">
            <v>шт</v>
          </cell>
          <cell r="C57">
            <v>-15</v>
          </cell>
          <cell r="F57">
            <v>-15</v>
          </cell>
          <cell r="G57">
            <v>0.14000000000000001</v>
          </cell>
          <cell r="I57">
            <v>0</v>
          </cell>
          <cell r="L57">
            <v>0</v>
          </cell>
          <cell r="M57">
            <v>15</v>
          </cell>
          <cell r="N57">
            <v>15</v>
          </cell>
          <cell r="Q57" t="e">
            <v>#DIV/0!</v>
          </cell>
          <cell r="R57" t="e">
            <v>#DIV/0!</v>
          </cell>
          <cell r="S57">
            <v>4.2</v>
          </cell>
          <cell r="T57">
            <v>17.2</v>
          </cell>
          <cell r="U57">
            <v>2</v>
          </cell>
          <cell r="W57">
            <v>2.1</v>
          </cell>
          <cell r="X57">
            <v>22</v>
          </cell>
        </row>
        <row r="58">
          <cell r="A58" t="str">
            <v>БОНУС_Готовые чебупели сочные с мясом ТМ Горячая штучка  0,3кг зам    ПОКОМ</v>
          </cell>
          <cell r="B58" t="str">
            <v>шт</v>
          </cell>
          <cell r="C58">
            <v>-507</v>
          </cell>
          <cell r="F58">
            <v>-507</v>
          </cell>
          <cell r="G58">
            <v>0</v>
          </cell>
          <cell r="I58">
            <v>0</v>
          </cell>
          <cell r="L58">
            <v>0</v>
          </cell>
          <cell r="N58">
            <v>0</v>
          </cell>
          <cell r="Q58" t="e">
            <v>#DIV/0!</v>
          </cell>
          <cell r="R58" t="e">
            <v>#DIV/0!</v>
          </cell>
          <cell r="S58">
            <v>17.600000000000001</v>
          </cell>
          <cell r="T58">
            <v>0.8</v>
          </cell>
          <cell r="U58">
            <v>15.8</v>
          </cell>
          <cell r="W58">
            <v>0</v>
          </cell>
          <cell r="X58">
            <v>0</v>
          </cell>
        </row>
        <row r="59">
          <cell r="A59" t="str">
            <v>БОНУС_Пельмени Бульмени с говядиной и свининой Горячая штучка 0,43  ПОКОМ</v>
          </cell>
          <cell r="B59" t="str">
            <v>шт</v>
          </cell>
          <cell r="E59">
            <v>17</v>
          </cell>
          <cell r="F59">
            <v>-24</v>
          </cell>
          <cell r="G59">
            <v>0</v>
          </cell>
          <cell r="H59">
            <v>20</v>
          </cell>
          <cell r="I59">
            <v>-3</v>
          </cell>
          <cell r="L59">
            <v>3.4</v>
          </cell>
          <cell r="N59">
            <v>0</v>
          </cell>
          <cell r="Q59">
            <v>-7.0588235294117645</v>
          </cell>
          <cell r="R59">
            <v>-7.0588235294117645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0</v>
          </cell>
        </row>
        <row r="60">
          <cell r="A60" t="str">
            <v>БОНУС_Пельмени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-159</v>
          </cell>
          <cell r="E60">
            <v>52</v>
          </cell>
          <cell r="F60">
            <v>-224</v>
          </cell>
          <cell r="G60">
            <v>0</v>
          </cell>
          <cell r="H60">
            <v>53</v>
          </cell>
          <cell r="I60">
            <v>-1</v>
          </cell>
          <cell r="L60">
            <v>10.4</v>
          </cell>
          <cell r="N60">
            <v>0</v>
          </cell>
          <cell r="Q60">
            <v>-21.538461538461537</v>
          </cell>
          <cell r="R60">
            <v>-21.538461538461537</v>
          </cell>
          <cell r="S60">
            <v>10.6</v>
          </cell>
          <cell r="T60">
            <v>0.6</v>
          </cell>
          <cell r="U60">
            <v>9</v>
          </cell>
          <cell r="W60">
            <v>0</v>
          </cell>
          <cell r="X60">
            <v>0</v>
          </cell>
        </row>
        <row r="61">
          <cell r="A61" t="str">
            <v>Наггетсы с куриным филе и сыром ТМ Вязанка 0.25</v>
          </cell>
          <cell r="G61">
            <v>0.25</v>
          </cell>
          <cell r="N61">
            <v>200</v>
          </cell>
          <cell r="O61">
            <v>200</v>
          </cell>
          <cell r="P61" t="str">
            <v>Спец. задача ЭТК от завода</v>
          </cell>
          <cell r="V61" t="str">
            <v>Кто согласовал введение новых СКЮ?</v>
          </cell>
          <cell r="W61">
            <v>50</v>
          </cell>
          <cell r="X61">
            <v>12</v>
          </cell>
        </row>
        <row r="62">
          <cell r="A62" t="str">
            <v>Чебуреки со свининой и говядиной 0,36</v>
          </cell>
          <cell r="G62">
            <v>0.36</v>
          </cell>
          <cell r="N62">
            <v>400</v>
          </cell>
          <cell r="O62">
            <v>400</v>
          </cell>
          <cell r="P62" t="str">
            <v>св</v>
          </cell>
          <cell r="V62" t="str">
            <v>Кто согласовал введение новых СКЮ?</v>
          </cell>
          <cell r="W62">
            <v>144</v>
          </cell>
          <cell r="X62">
            <v>10</v>
          </cell>
        </row>
        <row r="63">
          <cell r="A63" t="str">
            <v>Пекерсы с индейкой в сливочном соусе 0,25</v>
          </cell>
          <cell r="G63">
            <v>0.25</v>
          </cell>
          <cell r="N63">
            <v>200</v>
          </cell>
          <cell r="O63">
            <v>200</v>
          </cell>
          <cell r="P63" t="str">
            <v>св</v>
          </cell>
          <cell r="V63" t="str">
            <v>Кто согласовал введение новых СКЮ?</v>
          </cell>
          <cell r="W63">
            <v>50</v>
          </cell>
          <cell r="X63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23.12.2023 - 29.12.2023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67.5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17.3</v>
          </cell>
        </row>
        <row r="11">
          <cell r="A11" t="str">
            <v xml:space="preserve"> 017  Сосиски Вязанка Сливочные, Вязанка амицел ВЕС.ПОКОМ</v>
          </cell>
        </row>
        <row r="12">
          <cell r="A12" t="str">
            <v xml:space="preserve"> 022  Колбаса Вязанка со шпиком, вектор 0,5кг, ПОКОМ</v>
          </cell>
          <cell r="D12">
            <v>159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687</v>
          </cell>
        </row>
        <row r="14">
          <cell r="A14" t="str">
            <v xml:space="preserve"> 029  Сосиски Венские, Вязанка NDX МГС, 0.5кг, ПОКОМ</v>
          </cell>
          <cell r="D14">
            <v>20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466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536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54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23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D20">
            <v>14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36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50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28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42</v>
          </cell>
        </row>
        <row r="25">
          <cell r="A25" t="str">
            <v xml:space="preserve"> 068  Колбаса Особая ТМ Особый рецепт, 0,5 кг, ПОКОМ</v>
          </cell>
          <cell r="D25">
            <v>18</v>
          </cell>
        </row>
        <row r="26">
          <cell r="A26" t="str">
            <v xml:space="preserve"> 079  Колбаса Сервелат Кремлевский,  0.35 кг, ПОКОМ</v>
          </cell>
          <cell r="D26">
            <v>255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112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21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235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D30">
            <v>295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139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146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167</v>
          </cell>
        </row>
        <row r="34">
          <cell r="A34" t="str">
            <v xml:space="preserve"> 200  Ветчина Дугушка ТМ Стародворье, вектор в/у    ПОКОМ</v>
          </cell>
        </row>
        <row r="35">
          <cell r="A35" t="str">
            <v xml:space="preserve"> 201  Ветчина Нежная ТМ Особый рецепт, (2,5кг), ПОКОМ</v>
          </cell>
          <cell r="D35">
            <v>264.12</v>
          </cell>
        </row>
        <row r="36">
          <cell r="A36" t="str">
            <v xml:space="preserve"> 207  ВСД Колбаса Княжеская, ВЕС.    </v>
          </cell>
          <cell r="D36">
            <v>3.12</v>
          </cell>
        </row>
        <row r="37">
          <cell r="A37" t="str">
            <v xml:space="preserve"> 215  Колбаса Докторская Дугушка ГОСТ, ВЕС, ТМ Стародворье ПОКОМ</v>
          </cell>
        </row>
        <row r="38">
          <cell r="A38" t="str">
            <v xml:space="preserve"> 217  Колбаса Докторская Дугушка, ВЕС, НЕ ГОСТ, ТМ Стародворье ПОКОМ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376.83</v>
          </cell>
        </row>
        <row r="40">
          <cell r="A40" t="str">
            <v xml:space="preserve"> 220  Колбаса Докторская по-стародворски, амифлекс, ВЕС,   ПОКОМ</v>
          </cell>
        </row>
        <row r="41">
          <cell r="A41" t="str">
            <v xml:space="preserve"> 222  Колбаса Докторская стародворская, ВЕС, ВсхЗв   ПОКОМ</v>
          </cell>
        </row>
        <row r="42">
          <cell r="A42" t="str">
            <v xml:space="preserve"> 225  Колбаса Дугушка со шпиком, ВЕС, ТМ Стародворье   ПОКОМ</v>
          </cell>
        </row>
        <row r="43">
          <cell r="A43" t="str">
            <v xml:space="preserve"> 226  Колбаса Княжеская, с/к белков.обол в термоусад. пакете, ВЕС, ТМ Стародворье ПОКОМ</v>
          </cell>
          <cell r="D43">
            <v>1.6</v>
          </cell>
        </row>
        <row r="44">
          <cell r="A44" t="str">
            <v xml:space="preserve"> 229  Колбаса Молочная Дугушка, в/у, ВЕС, ТМ Стародворье   ПОКОМ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95.5</v>
          </cell>
        </row>
        <row r="46">
          <cell r="A46" t="str">
            <v xml:space="preserve"> 231  Колбаса Молочная по-стародворски, ВЕС   ПОКОМ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125.3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</row>
        <row r="50">
          <cell r="A50" t="str">
            <v xml:space="preserve"> 240  Колбаса Салями охотничья, ВЕС. ПОКОМ</v>
          </cell>
          <cell r="D50">
            <v>16.68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</row>
        <row r="52">
          <cell r="A52" t="str">
            <v xml:space="preserve"> 243  Колбаса Сервелат Зернистый, ВЕС.  ПОКОМ</v>
          </cell>
          <cell r="D52">
            <v>2.1</v>
          </cell>
        </row>
        <row r="53">
          <cell r="A53" t="str">
            <v xml:space="preserve"> 244  Колбаса Сервелат Кремлевский, ВЕС. ПОКОМ</v>
          </cell>
          <cell r="D53">
            <v>184.31800000000001</v>
          </cell>
        </row>
        <row r="54">
          <cell r="A54" t="str">
            <v xml:space="preserve"> 247  Сардельки Нежные, ВЕС.  ПОКОМ</v>
          </cell>
          <cell r="D54">
            <v>6.5</v>
          </cell>
        </row>
        <row r="55">
          <cell r="A55" t="str">
            <v xml:space="preserve"> 248  Сардельки Сочные ТМ Особый рецепт,   ПОКОМ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27.1</v>
          </cell>
        </row>
        <row r="57">
          <cell r="A57" t="str">
            <v xml:space="preserve"> 251  Сосиски Баварские, ВЕС.  ПОКОМ</v>
          </cell>
          <cell r="D57">
            <v>6.2</v>
          </cell>
        </row>
        <row r="58">
          <cell r="A58" t="str">
            <v xml:space="preserve"> 253  Сосиски Ганноверские   ПОКОМ</v>
          </cell>
          <cell r="D58">
            <v>109.05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D59">
            <v>2.7</v>
          </cell>
        </row>
        <row r="60">
          <cell r="A60" t="str">
            <v xml:space="preserve"> 257  Сосиски Молочные оригинальные ТМ Особый рецепт, ВЕС.   ПОКОМ</v>
          </cell>
        </row>
        <row r="61">
          <cell r="A61" t="str">
            <v xml:space="preserve"> 260  Сосиски Сливочные по-стародворски, ВЕС.  ПОКОМ</v>
          </cell>
        </row>
        <row r="62">
          <cell r="A62" t="str">
            <v xml:space="preserve"> 263  Шпикачки Стародворские, ВЕС.  ПОКОМ</v>
          </cell>
        </row>
        <row r="63">
          <cell r="A63" t="str">
            <v xml:space="preserve"> 265  Колбаса Балыкбургская, ВЕС, ТМ Баварушка  ПОКОМ</v>
          </cell>
        </row>
        <row r="64">
          <cell r="A64" t="str">
            <v xml:space="preserve"> 266  Колбаса Филейбургская с сочным окороком, ВЕС, ТМ Баварушка  ПОКОМ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63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95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459</v>
          </cell>
        </row>
        <row r="68">
          <cell r="A68" t="str">
            <v xml:space="preserve"> 277  Колбаса Мясорубская ТМ Стародворье с сочной грудинкой , 0,35 кг срез  ПОКОМ</v>
          </cell>
          <cell r="D68">
            <v>5</v>
          </cell>
        </row>
        <row r="69">
          <cell r="A69" t="str">
            <v xml:space="preserve"> 278  Сосиски Сочинки с сочным окороком, МГС 0.4кг,   ПОКОМ</v>
          </cell>
          <cell r="D69">
            <v>217</v>
          </cell>
        </row>
        <row r="70">
          <cell r="A70" t="str">
            <v xml:space="preserve"> 279  Колбаса Докторский гарант, Вязанка вектор, 0,4 кг.  ПОКОМ</v>
          </cell>
          <cell r="D70">
            <v>399</v>
          </cell>
        </row>
        <row r="71">
          <cell r="A71" t="str">
            <v xml:space="preserve"> 281  Сосиски Молочные для завтрака ТМ Особый рецепт, 0,4кг  ПОКОМ</v>
          </cell>
          <cell r="D71">
            <v>19</v>
          </cell>
        </row>
        <row r="72">
          <cell r="A72" t="str">
            <v xml:space="preserve"> 283  Сосиски Сочинки, ВЕС, ТМ Стародворье ПОКОМ</v>
          </cell>
          <cell r="D72">
            <v>5.2</v>
          </cell>
        </row>
        <row r="73">
          <cell r="A73" t="str">
            <v xml:space="preserve"> 285  Паштет печеночный со слив.маслом ТМ Стародворье ламистер 0,1 кг  ПОКОМ</v>
          </cell>
          <cell r="D73">
            <v>114</v>
          </cell>
        </row>
        <row r="74">
          <cell r="A74" t="str">
            <v xml:space="preserve"> 288  Колбаса Докторская оригинальная Особая ТМ Особый рецепт,  0,4кг, ПОКОМ</v>
          </cell>
          <cell r="D74">
            <v>26</v>
          </cell>
        </row>
        <row r="75">
          <cell r="A75" t="str">
            <v xml:space="preserve"> 296  Колбаса Мясорубская с рубленой грудинкой 0,35кг срез ТМ Стародворье  ПОКОМ</v>
          </cell>
          <cell r="D75">
            <v>86</v>
          </cell>
        </row>
        <row r="76">
          <cell r="A76" t="str">
            <v xml:space="preserve"> 297  Колбаса Мясорубская с рубленой грудинкой ВЕС ТМ Стародворье  ПОКОМ</v>
          </cell>
        </row>
        <row r="77">
          <cell r="A77" t="str">
            <v xml:space="preserve"> 300  Колбаса Сервелат Мясорубский с мелкорубленным окороком ТМ Стародворье, в/у 0,35кг  ПОКОМ</v>
          </cell>
          <cell r="D77">
            <v>2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233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334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7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153.50299999999999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31.75</v>
          </cell>
        </row>
        <row r="83">
          <cell r="A83" t="str">
            <v xml:space="preserve"> 316  Колбаса Нежная ТМ Зареченские ВЕС  ПОКОМ</v>
          </cell>
        </row>
        <row r="84">
          <cell r="A84" t="str">
            <v xml:space="preserve"> 317 Колбаса Сервелат Рижский ТМ Зареченские, ВЕС  ПОКОМ</v>
          </cell>
        </row>
        <row r="85">
          <cell r="A85" t="str">
            <v xml:space="preserve"> 318  Сосиски Датские ТМ Зареченские, ВЕС  ПОКОМ</v>
          </cell>
          <cell r="D85">
            <v>3.9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881</v>
          </cell>
        </row>
        <row r="87">
          <cell r="A87" t="str">
            <v xml:space="preserve"> 321  Колбаса Сервелат Пражский ТМ Зареченские, ВЕС ПОКОМ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700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451</v>
          </cell>
        </row>
        <row r="90">
          <cell r="A90" t="str">
            <v xml:space="preserve"> 327  Сосиски Сочинки с сыром ТМ Стародворье, ВЕС ПОКОМ</v>
          </cell>
        </row>
        <row r="91">
          <cell r="A91" t="str">
            <v xml:space="preserve"> 328  Сардельки Сочинки Стародворье ТМ  0,4 кг ПОКОМ</v>
          </cell>
          <cell r="D91">
            <v>19</v>
          </cell>
        </row>
        <row r="92">
          <cell r="A92" t="str">
            <v xml:space="preserve"> 329  Сардельки Сочинки с сыром Стародворье ТМ, 0,4 кг. ПОКОМ</v>
          </cell>
          <cell r="D92">
            <v>17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D93">
            <v>92.65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106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27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34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26</v>
          </cell>
        </row>
        <row r="98">
          <cell r="A98" t="str">
            <v xml:space="preserve"> 362  Колбаса Филейбургская с душистым чесноком, ВЕС, ТМ Баварушка  ПОКОМ</v>
          </cell>
        </row>
        <row r="99">
          <cell r="A99" t="str">
            <v xml:space="preserve"> 364  Сардельки Филейские Вязанка ВЕС NDX ТМ Вязанка  ПОКОМ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D100">
            <v>47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65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78</v>
          </cell>
        </row>
        <row r="103">
          <cell r="A103" t="str">
            <v xml:space="preserve"> 413  Ветчина Сливушка с индейкой ТМ Вязанка  0,3 кг. ПОКОМ</v>
          </cell>
          <cell r="D103">
            <v>236</v>
          </cell>
        </row>
        <row r="104">
          <cell r="A104" t="str">
            <v>БОНУС_Колбаса вареная Филейская ТМ Вязанка ТС Классическая ВЕС  ПОКОМ</v>
          </cell>
          <cell r="D104">
            <v>30</v>
          </cell>
        </row>
        <row r="105">
          <cell r="A105" t="str">
            <v>БОНУС_Колбаса Докторская Особая ТМ Особый рецепт,  0,5кг, ПОКОМ</v>
          </cell>
          <cell r="D105">
            <v>264</v>
          </cell>
        </row>
        <row r="106">
          <cell r="A106" t="str">
            <v>БОНУС_Колбаса Сервелат Филедворский, фиброуз, в/у 0,35 кг срез,  ПОКОМ</v>
          </cell>
          <cell r="D106">
            <v>31</v>
          </cell>
        </row>
        <row r="107">
          <cell r="A107" t="str">
            <v>БОНУС_Пельмени Бульмени с говядиной и свининой Горячая штучка 0,43  ПОКОМ</v>
          </cell>
          <cell r="D107">
            <v>18</v>
          </cell>
        </row>
        <row r="108">
          <cell r="A108" t="str">
            <v>БОНУС_Пельмени Отборные из свинины и говядины 0,9 кг ТМ Стародворье ТС Медвежье ушко  ПОКОМ</v>
          </cell>
          <cell r="D108">
            <v>56</v>
          </cell>
        </row>
        <row r="109">
          <cell r="A109" t="str">
            <v>БОНУС_Сосиски Сочинки с сочной грудинкой, МГС 0.4кг,   ПОКОМ</v>
          </cell>
          <cell r="D109">
            <v>58</v>
          </cell>
        </row>
        <row r="110">
          <cell r="A110" t="str">
            <v>Вареники замороженные постные Благолепные с картофелем и грибами классическая форма, ВЕС,  ПОКОМ</v>
          </cell>
          <cell r="D110">
            <v>10</v>
          </cell>
        </row>
        <row r="111">
          <cell r="A111" t="str">
            <v>Готовые бельмеши сочные с мясом ТМ Горячая штучка 0,3кг зам  ПОКОМ</v>
          </cell>
          <cell r="D111">
            <v>79</v>
          </cell>
        </row>
        <row r="112">
          <cell r="A112" t="str">
            <v>Готовые чебупели острые с мясом Горячая штучка 0,3 кг зам  ПОКОМ</v>
          </cell>
          <cell r="D112">
            <v>141</v>
          </cell>
        </row>
        <row r="113">
          <cell r="A113" t="str">
            <v>Готовые чебупели с ветчиной и сыром Горячая штучка 0,3кг зам  ПОКОМ</v>
          </cell>
          <cell r="D113">
            <v>217</v>
          </cell>
        </row>
        <row r="114">
          <cell r="A114" t="str">
            <v>Готовые чебупели с мясом ТМ Горячая штучка Без свинины 0,3 кг ПОКОМ</v>
          </cell>
          <cell r="D114">
            <v>46</v>
          </cell>
        </row>
        <row r="115">
          <cell r="A115" t="str">
            <v>Готовые чебупели сочные с мясом ТМ Горячая штучка  0,3кг зам  ПОКОМ</v>
          </cell>
          <cell r="D115">
            <v>276</v>
          </cell>
        </row>
        <row r="116">
          <cell r="A116" t="str">
            <v>Готовые чебуреки с мясом ТМ Горячая штучка 0,09 кг флоу-пак ПОКОМ</v>
          </cell>
          <cell r="D116">
            <v>31</v>
          </cell>
        </row>
        <row r="117">
          <cell r="A117" t="str">
            <v>Готовые чебуреки со свининой и говядиной Гор.шт.0,36 кг зам.  ПОКОМ</v>
          </cell>
          <cell r="D117">
            <v>18</v>
          </cell>
        </row>
        <row r="118">
          <cell r="A118" t="str">
            <v>Жар-боллы с курочкой и сыром, ВЕС  ПОКОМ</v>
          </cell>
          <cell r="D118">
            <v>3</v>
          </cell>
        </row>
        <row r="119">
          <cell r="A119" t="str">
            <v>Жар-ладушки с мясом. ВЕС  ПОКОМ</v>
          </cell>
          <cell r="D119">
            <v>11.1</v>
          </cell>
        </row>
        <row r="120">
          <cell r="A120" t="str">
            <v>Круггетсы с сырным соусом ТМ Горячая штучка 0,25 кг зам  ПОКОМ</v>
          </cell>
          <cell r="D120">
            <v>160</v>
          </cell>
        </row>
        <row r="121">
          <cell r="A121" t="str">
            <v>Круггетсы сочные ТМ Горячая штучка ТС Круггетсы 0,25 кг зам  ПОКОМ</v>
          </cell>
          <cell r="D121">
            <v>125</v>
          </cell>
        </row>
        <row r="122">
          <cell r="A122" t="str">
            <v>Мини-сосиски в тесте "Фрайпики" 3,7кг ВЕС,  ПОКОМ</v>
          </cell>
          <cell r="D122">
            <v>3.7</v>
          </cell>
        </row>
        <row r="123">
          <cell r="A123" t="str">
            <v>Наггетсы из печи 0,25кг ТМ Вязанка ТС Няняггетсы Сливушки замор.  ПОКОМ</v>
          </cell>
          <cell r="D123">
            <v>60</v>
          </cell>
        </row>
        <row r="124">
          <cell r="A124" t="str">
            <v>Наггетсы Нагетосы Сочная курочка в хрустящей панировке ТМ Горячая штучка 0,25 кг зам  ПОКОМ</v>
          </cell>
          <cell r="D124">
            <v>48</v>
          </cell>
        </row>
        <row r="125">
          <cell r="A125" t="str">
            <v>Наггетсы Нагетосы Сочная курочка ТМ Горячая штучка 0,25 кг зам  ПОКОМ</v>
          </cell>
          <cell r="D125">
            <v>139</v>
          </cell>
        </row>
        <row r="126">
          <cell r="A126" t="str">
            <v>Наггетсы с индейкой 0,25кг ТМ Вязанка ТС Няняггетсы Сливушки НД2 замор.  ПОКОМ</v>
          </cell>
          <cell r="D126">
            <v>44</v>
          </cell>
        </row>
        <row r="127">
          <cell r="A127" t="str">
            <v>Наггетсы с куриным филе и сыром ТМ Вязанка 0,25 кг ПОКОМ</v>
          </cell>
          <cell r="D127">
            <v>34</v>
          </cell>
        </row>
        <row r="128">
          <cell r="A128" t="str">
            <v>Наггетсы хрустящие п/ф ВЕС ПОКОМ</v>
          </cell>
          <cell r="D128">
            <v>28</v>
          </cell>
        </row>
        <row r="129">
          <cell r="A129" t="str">
            <v>Пекерсы с индейкой в сливочном соусе ТМ Горячая штучка 0,25 кг зам  ПОКОМ</v>
          </cell>
          <cell r="D129">
            <v>1</v>
          </cell>
        </row>
        <row r="130">
          <cell r="A130" t="str">
            <v>Пельмени Бигбули с мясом, Горячая штучка 0,43кг  ПОКОМ</v>
          </cell>
          <cell r="D130">
            <v>113</v>
          </cell>
        </row>
        <row r="131">
          <cell r="A131" t="str">
            <v>Пельмени Бигбули с мясом, Горячая штучка 0,9кг  ПОКОМ</v>
          </cell>
          <cell r="D131">
            <v>131</v>
          </cell>
        </row>
        <row r="132">
          <cell r="A132" t="str">
            <v>Пельмени Бульмени с говядиной и свининой 2,7кг Наваристые Горячая штучка ВЕС  ПОКОМ</v>
          </cell>
          <cell r="D132">
            <v>5.4</v>
          </cell>
        </row>
        <row r="133">
          <cell r="A133" t="str">
            <v>Пельмени Бульмени с говядиной и свининой 5кг Наваристые Горячая штучка ВЕС  ПОКОМ</v>
          </cell>
          <cell r="D133">
            <v>10</v>
          </cell>
        </row>
        <row r="134">
          <cell r="A134" t="str">
            <v>Пельмени Бульмени с говядиной и свининой Горячая шт. 0,9 кг  ПОКОМ</v>
          </cell>
          <cell r="D134">
            <v>263</v>
          </cell>
        </row>
        <row r="135">
          <cell r="A135" t="str">
            <v>Пельмени Бульмени с говядиной и свининой Горячая штучка 0,43  ПОКОМ</v>
          </cell>
          <cell r="D135">
            <v>165</v>
          </cell>
        </row>
        <row r="136">
          <cell r="A136" t="str">
            <v>Пельмени Бульмени со сливочным маслом Горячая штучка 0,9 кг  ПОКОМ</v>
          </cell>
          <cell r="D136">
            <v>200</v>
          </cell>
        </row>
        <row r="137">
          <cell r="A137" t="str">
            <v>Пельмени Бульмени со сливочным маслом ТМ Горячая шт. 0,43 кг  ПОКОМ</v>
          </cell>
          <cell r="D137">
            <v>155</v>
          </cell>
        </row>
        <row r="138">
          <cell r="A138" t="str">
            <v>Пельмени Мясорубские ТМ Стародворье фоупак равиоли 0,7 кг  ПОКОМ</v>
          </cell>
          <cell r="D138">
            <v>151</v>
          </cell>
        </row>
        <row r="139">
          <cell r="A139" t="str">
            <v>Пельмени Отборные из свинины и говядины 0,9 кг ТМ Стародворье ТС Медвежье ушко  ПОКОМ</v>
          </cell>
          <cell r="D139">
            <v>32</v>
          </cell>
        </row>
        <row r="140">
          <cell r="A140" t="str">
            <v>Пельмени Отборные с говядиной 0,43 кг ТМ Стародворье ТС Медвежье ушко</v>
          </cell>
          <cell r="D140">
            <v>6</v>
          </cell>
        </row>
        <row r="141">
          <cell r="A141" t="str">
            <v>Пельмени Отборные с говядиной 0,9 кг НОВА ТМ Стародворье ТС Медвежье ушко  ПОКОМ</v>
          </cell>
          <cell r="D141">
            <v>17</v>
          </cell>
        </row>
        <row r="142">
          <cell r="A142" t="str">
            <v>Пельмени Отборные с говядиной и свининой 0,43 кг ТМ Стародворье ТС Медвежье ушко</v>
          </cell>
          <cell r="D142">
            <v>11</v>
          </cell>
        </row>
        <row r="143">
          <cell r="A143" t="str">
            <v>Пельмени Со свининой и говядиной ТМ Особый рецепт Любимая ложка 1,0 кг  ПОКОМ</v>
          </cell>
          <cell r="D143">
            <v>34</v>
          </cell>
        </row>
        <row r="144">
          <cell r="A144" t="str">
            <v>Хотстеры ТМ Горячая штучка ТС Хотстеры 0,25 кг зам  ПОКОМ</v>
          </cell>
          <cell r="D144">
            <v>216</v>
          </cell>
        </row>
        <row r="145">
          <cell r="A145" t="str">
            <v>Хрустящие крылышки острые к пиву ТМ Горячая штучка 0,3кг зам  ПОКОМ</v>
          </cell>
          <cell r="D145">
            <v>148</v>
          </cell>
        </row>
        <row r="146">
          <cell r="A146" t="str">
            <v>Хрустящие крылышки ТМ Горячая штучка 0,3 кг зам  ПОКОМ</v>
          </cell>
          <cell r="D146">
            <v>116</v>
          </cell>
        </row>
        <row r="147">
          <cell r="A147" t="str">
            <v>Хрустящие крылышки ТМ Зареченские ТС Зареченские продукты. ВЕС ПОКОМ</v>
          </cell>
          <cell r="D147">
            <v>1.8</v>
          </cell>
        </row>
        <row r="148">
          <cell r="A148" t="str">
            <v>Чебупай сочное яблоко ТМ Горячая штучка 0,2 кг зам.  ПОКОМ</v>
          </cell>
          <cell r="D148">
            <v>3</v>
          </cell>
        </row>
        <row r="149">
          <cell r="A149" t="str">
            <v>Чебупели Курочка гриль ТМ Горячая штучка, 0,3 кг зам  ПОКОМ</v>
          </cell>
          <cell r="D149">
            <v>711</v>
          </cell>
        </row>
        <row r="150">
          <cell r="A150" t="str">
            <v>Чебупицца курочка по-итальянски Горячая штучка 0,25 кг зам  ПОКОМ</v>
          </cell>
          <cell r="D150">
            <v>268</v>
          </cell>
        </row>
        <row r="151">
          <cell r="A151" t="str">
            <v>Чебупицца Пепперони ТМ Горячая штучка ТС Чебупицца 0.25кг зам  ПОКОМ</v>
          </cell>
          <cell r="D151">
            <v>371</v>
          </cell>
        </row>
        <row r="152">
          <cell r="A152" t="str">
            <v>Чебуреки Мясные вес 2,7  ПОКОМ</v>
          </cell>
          <cell r="D152">
            <v>18.8</v>
          </cell>
        </row>
        <row r="153">
          <cell r="A153" t="str">
            <v>Чебуреки сочные ВЕС ТМ Зареченские  ПОКОМ</v>
          </cell>
          <cell r="D153">
            <v>5</v>
          </cell>
        </row>
        <row r="154">
          <cell r="A154" t="str">
            <v>Чебуречище ТМ Горячая штучка .0,14 кг зам. ПОКОМ</v>
          </cell>
          <cell r="D154">
            <v>7</v>
          </cell>
        </row>
        <row r="155">
          <cell r="A155" t="str">
            <v>Итого</v>
          </cell>
          <cell r="D155">
            <v>14972.021000000001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63"/>
  <sheetViews>
    <sheetView tabSelected="1" workbookViewId="0">
      <pane ySplit="5" topLeftCell="A6" activePane="bottomLeft" state="frozen"/>
      <selection pane="bottomLeft" activeCell="O7" sqref="O7"/>
    </sheetView>
  </sheetViews>
  <sheetFormatPr defaultColWidth="10.5" defaultRowHeight="11.45" customHeight="1" outlineLevelRow="1" x14ac:dyDescent="0.2"/>
  <cols>
    <col min="1" max="1" width="64.83203125" style="1" customWidth="1"/>
    <col min="2" max="2" width="3.83203125" style="1" customWidth="1"/>
    <col min="3" max="6" width="7.83203125" style="1" customWidth="1"/>
    <col min="7" max="7" width="5" style="22" customWidth="1"/>
    <col min="8" max="8" width="8.33203125" style="2" customWidth="1"/>
    <col min="9" max="9" width="6.6640625" style="2" customWidth="1"/>
    <col min="10" max="11" width="1.1640625" style="2" customWidth="1"/>
    <col min="12" max="12" width="6.1640625" style="2" customWidth="1"/>
    <col min="13" max="14" width="8.33203125" style="2" customWidth="1"/>
    <col min="15" max="15" width="12.33203125" style="2" customWidth="1"/>
    <col min="16" max="17" width="5.83203125" style="2" customWidth="1"/>
    <col min="18" max="20" width="7.6640625" style="2" customWidth="1"/>
    <col min="21" max="21" width="78.33203125" style="2" customWidth="1"/>
    <col min="22" max="22" width="8.83203125" style="2" customWidth="1"/>
    <col min="23" max="23" width="8.83203125" style="22" customWidth="1"/>
    <col min="24" max="24" width="8.83203125" style="23" customWidth="1"/>
    <col min="25" max="25" width="8.83203125" style="2" customWidth="1"/>
    <col min="26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70</v>
      </c>
      <c r="H3" s="12" t="s">
        <v>71</v>
      </c>
      <c r="I3" s="12" t="s">
        <v>72</v>
      </c>
      <c r="J3" s="12" t="s">
        <v>73</v>
      </c>
      <c r="K3" s="12" t="s">
        <v>73</v>
      </c>
      <c r="L3" s="12" t="s">
        <v>74</v>
      </c>
      <c r="M3" s="12" t="s">
        <v>73</v>
      </c>
      <c r="N3" s="13" t="s">
        <v>75</v>
      </c>
      <c r="O3" s="14"/>
      <c r="P3" s="12" t="s">
        <v>76</v>
      </c>
      <c r="Q3" s="12" t="s">
        <v>77</v>
      </c>
      <c r="R3" s="15" t="s">
        <v>78</v>
      </c>
      <c r="S3" s="15" t="s">
        <v>79</v>
      </c>
      <c r="T3" s="15" t="s">
        <v>87</v>
      </c>
      <c r="U3" s="12" t="s">
        <v>80</v>
      </c>
      <c r="V3" s="12" t="s">
        <v>81</v>
      </c>
      <c r="W3" s="11"/>
      <c r="X3" s="24" t="s">
        <v>82</v>
      </c>
      <c r="Y3" s="12" t="s">
        <v>83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6"/>
      <c r="N4" s="13" t="s">
        <v>84</v>
      </c>
      <c r="O4" s="14" t="s">
        <v>85</v>
      </c>
      <c r="P4" s="12"/>
      <c r="Q4" s="12"/>
      <c r="R4" s="12"/>
      <c r="S4" s="12"/>
      <c r="T4" s="12"/>
      <c r="U4" s="12"/>
      <c r="V4" s="12"/>
      <c r="W4" s="11"/>
      <c r="X4" s="24"/>
      <c r="Y4" s="12"/>
    </row>
    <row r="5" spans="1:25" ht="11.1" customHeight="1" x14ac:dyDescent="0.2">
      <c r="A5" s="5" t="s">
        <v>9</v>
      </c>
      <c r="B5" s="5"/>
      <c r="C5" s="6"/>
      <c r="D5" s="7"/>
      <c r="E5" s="17">
        <f t="shared" ref="E5:F5" si="0">SUM(E6:E105)</f>
        <v>4706.8999999999996</v>
      </c>
      <c r="F5" s="17">
        <f t="shared" si="0"/>
        <v>14068.759999999997</v>
      </c>
      <c r="G5" s="11"/>
      <c r="H5" s="17">
        <f t="shared" ref="H5:M5" si="1">SUM(H6:H105)</f>
        <v>4707.8</v>
      </c>
      <c r="I5" s="17">
        <f t="shared" si="1"/>
        <v>-0.90000000000000213</v>
      </c>
      <c r="J5" s="17">
        <f t="shared" si="1"/>
        <v>0</v>
      </c>
      <c r="K5" s="17">
        <f t="shared" si="1"/>
        <v>0</v>
      </c>
      <c r="L5" s="17">
        <f t="shared" si="1"/>
        <v>941.38</v>
      </c>
      <c r="M5" s="18">
        <f t="shared" si="1"/>
        <v>0</v>
      </c>
      <c r="N5" s="19">
        <f>SUM(N6:N58)</f>
        <v>0</v>
      </c>
      <c r="O5" s="20"/>
      <c r="P5" s="12"/>
      <c r="Q5" s="12"/>
      <c r="R5" s="17">
        <f>SUM(R6:R105)</f>
        <v>381.99999999999994</v>
      </c>
      <c r="S5" s="17">
        <f>SUM(S6:S105)</f>
        <v>1018.0599999999998</v>
      </c>
      <c r="T5" s="17">
        <f>SUM(T6:T105)</f>
        <v>709.18</v>
      </c>
      <c r="U5" s="12"/>
      <c r="V5" s="17">
        <f>SUM(V6:V105)</f>
        <v>0</v>
      </c>
      <c r="W5" s="11" t="s">
        <v>86</v>
      </c>
      <c r="X5" s="25">
        <f>SUM(X6:X105)</f>
        <v>0</v>
      </c>
      <c r="Y5" s="17">
        <f>SUM(Y6:Y105)</f>
        <v>0</v>
      </c>
    </row>
    <row r="6" spans="1:25" ht="21.95" customHeight="1" outlineLevel="1" x14ac:dyDescent="0.2">
      <c r="A6" s="8" t="s">
        <v>13</v>
      </c>
      <c r="B6" s="8" t="s">
        <v>14</v>
      </c>
      <c r="C6" s="9">
        <v>15</v>
      </c>
      <c r="D6" s="9">
        <v>50</v>
      </c>
      <c r="E6" s="9">
        <v>10</v>
      </c>
      <c r="F6" s="9">
        <v>55</v>
      </c>
      <c r="G6" s="22">
        <f>VLOOKUP(A6,[1]TDSheet!$A:$G,7,0)</f>
        <v>1</v>
      </c>
      <c r="H6" s="2">
        <f>VLOOKUP(A6,[2]TDSheet!$A:$Q,4,0)</f>
        <v>10</v>
      </c>
      <c r="I6" s="2">
        <f>E6-H6</f>
        <v>0</v>
      </c>
      <c r="L6" s="2">
        <f>E6/5</f>
        <v>2</v>
      </c>
      <c r="M6" s="21"/>
      <c r="N6" s="21"/>
      <c r="P6" s="2">
        <f>(F6+M6)/L6</f>
        <v>27.5</v>
      </c>
      <c r="Q6" s="2">
        <f>F6/L6</f>
        <v>27.5</v>
      </c>
      <c r="R6" s="2">
        <f>VLOOKUP(A6,[1]TDSheet!$A:$T,20,0)</f>
        <v>0</v>
      </c>
      <c r="S6" s="2">
        <f>VLOOKUP(A6,[1]TDSheet!$A:$U,21,0)</f>
        <v>0</v>
      </c>
      <c r="T6" s="2">
        <f>VLOOKUP(A6,[1]TDSheet!$A:$L,12,0)</f>
        <v>2</v>
      </c>
      <c r="W6" s="22">
        <f>VLOOKUP(A6,[1]TDSheet!$A:$X,24,0)</f>
        <v>5</v>
      </c>
    </row>
    <row r="7" spans="1:25" ht="11.1" customHeight="1" outlineLevel="1" x14ac:dyDescent="0.2">
      <c r="A7" s="8" t="s">
        <v>15</v>
      </c>
      <c r="B7" s="8" t="s">
        <v>11</v>
      </c>
      <c r="C7" s="9">
        <v>234</v>
      </c>
      <c r="D7" s="9">
        <v>192</v>
      </c>
      <c r="E7" s="9">
        <v>83</v>
      </c>
      <c r="F7" s="9">
        <v>340</v>
      </c>
      <c r="G7" s="22">
        <f>VLOOKUP(A7,[1]TDSheet!$A:$G,7,0)</f>
        <v>0.3</v>
      </c>
      <c r="H7" s="2">
        <f>VLOOKUP(A7,[2]TDSheet!$A:$Q,4,0)</f>
        <v>79</v>
      </c>
      <c r="I7" s="2">
        <f t="shared" ref="I7:I63" si="2">E7-H7</f>
        <v>4</v>
      </c>
      <c r="L7" s="2">
        <f t="shared" ref="L7:L63" si="3">E7/5</f>
        <v>16.600000000000001</v>
      </c>
      <c r="M7" s="21"/>
      <c r="N7" s="21"/>
      <c r="P7" s="2">
        <f t="shared" ref="P7:P63" si="4">(F7+M7)/L7</f>
        <v>20.481927710843372</v>
      </c>
      <c r="Q7" s="2">
        <f t="shared" ref="Q7:Q63" si="5">F7/L7</f>
        <v>20.481927710843372</v>
      </c>
      <c r="R7" s="2">
        <f>VLOOKUP(A7,[1]TDSheet!$A:$T,20,0)</f>
        <v>9.6</v>
      </c>
      <c r="S7" s="2">
        <f>VLOOKUP(A7,[1]TDSheet!$A:$U,21,0)</f>
        <v>40.799999999999997</v>
      </c>
      <c r="T7" s="2">
        <f>VLOOKUP(A7,[1]TDSheet!$A:$L,12,0)</f>
        <v>21</v>
      </c>
      <c r="W7" s="22">
        <f>VLOOKUP(A7,[1]TDSheet!$A:$X,24,0)</f>
        <v>12</v>
      </c>
    </row>
    <row r="8" spans="1:25" ht="11.1" customHeight="1" outlineLevel="1" x14ac:dyDescent="0.2">
      <c r="A8" s="8" t="s">
        <v>16</v>
      </c>
      <c r="B8" s="8" t="s">
        <v>11</v>
      </c>
      <c r="C8" s="9">
        <v>134</v>
      </c>
      <c r="D8" s="9">
        <v>1111</v>
      </c>
      <c r="E8" s="9">
        <v>147</v>
      </c>
      <c r="F8" s="9">
        <v>1098</v>
      </c>
      <c r="G8" s="22">
        <f>VLOOKUP(A8,[1]TDSheet!$A:$G,7,0)</f>
        <v>0.3</v>
      </c>
      <c r="H8" s="2">
        <f>VLOOKUP(A8,[2]TDSheet!$A:$Q,4,0)</f>
        <v>141</v>
      </c>
      <c r="I8" s="2">
        <f t="shared" si="2"/>
        <v>6</v>
      </c>
      <c r="L8" s="2">
        <f t="shared" si="3"/>
        <v>29.4</v>
      </c>
      <c r="M8" s="21"/>
      <c r="N8" s="21"/>
      <c r="P8" s="2">
        <f t="shared" si="4"/>
        <v>37.346938775510203</v>
      </c>
      <c r="Q8" s="2">
        <f t="shared" si="5"/>
        <v>37.346938775510203</v>
      </c>
      <c r="R8" s="2">
        <f>VLOOKUP(A8,[1]TDSheet!$A:$T,20,0)</f>
        <v>20.6</v>
      </c>
      <c r="S8" s="2">
        <f>VLOOKUP(A8,[1]TDSheet!$A:$U,21,0)</f>
        <v>82.4</v>
      </c>
      <c r="T8" s="2">
        <f>VLOOKUP(A8,[1]TDSheet!$A:$L,12,0)</f>
        <v>47</v>
      </c>
      <c r="W8" s="22">
        <f>VLOOKUP(A8,[1]TDSheet!$A:$X,24,0)</f>
        <v>12</v>
      </c>
    </row>
    <row r="9" spans="1:25" ht="11.1" customHeight="1" outlineLevel="1" x14ac:dyDescent="0.2">
      <c r="A9" s="8" t="s">
        <v>17</v>
      </c>
      <c r="B9" s="8" t="s">
        <v>11</v>
      </c>
      <c r="C9" s="9">
        <v>174</v>
      </c>
      <c r="D9" s="9">
        <v>852</v>
      </c>
      <c r="E9" s="9">
        <v>218</v>
      </c>
      <c r="F9" s="9">
        <v>808</v>
      </c>
      <c r="G9" s="22">
        <f>VLOOKUP(A9,[1]TDSheet!$A:$G,7,0)</f>
        <v>0.3</v>
      </c>
      <c r="H9" s="2">
        <f>VLOOKUP(A9,[2]TDSheet!$A:$Q,4,0)</f>
        <v>217</v>
      </c>
      <c r="I9" s="2">
        <f t="shared" si="2"/>
        <v>1</v>
      </c>
      <c r="L9" s="2">
        <f t="shared" si="3"/>
        <v>43.6</v>
      </c>
      <c r="M9" s="21"/>
      <c r="N9" s="21"/>
      <c r="P9" s="2">
        <f t="shared" si="4"/>
        <v>18.532110091743117</v>
      </c>
      <c r="Q9" s="2">
        <f t="shared" si="5"/>
        <v>18.532110091743117</v>
      </c>
      <c r="R9" s="2">
        <f>VLOOKUP(A9,[1]TDSheet!$A:$T,20,0)</f>
        <v>18.2</v>
      </c>
      <c r="S9" s="2">
        <f>VLOOKUP(A9,[1]TDSheet!$A:$U,21,0)</f>
        <v>73.599999999999994</v>
      </c>
      <c r="T9" s="2">
        <f>VLOOKUP(A9,[1]TDSheet!$A:$L,12,0)</f>
        <v>40.200000000000003</v>
      </c>
      <c r="W9" s="22">
        <f>VLOOKUP(A9,[1]TDSheet!$A:$X,24,0)</f>
        <v>12</v>
      </c>
    </row>
    <row r="10" spans="1:25" ht="11.1" customHeight="1" outlineLevel="1" x14ac:dyDescent="0.2">
      <c r="A10" s="8" t="s">
        <v>18</v>
      </c>
      <c r="B10" s="8" t="s">
        <v>11</v>
      </c>
      <c r="C10" s="9">
        <v>102</v>
      </c>
      <c r="D10" s="9">
        <v>12</v>
      </c>
      <c r="E10" s="9">
        <v>46</v>
      </c>
      <c r="F10" s="9">
        <v>68</v>
      </c>
      <c r="G10" s="22">
        <f>VLOOKUP(A10,[1]TDSheet!$A:$G,7,0)</f>
        <v>0.3</v>
      </c>
      <c r="H10" s="2">
        <f>VLOOKUP(A10,[2]TDSheet!$A:$Q,4,0)</f>
        <v>46</v>
      </c>
      <c r="I10" s="2">
        <f t="shared" si="2"/>
        <v>0</v>
      </c>
      <c r="L10" s="2">
        <f t="shared" si="3"/>
        <v>9.1999999999999993</v>
      </c>
      <c r="M10" s="21"/>
      <c r="N10" s="21"/>
      <c r="P10" s="2">
        <f t="shared" si="4"/>
        <v>7.3913043478260878</v>
      </c>
      <c r="Q10" s="2">
        <f t="shared" si="5"/>
        <v>7.3913043478260878</v>
      </c>
      <c r="R10" s="2">
        <f>VLOOKUP(A10,[1]TDSheet!$A:$T,20,0)</f>
        <v>0</v>
      </c>
      <c r="S10" s="2">
        <f>VLOOKUP(A10,[1]TDSheet!$A:$U,21,0)</f>
        <v>0</v>
      </c>
      <c r="T10" s="2">
        <f>VLOOKUP(A10,[1]TDSheet!$A:$L,12,0)</f>
        <v>5.8</v>
      </c>
      <c r="W10" s="22">
        <f>VLOOKUP(A10,[1]TDSheet!$A:$X,24,0)</f>
        <v>12</v>
      </c>
    </row>
    <row r="11" spans="1:25" ht="11.1" customHeight="1" outlineLevel="1" x14ac:dyDescent="0.2">
      <c r="A11" s="8" t="s">
        <v>19</v>
      </c>
      <c r="B11" s="8" t="s">
        <v>11</v>
      </c>
      <c r="C11" s="9">
        <v>578</v>
      </c>
      <c r="D11" s="9">
        <v>192</v>
      </c>
      <c r="E11" s="9">
        <v>293</v>
      </c>
      <c r="F11" s="9">
        <v>477</v>
      </c>
      <c r="G11" s="22">
        <f>VLOOKUP(A11,[1]TDSheet!$A:$G,7,0)</f>
        <v>0.3</v>
      </c>
      <c r="H11" s="2">
        <f>VLOOKUP(A11,[2]TDSheet!$A:$Q,4,0)</f>
        <v>276</v>
      </c>
      <c r="I11" s="2">
        <f t="shared" si="2"/>
        <v>17</v>
      </c>
      <c r="L11" s="2">
        <f t="shared" si="3"/>
        <v>58.6</v>
      </c>
      <c r="M11" s="21"/>
      <c r="N11" s="21"/>
      <c r="P11" s="2">
        <f t="shared" si="4"/>
        <v>8.139931740614335</v>
      </c>
      <c r="Q11" s="2">
        <f t="shared" si="5"/>
        <v>8.139931740614335</v>
      </c>
      <c r="R11" s="2">
        <f>VLOOKUP(A11,[1]TDSheet!$A:$T,20,0)</f>
        <v>18.600000000000001</v>
      </c>
      <c r="S11" s="2">
        <f>VLOOKUP(A11,[1]TDSheet!$A:$U,21,0)</f>
        <v>97.2</v>
      </c>
      <c r="T11" s="2">
        <f>VLOOKUP(A11,[1]TDSheet!$A:$L,12,0)</f>
        <v>40.6</v>
      </c>
      <c r="W11" s="22">
        <f>VLOOKUP(A11,[1]TDSheet!$A:$X,24,0)</f>
        <v>12</v>
      </c>
    </row>
    <row r="12" spans="1:25" ht="11.1" customHeight="1" outlineLevel="1" x14ac:dyDescent="0.2">
      <c r="A12" s="8" t="s">
        <v>20</v>
      </c>
      <c r="B12" s="8" t="s">
        <v>11</v>
      </c>
      <c r="C12" s="9">
        <v>11</v>
      </c>
      <c r="D12" s="9">
        <v>48</v>
      </c>
      <c r="E12" s="9">
        <v>31</v>
      </c>
      <c r="F12" s="9">
        <v>28</v>
      </c>
      <c r="G12" s="22">
        <f>VLOOKUP(A12,[1]TDSheet!$A:$G,7,0)</f>
        <v>0.09</v>
      </c>
      <c r="H12" s="2">
        <f>VLOOKUP(A12,[2]TDSheet!$A:$Q,4,0)</f>
        <v>31</v>
      </c>
      <c r="I12" s="2">
        <f t="shared" si="2"/>
        <v>0</v>
      </c>
      <c r="L12" s="2">
        <f t="shared" si="3"/>
        <v>6.2</v>
      </c>
      <c r="M12" s="21"/>
      <c r="N12" s="21"/>
      <c r="P12" s="2">
        <f t="shared" si="4"/>
        <v>4.5161290322580641</v>
      </c>
      <c r="Q12" s="2">
        <f t="shared" si="5"/>
        <v>4.5161290322580641</v>
      </c>
      <c r="R12" s="2">
        <f>VLOOKUP(A12,[1]TDSheet!$A:$T,20,0)</f>
        <v>13.6</v>
      </c>
      <c r="S12" s="2">
        <f>VLOOKUP(A12,[1]TDSheet!$A:$U,21,0)</f>
        <v>0</v>
      </c>
      <c r="T12" s="2">
        <f>VLOOKUP(A12,[1]TDSheet!$A:$L,12,0)</f>
        <v>2.4</v>
      </c>
      <c r="W12" s="22">
        <f>VLOOKUP(A12,[1]TDSheet!$A:$X,24,0)</f>
        <v>24</v>
      </c>
    </row>
    <row r="13" spans="1:25" ht="11.1" customHeight="1" outlineLevel="1" x14ac:dyDescent="0.2">
      <c r="A13" s="8" t="s">
        <v>21</v>
      </c>
      <c r="B13" s="8" t="s">
        <v>11</v>
      </c>
      <c r="C13" s="10"/>
      <c r="D13" s="9">
        <v>400</v>
      </c>
      <c r="E13" s="9">
        <v>18</v>
      </c>
      <c r="F13" s="9">
        <v>382</v>
      </c>
      <c r="G13" s="22">
        <v>0.36</v>
      </c>
      <c r="H13" s="2">
        <f>VLOOKUP(A13,[2]TDSheet!$A:$Q,4,0)</f>
        <v>18</v>
      </c>
      <c r="I13" s="2">
        <f t="shared" si="2"/>
        <v>0</v>
      </c>
      <c r="L13" s="2">
        <f t="shared" si="3"/>
        <v>3.6</v>
      </c>
      <c r="M13" s="21"/>
      <c r="N13" s="21"/>
      <c r="P13" s="2">
        <f t="shared" si="4"/>
        <v>106.11111111111111</v>
      </c>
      <c r="Q13" s="2">
        <f t="shared" si="5"/>
        <v>106.11111111111111</v>
      </c>
      <c r="R13" s="2">
        <v>0</v>
      </c>
      <c r="S13" s="2">
        <v>0</v>
      </c>
      <c r="T13" s="2">
        <v>0</v>
      </c>
      <c r="W13" s="22">
        <v>10</v>
      </c>
    </row>
    <row r="14" spans="1:25" ht="11.1" customHeight="1" outlineLevel="1" x14ac:dyDescent="0.2">
      <c r="A14" s="8" t="s">
        <v>22</v>
      </c>
      <c r="B14" s="8" t="s">
        <v>14</v>
      </c>
      <c r="C14" s="9">
        <v>98.56</v>
      </c>
      <c r="D14" s="9"/>
      <c r="E14" s="9"/>
      <c r="F14" s="9">
        <v>98.56</v>
      </c>
      <c r="G14" s="22">
        <f>VLOOKUP(A14,[1]TDSheet!$A:$G,7,0)</f>
        <v>1</v>
      </c>
      <c r="I14" s="2">
        <f t="shared" si="2"/>
        <v>0</v>
      </c>
      <c r="L14" s="2">
        <f t="shared" si="3"/>
        <v>0</v>
      </c>
      <c r="M14" s="21"/>
      <c r="N14" s="21"/>
      <c r="P14" s="2" t="e">
        <f t="shared" si="4"/>
        <v>#DIV/0!</v>
      </c>
      <c r="Q14" s="2" t="e">
        <f t="shared" si="5"/>
        <v>#DIV/0!</v>
      </c>
      <c r="R14" s="2">
        <f>VLOOKUP(A14,[1]TDSheet!$A:$T,20,0)</f>
        <v>0</v>
      </c>
      <c r="S14" s="2">
        <f>VLOOKUP(A14,[1]TDSheet!$A:$U,21,0)</f>
        <v>0</v>
      </c>
      <c r="T14" s="2">
        <f>VLOOKUP(A14,[1]TDSheet!$A:$L,12,0)</f>
        <v>0</v>
      </c>
      <c r="W14" s="22">
        <f>VLOOKUP(A14,[1]TDSheet!$A:$X,24,0)</f>
        <v>2.2400000000000002</v>
      </c>
    </row>
    <row r="15" spans="1:25" ht="11.1" customHeight="1" outlineLevel="1" x14ac:dyDescent="0.2">
      <c r="A15" s="8" t="s">
        <v>23</v>
      </c>
      <c r="B15" s="8" t="s">
        <v>14</v>
      </c>
      <c r="C15" s="9">
        <v>159</v>
      </c>
      <c r="D15" s="9"/>
      <c r="E15" s="9">
        <v>3</v>
      </c>
      <c r="F15" s="9">
        <v>156</v>
      </c>
      <c r="G15" s="22">
        <f>VLOOKUP(A15,[1]TDSheet!$A:$G,7,0)</f>
        <v>1</v>
      </c>
      <c r="H15" s="2">
        <f>VLOOKUP(A15,[2]TDSheet!$A:$Q,4,0)</f>
        <v>3</v>
      </c>
      <c r="I15" s="2">
        <f t="shared" si="2"/>
        <v>0</v>
      </c>
      <c r="L15" s="2">
        <f t="shared" si="3"/>
        <v>0.6</v>
      </c>
      <c r="M15" s="21"/>
      <c r="N15" s="21"/>
      <c r="P15" s="2">
        <f t="shared" si="4"/>
        <v>260</v>
      </c>
      <c r="Q15" s="2">
        <f t="shared" si="5"/>
        <v>260</v>
      </c>
      <c r="R15" s="2">
        <f>VLOOKUP(A15,[1]TDSheet!$A:$T,20,0)</f>
        <v>0</v>
      </c>
      <c r="S15" s="2">
        <f>VLOOKUP(A15,[1]TDSheet!$A:$U,21,0)</f>
        <v>0</v>
      </c>
      <c r="T15" s="2">
        <f>VLOOKUP(A15,[1]TDSheet!$A:$L,12,0)</f>
        <v>2.4</v>
      </c>
      <c r="W15" s="22">
        <f>VLOOKUP(A15,[1]TDSheet!$A:$X,24,0)</f>
        <v>3</v>
      </c>
    </row>
    <row r="16" spans="1:25" ht="11.1" customHeight="1" outlineLevel="1" x14ac:dyDescent="0.2">
      <c r="A16" s="8" t="s">
        <v>24</v>
      </c>
      <c r="B16" s="8" t="s">
        <v>14</v>
      </c>
      <c r="C16" s="9">
        <v>122.1</v>
      </c>
      <c r="D16" s="9"/>
      <c r="E16" s="9">
        <v>11.1</v>
      </c>
      <c r="F16" s="9">
        <v>111</v>
      </c>
      <c r="G16" s="22">
        <f>VLOOKUP(A16,[1]TDSheet!$A:$G,7,0)</f>
        <v>1</v>
      </c>
      <c r="H16" s="2">
        <f>VLOOKUP(A16,[2]TDSheet!$A:$Q,4,0)</f>
        <v>11.1</v>
      </c>
      <c r="I16" s="2">
        <f t="shared" si="2"/>
        <v>0</v>
      </c>
      <c r="L16" s="2">
        <f t="shared" si="3"/>
        <v>2.2199999999999998</v>
      </c>
      <c r="M16" s="21"/>
      <c r="N16" s="21"/>
      <c r="P16" s="2">
        <f t="shared" si="4"/>
        <v>50.000000000000007</v>
      </c>
      <c r="Q16" s="2">
        <f t="shared" si="5"/>
        <v>50.000000000000007</v>
      </c>
      <c r="R16" s="2">
        <f>VLOOKUP(A16,[1]TDSheet!$A:$T,20,0)</f>
        <v>0</v>
      </c>
      <c r="S16" s="2">
        <f>VLOOKUP(A16,[1]TDSheet!$A:$U,21,0)</f>
        <v>0</v>
      </c>
      <c r="T16" s="2">
        <f>VLOOKUP(A16,[1]TDSheet!$A:$L,12,0)</f>
        <v>1.48</v>
      </c>
      <c r="W16" s="22">
        <f>VLOOKUP(A16,[1]TDSheet!$A:$X,24,0)</f>
        <v>3.7</v>
      </c>
    </row>
    <row r="17" spans="1:23" ht="11.1" customHeight="1" outlineLevel="1" x14ac:dyDescent="0.2">
      <c r="A17" s="8" t="s">
        <v>25</v>
      </c>
      <c r="B17" s="8" t="s">
        <v>14</v>
      </c>
      <c r="C17" s="9">
        <v>29.6</v>
      </c>
      <c r="D17" s="9"/>
      <c r="E17" s="9"/>
      <c r="F17" s="9">
        <v>29.6</v>
      </c>
      <c r="G17" s="22">
        <f>VLOOKUP(A17,[1]TDSheet!$A:$G,7,0)</f>
        <v>1</v>
      </c>
      <c r="I17" s="2">
        <f t="shared" si="2"/>
        <v>0</v>
      </c>
      <c r="L17" s="2">
        <f t="shared" si="3"/>
        <v>0</v>
      </c>
      <c r="M17" s="21"/>
      <c r="N17" s="21"/>
      <c r="P17" s="2" t="e">
        <f t="shared" si="4"/>
        <v>#DIV/0!</v>
      </c>
      <c r="Q17" s="2" t="e">
        <f t="shared" si="5"/>
        <v>#DIV/0!</v>
      </c>
      <c r="R17" s="2">
        <f>VLOOKUP(A17,[1]TDSheet!$A:$T,20,0)</f>
        <v>0</v>
      </c>
      <c r="S17" s="2">
        <f>VLOOKUP(A17,[1]TDSheet!$A:$U,21,0)</f>
        <v>0</v>
      </c>
      <c r="T17" s="2">
        <f>VLOOKUP(A17,[1]TDSheet!$A:$L,12,0)</f>
        <v>0</v>
      </c>
      <c r="W17" s="22">
        <f>VLOOKUP(A17,[1]TDSheet!$A:$X,24,0)</f>
        <v>3.7</v>
      </c>
    </row>
    <row r="18" spans="1:23" ht="11.1" customHeight="1" outlineLevel="1" x14ac:dyDescent="0.2">
      <c r="A18" s="8" t="s">
        <v>26</v>
      </c>
      <c r="B18" s="8" t="s">
        <v>14</v>
      </c>
      <c r="C18" s="10"/>
      <c r="D18" s="9">
        <v>143</v>
      </c>
      <c r="E18" s="9"/>
      <c r="F18" s="9">
        <v>143</v>
      </c>
      <c r="G18" s="22">
        <v>1</v>
      </c>
      <c r="I18" s="2">
        <f t="shared" si="2"/>
        <v>0</v>
      </c>
      <c r="L18" s="2">
        <f t="shared" si="3"/>
        <v>0</v>
      </c>
      <c r="M18" s="21"/>
      <c r="N18" s="21"/>
      <c r="P18" s="2" t="e">
        <f t="shared" si="4"/>
        <v>#DIV/0!</v>
      </c>
      <c r="Q18" s="2" t="e">
        <f t="shared" si="5"/>
        <v>#DIV/0!</v>
      </c>
      <c r="R18" s="2">
        <v>0</v>
      </c>
      <c r="S18" s="2">
        <v>0</v>
      </c>
      <c r="T18" s="2">
        <v>0</v>
      </c>
      <c r="W18" s="31">
        <v>5.5</v>
      </c>
    </row>
    <row r="19" spans="1:23" ht="11.1" customHeight="1" outlineLevel="1" x14ac:dyDescent="0.2">
      <c r="A19" s="26" t="s">
        <v>27</v>
      </c>
      <c r="B19" s="26" t="s">
        <v>14</v>
      </c>
      <c r="C19" s="27">
        <v>-16.5</v>
      </c>
      <c r="D19" s="27"/>
      <c r="E19" s="27"/>
      <c r="F19" s="27">
        <v>-16.5</v>
      </c>
      <c r="G19" s="28">
        <f>VLOOKUP(A19,[1]TDSheet!$A:$G,7,0)</f>
        <v>0</v>
      </c>
      <c r="I19" s="2">
        <f t="shared" si="2"/>
        <v>0</v>
      </c>
      <c r="L19" s="2">
        <f t="shared" si="3"/>
        <v>0</v>
      </c>
      <c r="M19" s="21"/>
      <c r="N19" s="21"/>
      <c r="P19" s="2" t="e">
        <f t="shared" si="4"/>
        <v>#DIV/0!</v>
      </c>
      <c r="Q19" s="2" t="e">
        <f t="shared" si="5"/>
        <v>#DIV/0!</v>
      </c>
      <c r="R19" s="2">
        <f>VLOOKUP(A19,[1]TDSheet!$A:$T,20,0)</f>
        <v>0</v>
      </c>
      <c r="S19" s="2">
        <f>VLOOKUP(A19,[1]TDSheet!$A:$U,21,0)</f>
        <v>2.2000000000000002</v>
      </c>
      <c r="T19" s="2">
        <f>VLOOKUP(A19,[1]TDSheet!$A:$L,12,0)</f>
        <v>0</v>
      </c>
      <c r="U19" s="29" t="str">
        <f>VLOOKUP(A19,[1]TDSheet!$A:$V,22,0)</f>
        <v>устар.</v>
      </c>
      <c r="W19" s="22">
        <v>0</v>
      </c>
    </row>
    <row r="20" spans="1:23" ht="11.1" customHeight="1" outlineLevel="1" x14ac:dyDescent="0.2">
      <c r="A20" s="8" t="s">
        <v>28</v>
      </c>
      <c r="B20" s="8" t="s">
        <v>11</v>
      </c>
      <c r="C20" s="9">
        <v>148</v>
      </c>
      <c r="D20" s="9">
        <v>252</v>
      </c>
      <c r="E20" s="9">
        <v>161</v>
      </c>
      <c r="F20" s="9">
        <v>239</v>
      </c>
      <c r="G20" s="22">
        <f>VLOOKUP(A20,[1]TDSheet!$A:$G,7,0)</f>
        <v>0.25</v>
      </c>
      <c r="H20" s="2">
        <f>VLOOKUP(A20,[2]TDSheet!$A:$Q,4,0)</f>
        <v>160</v>
      </c>
      <c r="I20" s="2">
        <f t="shared" si="2"/>
        <v>1</v>
      </c>
      <c r="L20" s="2">
        <f t="shared" si="3"/>
        <v>32.200000000000003</v>
      </c>
      <c r="M20" s="21"/>
      <c r="N20" s="21"/>
      <c r="P20" s="2">
        <f t="shared" si="4"/>
        <v>7.4223602484472044</v>
      </c>
      <c r="Q20" s="2">
        <f t="shared" si="5"/>
        <v>7.4223602484472044</v>
      </c>
      <c r="R20" s="2">
        <f>VLOOKUP(A20,[1]TDSheet!$A:$T,20,0)</f>
        <v>16.600000000000001</v>
      </c>
      <c r="S20" s="2">
        <f>VLOOKUP(A20,[1]TDSheet!$A:$U,21,0)</f>
        <v>43.2</v>
      </c>
      <c r="T20" s="2">
        <f>VLOOKUP(A20,[1]TDSheet!$A:$L,12,0)</f>
        <v>22.4</v>
      </c>
      <c r="W20" s="22">
        <f>VLOOKUP(A20,[1]TDSheet!$A:$X,24,0)</f>
        <v>12</v>
      </c>
    </row>
    <row r="21" spans="1:23" ht="11.1" customHeight="1" outlineLevel="1" x14ac:dyDescent="0.2">
      <c r="A21" s="8" t="s">
        <v>29</v>
      </c>
      <c r="B21" s="8" t="s">
        <v>11</v>
      </c>
      <c r="C21" s="9">
        <v>42</v>
      </c>
      <c r="D21" s="9">
        <v>408</v>
      </c>
      <c r="E21" s="9">
        <v>129</v>
      </c>
      <c r="F21" s="9">
        <v>320</v>
      </c>
      <c r="G21" s="22">
        <f>VLOOKUP(A21,[1]TDSheet!$A:$G,7,0)</f>
        <v>0.25</v>
      </c>
      <c r="H21" s="2">
        <f>VLOOKUP(A21,[2]TDSheet!$A:$Q,4,0)</f>
        <v>125</v>
      </c>
      <c r="I21" s="2">
        <f t="shared" si="2"/>
        <v>4</v>
      </c>
      <c r="L21" s="2">
        <f t="shared" si="3"/>
        <v>25.8</v>
      </c>
      <c r="M21" s="21"/>
      <c r="N21" s="21"/>
      <c r="P21" s="2">
        <f t="shared" si="4"/>
        <v>12.403100775193797</v>
      </c>
      <c r="Q21" s="2">
        <f t="shared" si="5"/>
        <v>12.403100775193797</v>
      </c>
      <c r="R21" s="2">
        <f>VLOOKUP(A21,[1]TDSheet!$A:$T,20,0)</f>
        <v>12</v>
      </c>
      <c r="S21" s="2">
        <f>VLOOKUP(A21,[1]TDSheet!$A:$U,21,0)</f>
        <v>32.799999999999997</v>
      </c>
      <c r="T21" s="2">
        <f>VLOOKUP(A21,[1]TDSheet!$A:$L,12,0)</f>
        <v>22.2</v>
      </c>
      <c r="W21" s="22">
        <f>VLOOKUP(A21,[1]TDSheet!$A:$X,24,0)</f>
        <v>12</v>
      </c>
    </row>
    <row r="22" spans="1:23" ht="11.1" customHeight="1" outlineLevel="1" x14ac:dyDescent="0.2">
      <c r="A22" s="8" t="s">
        <v>30</v>
      </c>
      <c r="B22" s="8" t="s">
        <v>14</v>
      </c>
      <c r="C22" s="9">
        <v>103.6</v>
      </c>
      <c r="D22" s="9"/>
      <c r="E22" s="9">
        <v>3.7</v>
      </c>
      <c r="F22" s="9">
        <v>99.9</v>
      </c>
      <c r="G22" s="22">
        <f>VLOOKUP(A22,[1]TDSheet!$A:$G,7,0)</f>
        <v>1</v>
      </c>
      <c r="H22" s="2">
        <f>VLOOKUP(A22,[2]TDSheet!$A:$Q,4,0)</f>
        <v>3.7</v>
      </c>
      <c r="I22" s="2">
        <f t="shared" si="2"/>
        <v>0</v>
      </c>
      <c r="L22" s="2">
        <f t="shared" si="3"/>
        <v>0.74</v>
      </c>
      <c r="M22" s="21"/>
      <c r="N22" s="21"/>
      <c r="P22" s="2">
        <f t="shared" si="4"/>
        <v>135</v>
      </c>
      <c r="Q22" s="2">
        <f t="shared" si="5"/>
        <v>135</v>
      </c>
      <c r="R22" s="2">
        <f>VLOOKUP(A22,[1]TDSheet!$A:$T,20,0)</f>
        <v>0</v>
      </c>
      <c r="S22" s="2">
        <f>VLOOKUP(A22,[1]TDSheet!$A:$U,21,0)</f>
        <v>0</v>
      </c>
      <c r="T22" s="2">
        <f>VLOOKUP(A22,[1]TDSheet!$A:$L,12,0)</f>
        <v>0.74</v>
      </c>
      <c r="W22" s="22">
        <f>VLOOKUP(A22,[1]TDSheet!$A:$X,24,0)</f>
        <v>3.7</v>
      </c>
    </row>
    <row r="23" spans="1:23" ht="11.1" customHeight="1" outlineLevel="1" x14ac:dyDescent="0.2">
      <c r="A23" s="8" t="s">
        <v>31</v>
      </c>
      <c r="B23" s="8" t="s">
        <v>11</v>
      </c>
      <c r="C23" s="10"/>
      <c r="D23" s="9">
        <v>252</v>
      </c>
      <c r="E23" s="9">
        <v>60</v>
      </c>
      <c r="F23" s="9">
        <v>192</v>
      </c>
      <c r="G23" s="22">
        <f>VLOOKUP(A23,[1]TDSheet!$A:$G,7,0)</f>
        <v>0.25</v>
      </c>
      <c r="H23" s="2">
        <f>VLOOKUP(A23,[2]TDSheet!$A:$Q,4,0)</f>
        <v>60</v>
      </c>
      <c r="I23" s="2">
        <f t="shared" si="2"/>
        <v>0</v>
      </c>
      <c r="L23" s="2">
        <f t="shared" si="3"/>
        <v>12</v>
      </c>
      <c r="M23" s="21"/>
      <c r="N23" s="21"/>
      <c r="P23" s="2">
        <f t="shared" si="4"/>
        <v>16</v>
      </c>
      <c r="Q23" s="2">
        <f t="shared" si="5"/>
        <v>16</v>
      </c>
      <c r="R23" s="2">
        <f>VLOOKUP(A23,[1]TDSheet!$A:$T,20,0)</f>
        <v>7.8</v>
      </c>
      <c r="S23" s="2">
        <f>VLOOKUP(A23,[1]TDSheet!$A:$U,21,0)</f>
        <v>14.6</v>
      </c>
      <c r="T23" s="2">
        <f>VLOOKUP(A23,[1]TDSheet!$A:$L,12,0)</f>
        <v>2.8</v>
      </c>
      <c r="U23" s="2" t="str">
        <f>VLOOKUP(A23,[1]TDSheet!$A:$V,22,0)</f>
        <v>Пересорт с Наггетсы Нагетосы Сочная курочка в хрустящей панировке ТМ Горячая штучка 0,25 кг зам  ПОКОМ</v>
      </c>
      <c r="W23" s="22">
        <f>VLOOKUP(A23,[1]TDSheet!$A:$X,24,0)</f>
        <v>12</v>
      </c>
    </row>
    <row r="24" spans="1:23" ht="21.95" customHeight="1" outlineLevel="1" x14ac:dyDescent="0.2">
      <c r="A24" s="8" t="s">
        <v>32</v>
      </c>
      <c r="B24" s="8" t="s">
        <v>11</v>
      </c>
      <c r="C24" s="9">
        <v>214</v>
      </c>
      <c r="D24" s="9">
        <v>600</v>
      </c>
      <c r="E24" s="9">
        <v>52</v>
      </c>
      <c r="F24" s="9">
        <v>762</v>
      </c>
      <c r="G24" s="22">
        <f>VLOOKUP(A24,[1]TDSheet!$A:$G,7,0)</f>
        <v>0.25</v>
      </c>
      <c r="H24" s="2">
        <f>VLOOKUP(A24,[2]TDSheet!$A:$Q,4,0)</f>
        <v>48</v>
      </c>
      <c r="I24" s="2">
        <f t="shared" si="2"/>
        <v>4</v>
      </c>
      <c r="L24" s="2">
        <f t="shared" si="3"/>
        <v>10.4</v>
      </c>
      <c r="M24" s="21"/>
      <c r="N24" s="21"/>
      <c r="P24" s="2">
        <f t="shared" si="4"/>
        <v>73.269230769230774</v>
      </c>
      <c r="Q24" s="2">
        <f t="shared" si="5"/>
        <v>73.269230769230774</v>
      </c>
      <c r="R24" s="2">
        <f>VLOOKUP(A24,[1]TDSheet!$A:$T,20,0)</f>
        <v>3.8</v>
      </c>
      <c r="S24" s="2">
        <f>VLOOKUP(A24,[1]TDSheet!$A:$U,21,0)</f>
        <v>44.8</v>
      </c>
      <c r="T24" s="2">
        <f>VLOOKUP(A24,[1]TDSheet!$A:$L,12,0)</f>
        <v>28.2</v>
      </c>
      <c r="W24" s="22">
        <f>VLOOKUP(A24,[1]TDSheet!$A:$X,24,0)</f>
        <v>6</v>
      </c>
    </row>
    <row r="25" spans="1:23" ht="11.1" customHeight="1" outlineLevel="1" x14ac:dyDescent="0.2">
      <c r="A25" s="8" t="s">
        <v>33</v>
      </c>
      <c r="B25" s="8" t="s">
        <v>11</v>
      </c>
      <c r="C25" s="9">
        <v>45</v>
      </c>
      <c r="D25" s="9">
        <v>666</v>
      </c>
      <c r="E25" s="9">
        <v>129</v>
      </c>
      <c r="F25" s="9">
        <v>582</v>
      </c>
      <c r="G25" s="22">
        <f>VLOOKUP(A25,[1]TDSheet!$A:$G,7,0)</f>
        <v>0.25</v>
      </c>
      <c r="H25" s="2">
        <f>VLOOKUP(A25,[2]TDSheet!$A:$Q,4,0)</f>
        <v>139</v>
      </c>
      <c r="I25" s="2">
        <f t="shared" si="2"/>
        <v>-10</v>
      </c>
      <c r="L25" s="2">
        <f t="shared" si="3"/>
        <v>25.8</v>
      </c>
      <c r="M25" s="21"/>
      <c r="N25" s="21"/>
      <c r="P25" s="2">
        <f t="shared" si="4"/>
        <v>22.558139534883722</v>
      </c>
      <c r="Q25" s="2">
        <f t="shared" si="5"/>
        <v>22.558139534883722</v>
      </c>
      <c r="R25" s="2">
        <f>VLOOKUP(A25,[1]TDSheet!$A:$T,20,0)</f>
        <v>4.8</v>
      </c>
      <c r="S25" s="2">
        <f>VLOOKUP(A25,[1]TDSheet!$A:$U,21,0)</f>
        <v>9.6</v>
      </c>
      <c r="T25" s="2">
        <f>VLOOKUP(A25,[1]TDSheet!$A:$L,12,0)</f>
        <v>33.799999999999997</v>
      </c>
      <c r="W25" s="22">
        <f>VLOOKUP(A25,[1]TDSheet!$A:$X,24,0)</f>
        <v>6</v>
      </c>
    </row>
    <row r="26" spans="1:23" ht="11.1" customHeight="1" outlineLevel="1" x14ac:dyDescent="0.2">
      <c r="A26" s="8" t="s">
        <v>34</v>
      </c>
      <c r="B26" s="8" t="s">
        <v>11</v>
      </c>
      <c r="C26" s="9">
        <v>133</v>
      </c>
      <c r="D26" s="9">
        <v>12</v>
      </c>
      <c r="E26" s="9">
        <v>44</v>
      </c>
      <c r="F26" s="9">
        <v>101</v>
      </c>
      <c r="G26" s="22">
        <f>VLOOKUP(A26,[1]TDSheet!$A:$G,7,0)</f>
        <v>0.25</v>
      </c>
      <c r="H26" s="2">
        <f>VLOOKUP(A26,[2]TDSheet!$A:$Q,4,0)</f>
        <v>44</v>
      </c>
      <c r="I26" s="2">
        <f t="shared" si="2"/>
        <v>0</v>
      </c>
      <c r="L26" s="2">
        <f t="shared" si="3"/>
        <v>8.8000000000000007</v>
      </c>
      <c r="M26" s="21"/>
      <c r="N26" s="21"/>
      <c r="P26" s="2">
        <f t="shared" si="4"/>
        <v>11.477272727272727</v>
      </c>
      <c r="Q26" s="2">
        <f t="shared" si="5"/>
        <v>11.477272727272727</v>
      </c>
      <c r="R26" s="2">
        <f>VLOOKUP(A26,[1]TDSheet!$A:$T,20,0)</f>
        <v>5.4</v>
      </c>
      <c r="S26" s="2">
        <f>VLOOKUP(A26,[1]TDSheet!$A:$U,21,0)</f>
        <v>7.2</v>
      </c>
      <c r="T26" s="2">
        <f>VLOOKUP(A26,[1]TDSheet!$A:$L,12,0)</f>
        <v>7.6</v>
      </c>
      <c r="W26" s="22">
        <f>VLOOKUP(A26,[1]TDSheet!$A:$X,24,0)</f>
        <v>12</v>
      </c>
    </row>
    <row r="27" spans="1:23" ht="11.1" customHeight="1" outlineLevel="1" x14ac:dyDescent="0.2">
      <c r="A27" s="8" t="s">
        <v>35</v>
      </c>
      <c r="B27" s="8" t="s">
        <v>11</v>
      </c>
      <c r="C27" s="10"/>
      <c r="D27" s="9">
        <v>204</v>
      </c>
      <c r="E27" s="9">
        <v>34</v>
      </c>
      <c r="F27" s="9">
        <v>170</v>
      </c>
      <c r="G27" s="22">
        <v>0.25</v>
      </c>
      <c r="H27" s="2">
        <f>VLOOKUP(A27,[2]TDSheet!$A:$Q,4,0)</f>
        <v>34</v>
      </c>
      <c r="I27" s="2">
        <f t="shared" si="2"/>
        <v>0</v>
      </c>
      <c r="L27" s="2">
        <f t="shared" si="3"/>
        <v>6.8</v>
      </c>
      <c r="M27" s="21"/>
      <c r="N27" s="21"/>
      <c r="P27" s="2">
        <f t="shared" si="4"/>
        <v>25</v>
      </c>
      <c r="Q27" s="2">
        <f t="shared" si="5"/>
        <v>25</v>
      </c>
      <c r="R27" s="2">
        <v>0</v>
      </c>
      <c r="S27" s="2">
        <v>0</v>
      </c>
      <c r="T27" s="2">
        <v>0</v>
      </c>
      <c r="W27" s="22">
        <v>12</v>
      </c>
    </row>
    <row r="28" spans="1:23" ht="11.1" customHeight="1" outlineLevel="1" x14ac:dyDescent="0.2">
      <c r="A28" s="8" t="s">
        <v>36</v>
      </c>
      <c r="B28" s="8" t="s">
        <v>14</v>
      </c>
      <c r="C28" s="9">
        <v>138</v>
      </c>
      <c r="D28" s="9"/>
      <c r="E28" s="9">
        <v>30</v>
      </c>
      <c r="F28" s="9">
        <v>108</v>
      </c>
      <c r="G28" s="22">
        <f>VLOOKUP(A28,[1]TDSheet!$A:$G,7,0)</f>
        <v>1</v>
      </c>
      <c r="H28" s="2">
        <f>VLOOKUP(A28,[2]TDSheet!$A:$Q,4,0)</f>
        <v>28</v>
      </c>
      <c r="I28" s="2">
        <f t="shared" si="2"/>
        <v>2</v>
      </c>
      <c r="L28" s="2">
        <f t="shared" si="3"/>
        <v>6</v>
      </c>
      <c r="M28" s="21"/>
      <c r="N28" s="21"/>
      <c r="P28" s="2">
        <f t="shared" si="4"/>
        <v>18</v>
      </c>
      <c r="Q28" s="2">
        <f t="shared" si="5"/>
        <v>18</v>
      </c>
      <c r="R28" s="2">
        <f>VLOOKUP(A28,[1]TDSheet!$A:$T,20,0)</f>
        <v>2.4</v>
      </c>
      <c r="S28" s="2">
        <f>VLOOKUP(A28,[1]TDSheet!$A:$U,21,0)</f>
        <v>0</v>
      </c>
      <c r="T28" s="2">
        <f>VLOOKUP(A28,[1]TDSheet!$A:$L,12,0)</f>
        <v>3.6</v>
      </c>
      <c r="W28" s="22">
        <f>VLOOKUP(A28,[1]TDSheet!$A:$X,24,0)</f>
        <v>6</v>
      </c>
    </row>
    <row r="29" spans="1:23" ht="11.1" customHeight="1" outlineLevel="1" x14ac:dyDescent="0.2">
      <c r="A29" s="8" t="s">
        <v>37</v>
      </c>
      <c r="B29" s="8" t="s">
        <v>11</v>
      </c>
      <c r="C29" s="10"/>
      <c r="D29" s="9">
        <v>204</v>
      </c>
      <c r="E29" s="9">
        <v>1</v>
      </c>
      <c r="F29" s="9">
        <v>203</v>
      </c>
      <c r="G29" s="22">
        <v>0.25</v>
      </c>
      <c r="H29" s="2">
        <f>VLOOKUP(A29,[2]TDSheet!$A:$Q,4,0)</f>
        <v>1</v>
      </c>
      <c r="I29" s="2">
        <f t="shared" si="2"/>
        <v>0</v>
      </c>
      <c r="L29" s="2">
        <f t="shared" si="3"/>
        <v>0.2</v>
      </c>
      <c r="M29" s="21"/>
      <c r="N29" s="21"/>
      <c r="P29" s="2">
        <f t="shared" si="4"/>
        <v>1015</v>
      </c>
      <c r="Q29" s="2">
        <f t="shared" si="5"/>
        <v>1015</v>
      </c>
      <c r="R29" s="2">
        <v>0</v>
      </c>
      <c r="S29" s="2">
        <v>0</v>
      </c>
      <c r="T29" s="2">
        <v>0</v>
      </c>
      <c r="W29" s="22">
        <v>12</v>
      </c>
    </row>
    <row r="30" spans="1:23" ht="11.1" customHeight="1" outlineLevel="1" x14ac:dyDescent="0.2">
      <c r="A30" s="8" t="s">
        <v>38</v>
      </c>
      <c r="B30" s="8" t="s">
        <v>11</v>
      </c>
      <c r="C30" s="9">
        <v>89</v>
      </c>
      <c r="D30" s="9"/>
      <c r="E30" s="9"/>
      <c r="F30" s="9">
        <v>89</v>
      </c>
      <c r="G30" s="22">
        <f>VLOOKUP(A30,[1]TDSheet!$A:$G,7,0)</f>
        <v>0.75</v>
      </c>
      <c r="I30" s="2">
        <f t="shared" si="2"/>
        <v>0</v>
      </c>
      <c r="L30" s="2">
        <f t="shared" si="3"/>
        <v>0</v>
      </c>
      <c r="M30" s="21"/>
      <c r="N30" s="21"/>
      <c r="P30" s="2" t="e">
        <f t="shared" si="4"/>
        <v>#DIV/0!</v>
      </c>
      <c r="Q30" s="2" t="e">
        <f t="shared" si="5"/>
        <v>#DIV/0!</v>
      </c>
      <c r="R30" s="2">
        <f>VLOOKUP(A30,[1]TDSheet!$A:$T,20,0)</f>
        <v>0</v>
      </c>
      <c r="S30" s="2">
        <f>VLOOKUP(A30,[1]TDSheet!$A:$U,21,0)</f>
        <v>0</v>
      </c>
      <c r="T30" s="2">
        <f>VLOOKUP(A30,[1]TDSheet!$A:$L,12,0)</f>
        <v>0.2</v>
      </c>
      <c r="W30" s="22">
        <f>VLOOKUP(A30,[1]TDSheet!$A:$X,24,0)</f>
        <v>8</v>
      </c>
    </row>
    <row r="31" spans="1:23" ht="11.1" customHeight="1" outlineLevel="1" x14ac:dyDescent="0.2">
      <c r="A31" s="8" t="s">
        <v>39</v>
      </c>
      <c r="B31" s="8" t="s">
        <v>11</v>
      </c>
      <c r="C31" s="9">
        <v>150</v>
      </c>
      <c r="D31" s="9">
        <v>80</v>
      </c>
      <c r="E31" s="9">
        <v>121</v>
      </c>
      <c r="F31" s="9">
        <v>109</v>
      </c>
      <c r="G31" s="22">
        <f>VLOOKUP(A31,[1]TDSheet!$A:$G,7,0)</f>
        <v>0.43</v>
      </c>
      <c r="H31" s="2">
        <f>VLOOKUP(A31,[2]TDSheet!$A:$Q,4,0)</f>
        <v>113</v>
      </c>
      <c r="I31" s="2">
        <f t="shared" si="2"/>
        <v>8</v>
      </c>
      <c r="L31" s="2">
        <f t="shared" si="3"/>
        <v>24.2</v>
      </c>
      <c r="M31" s="21"/>
      <c r="N31" s="21"/>
      <c r="P31" s="2">
        <f t="shared" si="4"/>
        <v>4.5041322314049586</v>
      </c>
      <c r="Q31" s="2">
        <f t="shared" si="5"/>
        <v>4.5041322314049586</v>
      </c>
      <c r="R31" s="2">
        <f>VLOOKUP(A31,[1]TDSheet!$A:$T,20,0)</f>
        <v>10</v>
      </c>
      <c r="S31" s="2">
        <f>VLOOKUP(A31,[1]TDSheet!$A:$U,21,0)</f>
        <v>19.600000000000001</v>
      </c>
      <c r="T31" s="2">
        <f>VLOOKUP(A31,[1]TDSheet!$A:$L,12,0)</f>
        <v>6</v>
      </c>
      <c r="W31" s="22">
        <f>VLOOKUP(A31,[1]TDSheet!$A:$X,24,0)</f>
        <v>16</v>
      </c>
    </row>
    <row r="32" spans="1:23" ht="11.1" customHeight="1" outlineLevel="1" x14ac:dyDescent="0.2">
      <c r="A32" s="8" t="s">
        <v>40</v>
      </c>
      <c r="B32" s="8" t="s">
        <v>11</v>
      </c>
      <c r="C32" s="9">
        <v>172</v>
      </c>
      <c r="D32" s="9">
        <v>2</v>
      </c>
      <c r="E32" s="9">
        <v>147</v>
      </c>
      <c r="F32" s="9">
        <v>27</v>
      </c>
      <c r="G32" s="22">
        <f>VLOOKUP(A32,[1]TDSheet!$A:$G,7,0)</f>
        <v>0.9</v>
      </c>
      <c r="H32" s="2">
        <f>VLOOKUP(A32,[2]TDSheet!$A:$Q,4,0)</f>
        <v>131</v>
      </c>
      <c r="I32" s="2">
        <f t="shared" si="2"/>
        <v>16</v>
      </c>
      <c r="L32" s="2">
        <f t="shared" si="3"/>
        <v>29.4</v>
      </c>
      <c r="M32" s="21"/>
      <c r="N32" s="21"/>
      <c r="P32" s="2">
        <f t="shared" si="4"/>
        <v>0.91836734693877553</v>
      </c>
      <c r="Q32" s="2">
        <f t="shared" si="5"/>
        <v>0.91836734693877553</v>
      </c>
      <c r="R32" s="2">
        <f>VLOOKUP(A32,[1]TDSheet!$A:$T,20,0)</f>
        <v>15.8</v>
      </c>
      <c r="S32" s="2">
        <f>VLOOKUP(A32,[1]TDSheet!$A:$U,21,0)</f>
        <v>31.6</v>
      </c>
      <c r="T32" s="2">
        <f>VLOOKUP(A32,[1]TDSheet!$A:$L,12,0)</f>
        <v>7</v>
      </c>
      <c r="W32" s="22">
        <f>VLOOKUP(A32,[1]TDSheet!$A:$X,24,0)</f>
        <v>8</v>
      </c>
    </row>
    <row r="33" spans="1:23" ht="21.95" customHeight="1" outlineLevel="1" x14ac:dyDescent="0.2">
      <c r="A33" s="8" t="s">
        <v>41</v>
      </c>
      <c r="B33" s="8" t="s">
        <v>14</v>
      </c>
      <c r="C33" s="9">
        <v>78.3</v>
      </c>
      <c r="D33" s="9"/>
      <c r="E33" s="9">
        <v>5.4</v>
      </c>
      <c r="F33" s="9">
        <v>72.900000000000006</v>
      </c>
      <c r="G33" s="22">
        <f>VLOOKUP(A33,[1]TDSheet!$A:$G,7,0)</f>
        <v>1</v>
      </c>
      <c r="H33" s="2">
        <f>VLOOKUP(A33,[2]TDSheet!$A:$Q,4,0)</f>
        <v>5.4</v>
      </c>
      <c r="I33" s="2">
        <f t="shared" si="2"/>
        <v>0</v>
      </c>
      <c r="L33" s="2">
        <f t="shared" si="3"/>
        <v>1.08</v>
      </c>
      <c r="M33" s="21"/>
      <c r="N33" s="21"/>
      <c r="P33" s="2">
        <f t="shared" si="4"/>
        <v>67.5</v>
      </c>
      <c r="Q33" s="2">
        <f t="shared" si="5"/>
        <v>67.5</v>
      </c>
      <c r="R33" s="2">
        <f>VLOOKUP(A33,[1]TDSheet!$A:$T,20,0)</f>
        <v>0</v>
      </c>
      <c r="S33" s="2">
        <f>VLOOKUP(A33,[1]TDSheet!$A:$U,21,0)</f>
        <v>0</v>
      </c>
      <c r="T33" s="2">
        <f>VLOOKUP(A33,[1]TDSheet!$A:$L,12,0)</f>
        <v>1.08</v>
      </c>
      <c r="W33" s="22">
        <f>VLOOKUP(A33,[1]TDSheet!$A:$X,24,0)</f>
        <v>2.7</v>
      </c>
    </row>
    <row r="34" spans="1:23" ht="21.95" customHeight="1" outlineLevel="1" x14ac:dyDescent="0.2">
      <c r="A34" s="8" t="s">
        <v>42</v>
      </c>
      <c r="B34" s="8" t="s">
        <v>14</v>
      </c>
      <c r="C34" s="9">
        <v>90</v>
      </c>
      <c r="D34" s="9"/>
      <c r="E34" s="9">
        <v>10</v>
      </c>
      <c r="F34" s="9">
        <v>80</v>
      </c>
      <c r="G34" s="22">
        <f>VLOOKUP(A34,[1]TDSheet!$A:$G,7,0)</f>
        <v>1</v>
      </c>
      <c r="H34" s="2">
        <f>VLOOKUP(A34,[2]TDSheet!$A:$Q,4,0)</f>
        <v>10</v>
      </c>
      <c r="I34" s="2">
        <f t="shared" si="2"/>
        <v>0</v>
      </c>
      <c r="L34" s="2">
        <f t="shared" si="3"/>
        <v>2</v>
      </c>
      <c r="M34" s="21"/>
      <c r="N34" s="21"/>
      <c r="P34" s="2">
        <f t="shared" si="4"/>
        <v>40</v>
      </c>
      <c r="Q34" s="2">
        <f t="shared" si="5"/>
        <v>40</v>
      </c>
      <c r="R34" s="2">
        <f>VLOOKUP(A34,[1]TDSheet!$A:$T,20,0)</f>
        <v>1</v>
      </c>
      <c r="S34" s="2">
        <f>VLOOKUP(A34,[1]TDSheet!$A:$U,21,0)</f>
        <v>1</v>
      </c>
      <c r="T34" s="2">
        <f>VLOOKUP(A34,[1]TDSheet!$A:$L,12,0)</f>
        <v>0</v>
      </c>
      <c r="W34" s="22">
        <f>VLOOKUP(A34,[1]TDSheet!$A:$X,24,0)</f>
        <v>5</v>
      </c>
    </row>
    <row r="35" spans="1:23" ht="11.1" customHeight="1" outlineLevel="1" x14ac:dyDescent="0.2">
      <c r="A35" s="8" t="s">
        <v>43</v>
      </c>
      <c r="B35" s="8" t="s">
        <v>11</v>
      </c>
      <c r="C35" s="9">
        <v>23</v>
      </c>
      <c r="D35" s="9">
        <v>480</v>
      </c>
      <c r="E35" s="9">
        <v>260</v>
      </c>
      <c r="F35" s="9">
        <v>243</v>
      </c>
      <c r="G35" s="22">
        <f>VLOOKUP(A35,[1]TDSheet!$A:$G,7,0)</f>
        <v>0.9</v>
      </c>
      <c r="H35" s="2">
        <f>VLOOKUP(A35,[2]TDSheet!$A:$Q,4,0)</f>
        <v>263</v>
      </c>
      <c r="I35" s="2">
        <f t="shared" si="2"/>
        <v>-3</v>
      </c>
      <c r="L35" s="2">
        <f t="shared" si="3"/>
        <v>52</v>
      </c>
      <c r="M35" s="21"/>
      <c r="N35" s="21"/>
      <c r="P35" s="2">
        <f t="shared" si="4"/>
        <v>4.6730769230769234</v>
      </c>
      <c r="Q35" s="2">
        <f t="shared" si="5"/>
        <v>4.6730769230769234</v>
      </c>
      <c r="R35" s="2">
        <f>VLOOKUP(A35,[1]TDSheet!$A:$T,20,0)</f>
        <v>21</v>
      </c>
      <c r="S35" s="2">
        <f>VLOOKUP(A35,[1]TDSheet!$A:$U,21,0)</f>
        <v>43.8</v>
      </c>
      <c r="T35" s="2">
        <f>VLOOKUP(A35,[1]TDSheet!$A:$L,12,0)</f>
        <v>18.2</v>
      </c>
      <c r="W35" s="22">
        <f>VLOOKUP(A35,[1]TDSheet!$A:$X,24,0)</f>
        <v>8</v>
      </c>
    </row>
    <row r="36" spans="1:23" ht="11.1" customHeight="1" outlineLevel="1" x14ac:dyDescent="0.2">
      <c r="A36" s="8" t="s">
        <v>44</v>
      </c>
      <c r="B36" s="8" t="s">
        <v>11</v>
      </c>
      <c r="C36" s="9">
        <v>140</v>
      </c>
      <c r="D36" s="9">
        <v>404</v>
      </c>
      <c r="E36" s="9">
        <v>161</v>
      </c>
      <c r="F36" s="9">
        <v>379</v>
      </c>
      <c r="G36" s="22">
        <f>VLOOKUP(A36,[1]TDSheet!$A:$G,7,0)</f>
        <v>0.43</v>
      </c>
      <c r="H36" s="2">
        <f>VLOOKUP(A36,[2]TDSheet!$A:$Q,4,0)</f>
        <v>165</v>
      </c>
      <c r="I36" s="2">
        <f t="shared" si="2"/>
        <v>-4</v>
      </c>
      <c r="L36" s="2">
        <f t="shared" si="3"/>
        <v>32.200000000000003</v>
      </c>
      <c r="M36" s="21"/>
      <c r="N36" s="21"/>
      <c r="P36" s="2">
        <f t="shared" si="4"/>
        <v>11.770186335403725</v>
      </c>
      <c r="Q36" s="2">
        <f t="shared" si="5"/>
        <v>11.770186335403725</v>
      </c>
      <c r="R36" s="2">
        <f>VLOOKUP(A36,[1]TDSheet!$A:$T,20,0)</f>
        <v>21.2</v>
      </c>
      <c r="S36" s="2">
        <f>VLOOKUP(A36,[1]TDSheet!$A:$U,21,0)</f>
        <v>35.4</v>
      </c>
      <c r="T36" s="2">
        <f>VLOOKUP(A36,[1]TDSheet!$A:$L,12,0)</f>
        <v>20.8</v>
      </c>
      <c r="W36" s="22">
        <f>VLOOKUP(A36,[1]TDSheet!$A:$X,24,0)</f>
        <v>16</v>
      </c>
    </row>
    <row r="37" spans="1:23" ht="11.1" customHeight="1" outlineLevel="1" x14ac:dyDescent="0.2">
      <c r="A37" s="8" t="s">
        <v>45</v>
      </c>
      <c r="B37" s="8" t="s">
        <v>11</v>
      </c>
      <c r="C37" s="9">
        <v>-4</v>
      </c>
      <c r="D37" s="9">
        <v>240</v>
      </c>
      <c r="E37" s="9">
        <v>219</v>
      </c>
      <c r="F37" s="9">
        <v>17</v>
      </c>
      <c r="G37" s="22">
        <f>VLOOKUP(A37,[1]TDSheet!$A:$G,7,0)</f>
        <v>0.9</v>
      </c>
      <c r="H37" s="2">
        <f>VLOOKUP(A37,[2]TDSheet!$A:$Q,4,0)</f>
        <v>200</v>
      </c>
      <c r="I37" s="2">
        <f t="shared" si="2"/>
        <v>19</v>
      </c>
      <c r="L37" s="2">
        <f t="shared" si="3"/>
        <v>43.8</v>
      </c>
      <c r="M37" s="21"/>
      <c r="N37" s="21"/>
      <c r="P37" s="2">
        <f t="shared" si="4"/>
        <v>0.38812785388127857</v>
      </c>
      <c r="Q37" s="2">
        <f t="shared" si="5"/>
        <v>0.38812785388127857</v>
      </c>
      <c r="R37" s="2">
        <f>VLOOKUP(A37,[1]TDSheet!$A:$T,20,0)</f>
        <v>18.2</v>
      </c>
      <c r="S37" s="2">
        <f>VLOOKUP(A37,[1]TDSheet!$A:$U,21,0)</f>
        <v>45.8</v>
      </c>
      <c r="T37" s="2">
        <f>VLOOKUP(A37,[1]TDSheet!$A:$L,12,0)</f>
        <v>14.4</v>
      </c>
      <c r="W37" s="22">
        <f>VLOOKUP(A37,[1]TDSheet!$A:$X,24,0)</f>
        <v>8</v>
      </c>
    </row>
    <row r="38" spans="1:23" ht="11.1" customHeight="1" outlineLevel="1" x14ac:dyDescent="0.2">
      <c r="A38" s="8" t="s">
        <v>46</v>
      </c>
      <c r="B38" s="8" t="s">
        <v>11</v>
      </c>
      <c r="C38" s="9">
        <v>438</v>
      </c>
      <c r="D38" s="9">
        <v>8</v>
      </c>
      <c r="E38" s="9">
        <v>148</v>
      </c>
      <c r="F38" s="9">
        <v>291</v>
      </c>
      <c r="G38" s="22">
        <f>VLOOKUP(A38,[1]TDSheet!$A:$G,7,0)</f>
        <v>0.43</v>
      </c>
      <c r="H38" s="2">
        <f>VLOOKUP(A38,[2]TDSheet!$A:$Q,4,0)</f>
        <v>155</v>
      </c>
      <c r="I38" s="2">
        <f t="shared" si="2"/>
        <v>-7</v>
      </c>
      <c r="L38" s="2">
        <f t="shared" si="3"/>
        <v>29.6</v>
      </c>
      <c r="M38" s="21"/>
      <c r="N38" s="21"/>
      <c r="P38" s="2">
        <f t="shared" si="4"/>
        <v>9.8310810810810807</v>
      </c>
      <c r="Q38" s="2">
        <f t="shared" si="5"/>
        <v>9.8310810810810807</v>
      </c>
      <c r="R38" s="2">
        <f>VLOOKUP(A38,[1]TDSheet!$A:$T,20,0)</f>
        <v>18</v>
      </c>
      <c r="S38" s="2">
        <f>VLOOKUP(A38,[1]TDSheet!$A:$U,21,0)</f>
        <v>27.4</v>
      </c>
      <c r="T38" s="2">
        <f>VLOOKUP(A38,[1]TDSheet!$A:$L,12,0)</f>
        <v>10.8</v>
      </c>
      <c r="W38" s="22">
        <f>VLOOKUP(A38,[1]TDSheet!$A:$X,24,0)</f>
        <v>16</v>
      </c>
    </row>
    <row r="39" spans="1:23" ht="11.1" customHeight="1" outlineLevel="1" x14ac:dyDescent="0.2">
      <c r="A39" s="8" t="s">
        <v>47</v>
      </c>
      <c r="B39" s="8" t="s">
        <v>14</v>
      </c>
      <c r="C39" s="9">
        <v>20</v>
      </c>
      <c r="D39" s="9">
        <v>10</v>
      </c>
      <c r="E39" s="9"/>
      <c r="F39" s="9">
        <v>30</v>
      </c>
      <c r="G39" s="22">
        <f>VLOOKUP(A39,[1]TDSheet!$A:$G,7,0)</f>
        <v>1</v>
      </c>
      <c r="I39" s="2">
        <f t="shared" si="2"/>
        <v>0</v>
      </c>
      <c r="L39" s="2">
        <f t="shared" si="3"/>
        <v>0</v>
      </c>
      <c r="M39" s="21"/>
      <c r="N39" s="21"/>
      <c r="P39" s="2" t="e">
        <f t="shared" si="4"/>
        <v>#DIV/0!</v>
      </c>
      <c r="Q39" s="2" t="e">
        <f t="shared" si="5"/>
        <v>#DIV/0!</v>
      </c>
      <c r="R39" s="2">
        <f>VLOOKUP(A39,[1]TDSheet!$A:$T,20,0)</f>
        <v>0</v>
      </c>
      <c r="S39" s="2">
        <f>VLOOKUP(A39,[1]TDSheet!$A:$U,21,0)</f>
        <v>0</v>
      </c>
      <c r="T39" s="2">
        <f>VLOOKUP(A39,[1]TDSheet!$A:$L,12,0)</f>
        <v>1</v>
      </c>
      <c r="W39" s="22">
        <f>VLOOKUP(A39,[1]TDSheet!$A:$X,24,0)</f>
        <v>5</v>
      </c>
    </row>
    <row r="40" spans="1:23" ht="11.1" customHeight="1" outlineLevel="1" x14ac:dyDescent="0.2">
      <c r="A40" s="8" t="s">
        <v>48</v>
      </c>
      <c r="B40" s="8" t="s">
        <v>11</v>
      </c>
      <c r="C40" s="9">
        <v>-38</v>
      </c>
      <c r="D40" s="9">
        <v>600</v>
      </c>
      <c r="E40" s="9">
        <v>176</v>
      </c>
      <c r="F40" s="9">
        <v>386</v>
      </c>
      <c r="G40" s="22">
        <f>VLOOKUP(A40,[1]TDSheet!$A:$G,7,0)</f>
        <v>0.7</v>
      </c>
      <c r="H40" s="2">
        <f>VLOOKUP(A40,[2]TDSheet!$A:$Q,4,0)</f>
        <v>151</v>
      </c>
      <c r="I40" s="2">
        <f t="shared" si="2"/>
        <v>25</v>
      </c>
      <c r="L40" s="2">
        <f t="shared" si="3"/>
        <v>35.200000000000003</v>
      </c>
      <c r="M40" s="21"/>
      <c r="N40" s="21"/>
      <c r="P40" s="2">
        <f t="shared" si="4"/>
        <v>10.96590909090909</v>
      </c>
      <c r="Q40" s="2">
        <f t="shared" si="5"/>
        <v>10.96590909090909</v>
      </c>
      <c r="R40" s="2">
        <f>VLOOKUP(A40,[1]TDSheet!$A:$T,20,0)</f>
        <v>16.399999999999999</v>
      </c>
      <c r="S40" s="2">
        <f>VLOOKUP(A40,[1]TDSheet!$A:$U,21,0)</f>
        <v>37.200000000000003</v>
      </c>
      <c r="T40" s="2">
        <f>VLOOKUP(A40,[1]TDSheet!$A:$L,12,0)</f>
        <v>18.600000000000001</v>
      </c>
      <c r="W40" s="22">
        <f>VLOOKUP(A40,[1]TDSheet!$A:$X,24,0)</f>
        <v>8</v>
      </c>
    </row>
    <row r="41" spans="1:23" ht="21.95" customHeight="1" outlineLevel="1" x14ac:dyDescent="0.2">
      <c r="A41" s="8" t="s">
        <v>49</v>
      </c>
      <c r="B41" s="8" t="s">
        <v>11</v>
      </c>
      <c r="C41" s="9">
        <v>103</v>
      </c>
      <c r="D41" s="9">
        <v>287</v>
      </c>
      <c r="E41" s="9">
        <v>34</v>
      </c>
      <c r="F41" s="9">
        <v>356</v>
      </c>
      <c r="G41" s="22">
        <f>VLOOKUP(A41,[1]TDSheet!$A:$G,7,0)</f>
        <v>0.9</v>
      </c>
      <c r="H41" s="2">
        <f>VLOOKUP(A41,[2]TDSheet!$A:$Q,4,0)</f>
        <v>32</v>
      </c>
      <c r="I41" s="2">
        <f t="shared" si="2"/>
        <v>2</v>
      </c>
      <c r="L41" s="2">
        <f t="shared" si="3"/>
        <v>6.8</v>
      </c>
      <c r="M41" s="21"/>
      <c r="N41" s="21"/>
      <c r="P41" s="2">
        <f t="shared" si="4"/>
        <v>52.352941176470587</v>
      </c>
      <c r="Q41" s="2">
        <f t="shared" si="5"/>
        <v>52.352941176470587</v>
      </c>
      <c r="R41" s="2">
        <f>VLOOKUP(A41,[1]TDSheet!$A:$T,20,0)</f>
        <v>2</v>
      </c>
      <c r="S41" s="2">
        <f>VLOOKUP(A41,[1]TDSheet!$A:$U,21,0)</f>
        <v>13.8</v>
      </c>
      <c r="T41" s="2">
        <f>VLOOKUP(A41,[1]TDSheet!$A:$L,12,0)</f>
        <v>13</v>
      </c>
      <c r="W41" s="22">
        <f>VLOOKUP(A41,[1]TDSheet!$A:$X,24,0)</f>
        <v>8</v>
      </c>
    </row>
    <row r="42" spans="1:23" ht="11.1" customHeight="1" outlineLevel="1" x14ac:dyDescent="0.2">
      <c r="A42" s="8" t="s">
        <v>50</v>
      </c>
      <c r="B42" s="8" t="s">
        <v>11</v>
      </c>
      <c r="C42" s="9">
        <v>122</v>
      </c>
      <c r="D42" s="9"/>
      <c r="E42" s="9">
        <v>6</v>
      </c>
      <c r="F42" s="9">
        <v>116</v>
      </c>
      <c r="G42" s="22">
        <f>VLOOKUP(A42,[1]TDSheet!$A:$G,7,0)</f>
        <v>0.43</v>
      </c>
      <c r="H42" s="2">
        <f>VLOOKUP(A42,[2]TDSheet!$A:$Q,4,0)</f>
        <v>6</v>
      </c>
      <c r="I42" s="2">
        <f t="shared" si="2"/>
        <v>0</v>
      </c>
      <c r="L42" s="2">
        <f t="shared" si="3"/>
        <v>1.2</v>
      </c>
      <c r="M42" s="21"/>
      <c r="N42" s="21"/>
      <c r="P42" s="2">
        <f t="shared" si="4"/>
        <v>96.666666666666671</v>
      </c>
      <c r="Q42" s="2">
        <f t="shared" si="5"/>
        <v>96.666666666666671</v>
      </c>
      <c r="R42" s="2">
        <f>VLOOKUP(A42,[1]TDSheet!$A:$T,20,0)</f>
        <v>2.8</v>
      </c>
      <c r="S42" s="2">
        <f>VLOOKUP(A42,[1]TDSheet!$A:$U,21,0)</f>
        <v>2.4</v>
      </c>
      <c r="T42" s="2">
        <f>VLOOKUP(A42,[1]TDSheet!$A:$L,12,0)</f>
        <v>2.2000000000000002</v>
      </c>
      <c r="W42" s="22">
        <f>VLOOKUP(A42,[1]TDSheet!$A:$X,24,0)</f>
        <v>16</v>
      </c>
    </row>
    <row r="43" spans="1:23" ht="21.95" customHeight="1" outlineLevel="1" x14ac:dyDescent="0.2">
      <c r="A43" s="8" t="s">
        <v>51</v>
      </c>
      <c r="B43" s="8" t="s">
        <v>11</v>
      </c>
      <c r="C43" s="9">
        <v>177</v>
      </c>
      <c r="D43" s="9">
        <v>2</v>
      </c>
      <c r="E43" s="9">
        <v>15</v>
      </c>
      <c r="F43" s="9">
        <v>162</v>
      </c>
      <c r="G43" s="22">
        <f>VLOOKUP(A43,[1]TDSheet!$A:$G,7,0)</f>
        <v>0.9</v>
      </c>
      <c r="H43" s="2">
        <f>VLOOKUP(A43,[2]TDSheet!$A:$Q,4,0)</f>
        <v>17</v>
      </c>
      <c r="I43" s="2">
        <f t="shared" si="2"/>
        <v>-2</v>
      </c>
      <c r="L43" s="2">
        <f t="shared" si="3"/>
        <v>3</v>
      </c>
      <c r="M43" s="21"/>
      <c r="N43" s="21"/>
      <c r="P43" s="2">
        <f t="shared" si="4"/>
        <v>54</v>
      </c>
      <c r="Q43" s="2">
        <f t="shared" si="5"/>
        <v>54</v>
      </c>
      <c r="R43" s="2">
        <f>VLOOKUP(A43,[1]TDSheet!$A:$T,20,0)</f>
        <v>2.8</v>
      </c>
      <c r="S43" s="2">
        <f>VLOOKUP(A43,[1]TDSheet!$A:$U,21,0)</f>
        <v>1.6</v>
      </c>
      <c r="T43" s="2">
        <f>VLOOKUP(A43,[1]TDSheet!$A:$L,12,0)</f>
        <v>2.8</v>
      </c>
      <c r="W43" s="22">
        <f>VLOOKUP(A43,[1]TDSheet!$A:$X,24,0)</f>
        <v>8</v>
      </c>
    </row>
    <row r="44" spans="1:23" ht="21.95" customHeight="1" outlineLevel="1" x14ac:dyDescent="0.2">
      <c r="A44" s="8" t="s">
        <v>52</v>
      </c>
      <c r="B44" s="8" t="s">
        <v>11</v>
      </c>
      <c r="C44" s="9">
        <v>112</v>
      </c>
      <c r="D44" s="9">
        <v>80</v>
      </c>
      <c r="E44" s="9">
        <v>7</v>
      </c>
      <c r="F44" s="9">
        <v>185</v>
      </c>
      <c r="G44" s="22">
        <f>VLOOKUP(A44,[1]TDSheet!$A:$G,7,0)</f>
        <v>0.43</v>
      </c>
      <c r="H44" s="2">
        <f>VLOOKUP(A44,[2]TDSheet!$A:$Q,4,0)</f>
        <v>11</v>
      </c>
      <c r="I44" s="2">
        <f t="shared" si="2"/>
        <v>-4</v>
      </c>
      <c r="L44" s="2">
        <f t="shared" si="3"/>
        <v>1.4</v>
      </c>
      <c r="M44" s="21"/>
      <c r="N44" s="21"/>
      <c r="P44" s="2">
        <f t="shared" si="4"/>
        <v>132.14285714285714</v>
      </c>
      <c r="Q44" s="2">
        <f t="shared" si="5"/>
        <v>132.14285714285714</v>
      </c>
      <c r="R44" s="2">
        <f>VLOOKUP(A44,[1]TDSheet!$A:$T,20,0)</f>
        <v>2.8</v>
      </c>
      <c r="S44" s="2">
        <f>VLOOKUP(A44,[1]TDSheet!$A:$U,21,0)</f>
        <v>1.8</v>
      </c>
      <c r="T44" s="2">
        <f>VLOOKUP(A44,[1]TDSheet!$A:$L,12,0)</f>
        <v>0</v>
      </c>
      <c r="U44" s="2" t="str">
        <f>VLOOKUP(A44,[1]TDSheet!$A:$V,22,0)</f>
        <v>Пересорт с Пельмени Отборные с говядиной 0,9 кг НОВА ТМ Стародворье ТС Медвежье ушко  ПОКОМ</v>
      </c>
      <c r="W44" s="22">
        <f>VLOOKUP(A44,[1]TDSheet!$A:$X,24,0)</f>
        <v>16</v>
      </c>
    </row>
    <row r="45" spans="1:23" ht="11.1" customHeight="1" outlineLevel="1" x14ac:dyDescent="0.2">
      <c r="A45" s="8" t="s">
        <v>53</v>
      </c>
      <c r="B45" s="8" t="s">
        <v>11</v>
      </c>
      <c r="C45" s="9">
        <v>24</v>
      </c>
      <c r="D45" s="9">
        <v>300</v>
      </c>
      <c r="E45" s="9">
        <v>35</v>
      </c>
      <c r="F45" s="9">
        <v>289</v>
      </c>
      <c r="G45" s="22">
        <f>VLOOKUP(A45,[1]TDSheet!$A:$G,7,0)</f>
        <v>1</v>
      </c>
      <c r="H45" s="2">
        <f>VLOOKUP(A45,[2]TDSheet!$A:$Q,4,0)</f>
        <v>34</v>
      </c>
      <c r="I45" s="2">
        <f t="shared" si="2"/>
        <v>1</v>
      </c>
      <c r="L45" s="2">
        <f t="shared" si="3"/>
        <v>7</v>
      </c>
      <c r="M45" s="21"/>
      <c r="N45" s="21"/>
      <c r="P45" s="2">
        <f t="shared" si="4"/>
        <v>41.285714285714285</v>
      </c>
      <c r="Q45" s="2">
        <f t="shared" si="5"/>
        <v>41.285714285714285</v>
      </c>
      <c r="R45" s="2">
        <f>VLOOKUP(A45,[1]TDSheet!$A:$T,20,0)</f>
        <v>1.4</v>
      </c>
      <c r="S45" s="2">
        <f>VLOOKUP(A45,[1]TDSheet!$A:$U,21,0)</f>
        <v>6.2</v>
      </c>
      <c r="T45" s="2">
        <f>VLOOKUP(A45,[1]TDSheet!$A:$L,12,0)</f>
        <v>8.1999999999999993</v>
      </c>
      <c r="W45" s="22">
        <f>VLOOKUP(A45,[1]TDSheet!$A:$X,24,0)</f>
        <v>5</v>
      </c>
    </row>
    <row r="46" spans="1:23" ht="11.1" customHeight="1" outlineLevel="1" x14ac:dyDescent="0.2">
      <c r="A46" s="8" t="s">
        <v>54</v>
      </c>
      <c r="B46" s="8" t="s">
        <v>14</v>
      </c>
      <c r="C46" s="9">
        <v>39</v>
      </c>
      <c r="D46" s="9"/>
      <c r="E46" s="9"/>
      <c r="F46" s="9">
        <v>39</v>
      </c>
      <c r="G46" s="22">
        <f>VLOOKUP(A46,[1]TDSheet!$A:$G,7,0)</f>
        <v>1</v>
      </c>
      <c r="I46" s="2">
        <f t="shared" si="2"/>
        <v>0</v>
      </c>
      <c r="L46" s="2">
        <f t="shared" si="3"/>
        <v>0</v>
      </c>
      <c r="M46" s="21"/>
      <c r="N46" s="21"/>
      <c r="P46" s="2" t="e">
        <f t="shared" si="4"/>
        <v>#DIV/0!</v>
      </c>
      <c r="Q46" s="2" t="e">
        <f t="shared" si="5"/>
        <v>#DIV/0!</v>
      </c>
      <c r="R46" s="2">
        <f>VLOOKUP(A46,[1]TDSheet!$A:$T,20,0)</f>
        <v>0</v>
      </c>
      <c r="S46" s="2">
        <f>VLOOKUP(A46,[1]TDSheet!$A:$U,21,0)</f>
        <v>0</v>
      </c>
      <c r="T46" s="2">
        <f>VLOOKUP(A46,[1]TDSheet!$A:$L,12,0)</f>
        <v>5.5</v>
      </c>
      <c r="W46" s="22">
        <f>VLOOKUP(A46,[1]TDSheet!$A:$X,24,0)</f>
        <v>5.5</v>
      </c>
    </row>
    <row r="47" spans="1:23" ht="11.1" customHeight="1" outlineLevel="1" x14ac:dyDescent="0.2">
      <c r="A47" s="8" t="s">
        <v>55</v>
      </c>
      <c r="B47" s="8" t="s">
        <v>11</v>
      </c>
      <c r="C47" s="10"/>
      <c r="D47" s="9">
        <v>60</v>
      </c>
      <c r="E47" s="9"/>
      <c r="F47" s="9">
        <v>60</v>
      </c>
      <c r="G47" s="22">
        <f>VLOOKUP(A47,[1]TDSheet!$A:$G,7,0)</f>
        <v>0.33</v>
      </c>
      <c r="I47" s="2">
        <f t="shared" si="2"/>
        <v>0</v>
      </c>
      <c r="L47" s="2">
        <f t="shared" si="3"/>
        <v>0</v>
      </c>
      <c r="M47" s="21"/>
      <c r="N47" s="21"/>
      <c r="P47" s="2" t="e">
        <f t="shared" si="4"/>
        <v>#DIV/0!</v>
      </c>
      <c r="Q47" s="2" t="e">
        <f t="shared" si="5"/>
        <v>#DIV/0!</v>
      </c>
      <c r="R47" s="2">
        <f>VLOOKUP(A47,[1]TDSheet!$A:$T,20,0)</f>
        <v>0</v>
      </c>
      <c r="S47" s="2">
        <f>VLOOKUP(A47,[1]TDSheet!$A:$U,21,0)</f>
        <v>0</v>
      </c>
      <c r="T47" s="2">
        <f>VLOOKUP(A47,[1]TDSheet!$A:$L,12,0)</f>
        <v>0</v>
      </c>
      <c r="W47" s="22">
        <f>VLOOKUP(A47,[1]TDSheet!$A:$X,24,0)</f>
        <v>6</v>
      </c>
    </row>
    <row r="48" spans="1:23" ht="11.1" customHeight="1" outlineLevel="1" x14ac:dyDescent="0.2">
      <c r="A48" s="8" t="s">
        <v>56</v>
      </c>
      <c r="B48" s="8" t="s">
        <v>14</v>
      </c>
      <c r="C48" s="9">
        <v>35.299999999999997</v>
      </c>
      <c r="D48" s="9"/>
      <c r="E48" s="9"/>
      <c r="F48" s="9">
        <v>35.299999999999997</v>
      </c>
      <c r="G48" s="22">
        <f>VLOOKUP(A48,[1]TDSheet!$A:$G,7,0)</f>
        <v>1</v>
      </c>
      <c r="I48" s="2">
        <f t="shared" si="2"/>
        <v>0</v>
      </c>
      <c r="L48" s="2">
        <f t="shared" si="3"/>
        <v>0</v>
      </c>
      <c r="M48" s="21"/>
      <c r="N48" s="21"/>
      <c r="P48" s="2" t="e">
        <f t="shared" si="4"/>
        <v>#DIV/0!</v>
      </c>
      <c r="Q48" s="2" t="e">
        <f t="shared" si="5"/>
        <v>#DIV/0!</v>
      </c>
      <c r="R48" s="2">
        <f>VLOOKUP(A48,[1]TDSheet!$A:$T,20,0)</f>
        <v>0</v>
      </c>
      <c r="S48" s="2">
        <f>VLOOKUP(A48,[1]TDSheet!$A:$U,21,0)</f>
        <v>0</v>
      </c>
      <c r="T48" s="2">
        <f>VLOOKUP(A48,[1]TDSheet!$A:$L,12,0)</f>
        <v>0.6</v>
      </c>
      <c r="W48" s="22">
        <f>VLOOKUP(A48,[1]TDSheet!$A:$X,24,0)</f>
        <v>3</v>
      </c>
    </row>
    <row r="49" spans="1:23" ht="11.1" customHeight="1" outlineLevel="1" x14ac:dyDescent="0.2">
      <c r="A49" s="8" t="s">
        <v>57</v>
      </c>
      <c r="B49" s="8" t="s">
        <v>11</v>
      </c>
      <c r="C49" s="9">
        <v>109</v>
      </c>
      <c r="D49" s="9">
        <v>204</v>
      </c>
      <c r="E49" s="9">
        <v>223</v>
      </c>
      <c r="F49" s="9">
        <v>90</v>
      </c>
      <c r="G49" s="22">
        <f>VLOOKUP(A49,[1]TDSheet!$A:$G,7,0)</f>
        <v>0.25</v>
      </c>
      <c r="H49" s="2">
        <f>VLOOKUP(A49,[2]TDSheet!$A:$Q,4,0)</f>
        <v>216</v>
      </c>
      <c r="I49" s="2">
        <f t="shared" si="2"/>
        <v>7</v>
      </c>
      <c r="L49" s="2">
        <f t="shared" si="3"/>
        <v>44.6</v>
      </c>
      <c r="M49" s="21"/>
      <c r="N49" s="21"/>
      <c r="P49" s="2">
        <f t="shared" si="4"/>
        <v>2.0179372197309418</v>
      </c>
      <c r="Q49" s="2">
        <f t="shared" si="5"/>
        <v>2.0179372197309418</v>
      </c>
      <c r="R49" s="2">
        <f>VLOOKUP(A49,[1]TDSheet!$A:$T,20,0)</f>
        <v>22.4</v>
      </c>
      <c r="S49" s="2">
        <f>VLOOKUP(A49,[1]TDSheet!$A:$U,21,0)</f>
        <v>63.8</v>
      </c>
      <c r="T49" s="2">
        <f>VLOOKUP(A49,[1]TDSheet!$A:$L,12,0)</f>
        <v>21.8</v>
      </c>
      <c r="W49" s="22">
        <f>VLOOKUP(A49,[1]TDSheet!$A:$X,24,0)</f>
        <v>12</v>
      </c>
    </row>
    <row r="50" spans="1:23" ht="11.1" customHeight="1" outlineLevel="1" x14ac:dyDescent="0.2">
      <c r="A50" s="8" t="s">
        <v>58</v>
      </c>
      <c r="B50" s="8" t="s">
        <v>11</v>
      </c>
      <c r="C50" s="9">
        <v>103</v>
      </c>
      <c r="D50" s="9">
        <v>24</v>
      </c>
      <c r="E50" s="9">
        <v>115</v>
      </c>
      <c r="F50" s="9">
        <v>12</v>
      </c>
      <c r="G50" s="22">
        <f>VLOOKUP(A50,[1]TDSheet!$A:$G,7,0)</f>
        <v>0.3</v>
      </c>
      <c r="H50" s="2">
        <f>VLOOKUP(A50,[2]TDSheet!$A:$Q,4,0)</f>
        <v>148</v>
      </c>
      <c r="I50" s="2">
        <f t="shared" si="2"/>
        <v>-33</v>
      </c>
      <c r="L50" s="2">
        <f t="shared" si="3"/>
        <v>23</v>
      </c>
      <c r="M50" s="21"/>
      <c r="N50" s="21"/>
      <c r="P50" s="2">
        <f t="shared" si="4"/>
        <v>0.52173913043478259</v>
      </c>
      <c r="Q50" s="2">
        <f t="shared" si="5"/>
        <v>0.52173913043478259</v>
      </c>
      <c r="R50" s="2">
        <f>VLOOKUP(A50,[1]TDSheet!$A:$T,20,0)</f>
        <v>14.4</v>
      </c>
      <c r="S50" s="2">
        <f>VLOOKUP(A50,[1]TDSheet!$A:$U,21,0)</f>
        <v>30.4</v>
      </c>
      <c r="T50" s="2">
        <f>VLOOKUP(A50,[1]TDSheet!$A:$L,12,0)</f>
        <v>11.2</v>
      </c>
      <c r="W50" s="22">
        <f>VLOOKUP(A50,[1]TDSheet!$A:$X,24,0)</f>
        <v>12</v>
      </c>
    </row>
    <row r="51" spans="1:23" ht="11.1" customHeight="1" outlineLevel="1" x14ac:dyDescent="0.2">
      <c r="A51" s="8" t="s">
        <v>59</v>
      </c>
      <c r="B51" s="8" t="s">
        <v>11</v>
      </c>
      <c r="C51" s="9">
        <v>109</v>
      </c>
      <c r="D51" s="9">
        <v>3</v>
      </c>
      <c r="E51" s="9">
        <v>88</v>
      </c>
      <c r="F51" s="9">
        <v>24</v>
      </c>
      <c r="G51" s="22">
        <f>VLOOKUP(A51,[1]TDSheet!$A:$G,7,0)</f>
        <v>0.3</v>
      </c>
      <c r="H51" s="2">
        <f>VLOOKUP(A51,[2]TDSheet!$A:$Q,4,0)</f>
        <v>116</v>
      </c>
      <c r="I51" s="2">
        <f t="shared" si="2"/>
        <v>-28</v>
      </c>
      <c r="L51" s="2">
        <f t="shared" si="3"/>
        <v>17.600000000000001</v>
      </c>
      <c r="M51" s="21"/>
      <c r="N51" s="21"/>
      <c r="P51" s="2">
        <f t="shared" si="4"/>
        <v>1.3636363636363635</v>
      </c>
      <c r="Q51" s="2">
        <f t="shared" si="5"/>
        <v>1.3636363636363635</v>
      </c>
      <c r="R51" s="2">
        <f>VLOOKUP(A51,[1]TDSheet!$A:$T,20,0)</f>
        <v>18</v>
      </c>
      <c r="S51" s="2">
        <f>VLOOKUP(A51,[1]TDSheet!$A:$U,21,0)</f>
        <v>34.4</v>
      </c>
      <c r="T51" s="2">
        <f>VLOOKUP(A51,[1]TDSheet!$A:$L,12,0)</f>
        <v>9</v>
      </c>
      <c r="W51" s="22">
        <f>VLOOKUP(A51,[1]TDSheet!$A:$X,24,0)</f>
        <v>12</v>
      </c>
    </row>
    <row r="52" spans="1:23" ht="11.1" customHeight="1" outlineLevel="1" x14ac:dyDescent="0.2">
      <c r="A52" s="8" t="s">
        <v>60</v>
      </c>
      <c r="B52" s="8" t="s">
        <v>14</v>
      </c>
      <c r="C52" s="9">
        <v>84.6</v>
      </c>
      <c r="D52" s="9"/>
      <c r="E52" s="9">
        <v>1.8</v>
      </c>
      <c r="F52" s="9">
        <v>82.8</v>
      </c>
      <c r="G52" s="22">
        <f>VLOOKUP(A52,[1]TDSheet!$A:$G,7,0)</f>
        <v>1</v>
      </c>
      <c r="H52" s="2">
        <f>VLOOKUP(A52,[2]TDSheet!$A:$Q,4,0)</f>
        <v>1.8</v>
      </c>
      <c r="I52" s="2">
        <f t="shared" si="2"/>
        <v>0</v>
      </c>
      <c r="L52" s="2">
        <f t="shared" si="3"/>
        <v>0.36</v>
      </c>
      <c r="M52" s="21"/>
      <c r="N52" s="21"/>
      <c r="P52" s="2">
        <f t="shared" si="4"/>
        <v>230</v>
      </c>
      <c r="Q52" s="2">
        <f t="shared" si="5"/>
        <v>230</v>
      </c>
      <c r="R52" s="2">
        <f>VLOOKUP(A52,[1]TDSheet!$A:$T,20,0)</f>
        <v>0</v>
      </c>
      <c r="S52" s="2">
        <f>VLOOKUP(A52,[1]TDSheet!$A:$U,21,0)</f>
        <v>0.72</v>
      </c>
      <c r="T52" s="2">
        <f>VLOOKUP(A52,[1]TDSheet!$A:$L,12,0)</f>
        <v>1.44</v>
      </c>
      <c r="W52" s="22">
        <f>VLOOKUP(A52,[1]TDSheet!$A:$X,24,0)</f>
        <v>1.8</v>
      </c>
    </row>
    <row r="53" spans="1:23" ht="11.1" customHeight="1" outlineLevel="1" x14ac:dyDescent="0.2">
      <c r="A53" s="26" t="s">
        <v>61</v>
      </c>
      <c r="B53" s="26" t="s">
        <v>14</v>
      </c>
      <c r="C53" s="27">
        <v>0.9</v>
      </c>
      <c r="D53" s="27"/>
      <c r="E53" s="27"/>
      <c r="F53" s="27">
        <v>0.9</v>
      </c>
      <c r="G53" s="28">
        <f>VLOOKUP(A53,[1]TDSheet!$A:$G,7,0)</f>
        <v>0</v>
      </c>
      <c r="I53" s="2">
        <f t="shared" si="2"/>
        <v>0</v>
      </c>
      <c r="L53" s="2">
        <f t="shared" si="3"/>
        <v>0</v>
      </c>
      <c r="M53" s="21"/>
      <c r="N53" s="21"/>
      <c r="P53" s="2" t="e">
        <f t="shared" si="4"/>
        <v>#DIV/0!</v>
      </c>
      <c r="Q53" s="2" t="e">
        <f t="shared" si="5"/>
        <v>#DIV/0!</v>
      </c>
      <c r="R53" s="2">
        <f>VLOOKUP(A53,[1]TDSheet!$A:$T,20,0)</f>
        <v>0</v>
      </c>
      <c r="S53" s="2">
        <f>VLOOKUP(A53,[1]TDSheet!$A:$U,21,0)</f>
        <v>0.54</v>
      </c>
      <c r="T53" s="2">
        <f>VLOOKUP(A53,[1]TDSheet!$A:$L,12,0)</f>
        <v>0</v>
      </c>
      <c r="U53" s="29" t="str">
        <f>VLOOKUP(A53,[1]TDSheet!$A:$V,22,0)</f>
        <v>устар.</v>
      </c>
      <c r="W53" s="22">
        <f>VLOOKUP(A53,[1]TDSheet!$A:$X,24,0)</f>
        <v>1.8</v>
      </c>
    </row>
    <row r="54" spans="1:23" ht="11.1" customHeight="1" outlineLevel="1" x14ac:dyDescent="0.2">
      <c r="A54" s="8" t="s">
        <v>62</v>
      </c>
      <c r="B54" s="8" t="s">
        <v>11</v>
      </c>
      <c r="C54" s="9">
        <v>32</v>
      </c>
      <c r="D54" s="9"/>
      <c r="E54" s="9">
        <v>3</v>
      </c>
      <c r="F54" s="9">
        <v>29</v>
      </c>
      <c r="G54" s="22">
        <f>VLOOKUP(A54,[1]TDSheet!$A:$G,7,0)</f>
        <v>0.2</v>
      </c>
      <c r="H54" s="2">
        <f>VLOOKUP(A54,[2]TDSheet!$A:$Q,4,0)</f>
        <v>3</v>
      </c>
      <c r="I54" s="2">
        <f t="shared" si="2"/>
        <v>0</v>
      </c>
      <c r="L54" s="2">
        <f t="shared" si="3"/>
        <v>0.6</v>
      </c>
      <c r="M54" s="21"/>
      <c r="N54" s="21"/>
      <c r="P54" s="2">
        <f t="shared" si="4"/>
        <v>48.333333333333336</v>
      </c>
      <c r="Q54" s="2">
        <f t="shared" si="5"/>
        <v>48.333333333333336</v>
      </c>
      <c r="R54" s="2">
        <f>VLOOKUP(A54,[1]TDSheet!$A:$T,20,0)</f>
        <v>0</v>
      </c>
      <c r="S54" s="2">
        <f>VLOOKUP(A54,[1]TDSheet!$A:$U,21,0)</f>
        <v>0.8</v>
      </c>
      <c r="T54" s="2">
        <f>VLOOKUP(A54,[1]TDSheet!$A:$L,12,0)</f>
        <v>1</v>
      </c>
      <c r="W54" s="22">
        <f>VLOOKUP(A54,[1]TDSheet!$A:$X,24,0)</f>
        <v>6</v>
      </c>
    </row>
    <row r="55" spans="1:23" ht="11.1" customHeight="1" outlineLevel="1" x14ac:dyDescent="0.2">
      <c r="A55" s="8" t="s">
        <v>63</v>
      </c>
      <c r="B55" s="8" t="s">
        <v>11</v>
      </c>
      <c r="C55" s="10"/>
      <c r="D55" s="9">
        <v>30</v>
      </c>
      <c r="E55" s="9"/>
      <c r="F55" s="9">
        <v>30</v>
      </c>
      <c r="G55" s="22">
        <f>VLOOKUP(A55,[1]TDSheet!$A:$G,7,0)</f>
        <v>0.2</v>
      </c>
      <c r="I55" s="2">
        <f t="shared" si="2"/>
        <v>0</v>
      </c>
      <c r="L55" s="2">
        <f t="shared" si="3"/>
        <v>0</v>
      </c>
      <c r="M55" s="21"/>
      <c r="N55" s="21"/>
      <c r="P55" s="2" t="e">
        <f t="shared" si="4"/>
        <v>#DIV/0!</v>
      </c>
      <c r="Q55" s="2" t="e">
        <f t="shared" si="5"/>
        <v>#DIV/0!</v>
      </c>
      <c r="R55" s="2">
        <f>VLOOKUP(A55,[1]TDSheet!$A:$T,20,0)</f>
        <v>0.6</v>
      </c>
      <c r="S55" s="2">
        <f>VLOOKUP(A55,[1]TDSheet!$A:$U,21,0)</f>
        <v>0.8</v>
      </c>
      <c r="T55" s="2">
        <f>VLOOKUP(A55,[1]TDSheet!$A:$L,12,0)</f>
        <v>0</v>
      </c>
      <c r="W55" s="22">
        <f>VLOOKUP(A55,[1]TDSheet!$A:$X,24,0)</f>
        <v>6</v>
      </c>
    </row>
    <row r="56" spans="1:23" ht="11.1" customHeight="1" outlineLevel="1" x14ac:dyDescent="0.2">
      <c r="A56" s="8" t="s">
        <v>64</v>
      </c>
      <c r="B56" s="8" t="s">
        <v>11</v>
      </c>
      <c r="C56" s="9">
        <v>7</v>
      </c>
      <c r="D56" s="9">
        <v>2506</v>
      </c>
      <c r="E56" s="9">
        <v>711</v>
      </c>
      <c r="F56" s="9">
        <v>1802</v>
      </c>
      <c r="G56" s="22">
        <f>VLOOKUP(A56,[1]TDSheet!$A:$G,7,0)</f>
        <v>0.3</v>
      </c>
      <c r="H56" s="2">
        <f>VLOOKUP(A56,[2]TDSheet!$A:$Q,4,0)</f>
        <v>711</v>
      </c>
      <c r="I56" s="2">
        <f t="shared" si="2"/>
        <v>0</v>
      </c>
      <c r="L56" s="2">
        <f t="shared" si="3"/>
        <v>142.19999999999999</v>
      </c>
      <c r="M56" s="21"/>
      <c r="N56" s="21"/>
      <c r="P56" s="2">
        <f t="shared" si="4"/>
        <v>12.672292545710269</v>
      </c>
      <c r="Q56" s="2">
        <f t="shared" si="5"/>
        <v>12.672292545710269</v>
      </c>
      <c r="R56" s="2">
        <f>VLOOKUP(A56,[1]TDSheet!$A:$T,20,0)</f>
        <v>0.4</v>
      </c>
      <c r="S56" s="2">
        <f>VLOOKUP(A56,[1]TDSheet!$A:$U,21,0)</f>
        <v>0</v>
      </c>
      <c r="T56" s="2">
        <f>VLOOKUP(A56,[1]TDSheet!$A:$L,12,0)</f>
        <v>89.4</v>
      </c>
      <c r="W56" s="22">
        <f>VLOOKUP(A56,[1]TDSheet!$A:$X,24,0)</f>
        <v>14</v>
      </c>
    </row>
    <row r="57" spans="1:23" ht="11.1" customHeight="1" outlineLevel="1" x14ac:dyDescent="0.2">
      <c r="A57" s="8" t="s">
        <v>65</v>
      </c>
      <c r="B57" s="8" t="s">
        <v>11</v>
      </c>
      <c r="C57" s="9">
        <v>34</v>
      </c>
      <c r="D57" s="9">
        <v>1008</v>
      </c>
      <c r="E57" s="9">
        <v>234</v>
      </c>
      <c r="F57" s="9">
        <v>808</v>
      </c>
      <c r="G57" s="22">
        <f>VLOOKUP(A57,[1]TDSheet!$A:$G,7,0)</f>
        <v>0.25</v>
      </c>
      <c r="H57" s="2">
        <f>VLOOKUP(A57,[2]TDSheet!$A:$Q,4,0)</f>
        <v>268</v>
      </c>
      <c r="I57" s="2">
        <f t="shared" si="2"/>
        <v>-34</v>
      </c>
      <c r="L57" s="2">
        <f t="shared" si="3"/>
        <v>46.8</v>
      </c>
      <c r="M57" s="21"/>
      <c r="N57" s="21"/>
      <c r="P57" s="2">
        <f t="shared" si="4"/>
        <v>17.264957264957268</v>
      </c>
      <c r="Q57" s="2">
        <f t="shared" si="5"/>
        <v>17.264957264957268</v>
      </c>
      <c r="R57" s="2">
        <f>VLOOKUP(A57,[1]TDSheet!$A:$T,20,0)</f>
        <v>19.2</v>
      </c>
      <c r="S57" s="2">
        <f>VLOOKUP(A57,[1]TDSheet!$A:$U,21,0)</f>
        <v>79.2</v>
      </c>
      <c r="T57" s="2">
        <f>VLOOKUP(A57,[1]TDSheet!$A:$L,12,0)</f>
        <v>50.4</v>
      </c>
      <c r="W57" s="22">
        <f>VLOOKUP(A57,[1]TDSheet!$A:$X,24,0)</f>
        <v>12</v>
      </c>
    </row>
    <row r="58" spans="1:23" ht="11.1" customHeight="1" outlineLevel="1" x14ac:dyDescent="0.2">
      <c r="A58" s="8" t="s">
        <v>66</v>
      </c>
      <c r="B58" s="8" t="s">
        <v>11</v>
      </c>
      <c r="C58" s="9">
        <v>-21</v>
      </c>
      <c r="D58" s="9">
        <v>2006</v>
      </c>
      <c r="E58" s="9">
        <v>378</v>
      </c>
      <c r="F58" s="9">
        <v>1607</v>
      </c>
      <c r="G58" s="22">
        <f>VLOOKUP(A58,[1]TDSheet!$A:$G,7,0)</f>
        <v>0.25</v>
      </c>
      <c r="H58" s="2">
        <f>VLOOKUP(A58,[2]TDSheet!$A:$Q,4,0)</f>
        <v>371</v>
      </c>
      <c r="I58" s="2">
        <f t="shared" si="2"/>
        <v>7</v>
      </c>
      <c r="L58" s="2">
        <f t="shared" si="3"/>
        <v>75.599999999999994</v>
      </c>
      <c r="M58" s="21"/>
      <c r="N58" s="21"/>
      <c r="P58" s="2">
        <f t="shared" si="4"/>
        <v>21.25661375661376</v>
      </c>
      <c r="Q58" s="2">
        <f t="shared" si="5"/>
        <v>21.25661375661376</v>
      </c>
      <c r="R58" s="2">
        <f>VLOOKUP(A58,[1]TDSheet!$A:$T,20,0)</f>
        <v>22.4</v>
      </c>
      <c r="S58" s="2">
        <f>VLOOKUP(A58,[1]TDSheet!$A:$U,21,0)</f>
        <v>80.400000000000006</v>
      </c>
      <c r="T58" s="2">
        <f>VLOOKUP(A58,[1]TDSheet!$A:$L,12,0)</f>
        <v>94</v>
      </c>
      <c r="W58" s="22">
        <f>VLOOKUP(A58,[1]TDSheet!$A:$X,24,0)</f>
        <v>12</v>
      </c>
    </row>
    <row r="59" spans="1:23" ht="11.1" customHeight="1" outlineLevel="1" x14ac:dyDescent="0.2">
      <c r="A59" s="8" t="s">
        <v>67</v>
      </c>
      <c r="B59" s="8" t="s">
        <v>14</v>
      </c>
      <c r="C59" s="9">
        <v>124.2</v>
      </c>
      <c r="D59" s="9"/>
      <c r="E59" s="9">
        <v>18.899999999999999</v>
      </c>
      <c r="F59" s="9">
        <v>105.3</v>
      </c>
      <c r="G59" s="22">
        <f>VLOOKUP(A59,[1]TDSheet!$A:$G,7,0)</f>
        <v>1</v>
      </c>
      <c r="H59" s="2">
        <f>VLOOKUP(A59,[2]TDSheet!$A:$Q,4,0)</f>
        <v>18.8</v>
      </c>
      <c r="I59" s="2">
        <f t="shared" si="2"/>
        <v>9.9999999999997868E-2</v>
      </c>
      <c r="L59" s="2">
        <f t="shared" si="3"/>
        <v>3.78</v>
      </c>
      <c r="M59" s="21"/>
      <c r="N59" s="21"/>
      <c r="P59" s="2">
        <f t="shared" si="4"/>
        <v>27.857142857142858</v>
      </c>
      <c r="Q59" s="2">
        <f t="shared" si="5"/>
        <v>27.857142857142858</v>
      </c>
      <c r="R59" s="2">
        <f>VLOOKUP(A59,[1]TDSheet!$A:$T,20,0)</f>
        <v>0</v>
      </c>
      <c r="S59" s="2">
        <f>VLOOKUP(A59,[1]TDSheet!$A:$U,21,0)</f>
        <v>0</v>
      </c>
      <c r="T59" s="2">
        <f>VLOOKUP(A59,[1]TDSheet!$A:$L,12,0)</f>
        <v>0.54</v>
      </c>
      <c r="W59" s="22">
        <f>VLOOKUP(A59,[1]TDSheet!$A:$X,24,0)</f>
        <v>2.7</v>
      </c>
    </row>
    <row r="60" spans="1:23" ht="11.1" customHeight="1" outlineLevel="1" x14ac:dyDescent="0.2">
      <c r="A60" s="8" t="s">
        <v>68</v>
      </c>
      <c r="B60" s="8" t="s">
        <v>14</v>
      </c>
      <c r="C60" s="9">
        <v>75</v>
      </c>
      <c r="D60" s="9"/>
      <c r="E60" s="9">
        <v>5</v>
      </c>
      <c r="F60" s="9">
        <v>70</v>
      </c>
      <c r="G60" s="22">
        <f>VLOOKUP(A60,[1]TDSheet!$A:$G,7,0)</f>
        <v>1</v>
      </c>
      <c r="H60" s="2">
        <f>VLOOKUP(A60,[2]TDSheet!$A:$Q,4,0)</f>
        <v>5</v>
      </c>
      <c r="I60" s="2">
        <f t="shared" si="2"/>
        <v>0</v>
      </c>
      <c r="L60" s="2">
        <f t="shared" si="3"/>
        <v>1</v>
      </c>
      <c r="M60" s="21"/>
      <c r="N60" s="21"/>
      <c r="P60" s="2">
        <f t="shared" si="4"/>
        <v>70</v>
      </c>
      <c r="Q60" s="2">
        <f t="shared" si="5"/>
        <v>70</v>
      </c>
      <c r="R60" s="2">
        <f>VLOOKUP(A60,[1]TDSheet!$A:$T,20,0)</f>
        <v>0</v>
      </c>
      <c r="S60" s="2">
        <f>VLOOKUP(A60,[1]TDSheet!$A:$U,21,0)</f>
        <v>0</v>
      </c>
      <c r="T60" s="2">
        <f>VLOOKUP(A60,[1]TDSheet!$A:$L,12,0)</f>
        <v>2</v>
      </c>
      <c r="W60" s="22">
        <f>VLOOKUP(A60,[1]TDSheet!$A:$X,24,0)</f>
        <v>5</v>
      </c>
    </row>
    <row r="61" spans="1:23" ht="11.1" customHeight="1" outlineLevel="1" x14ac:dyDescent="0.2">
      <c r="A61" s="8" t="s">
        <v>69</v>
      </c>
      <c r="B61" s="8" t="s">
        <v>11</v>
      </c>
      <c r="C61" s="9">
        <v>-15</v>
      </c>
      <c r="D61" s="9">
        <v>22</v>
      </c>
      <c r="E61" s="9">
        <v>7</v>
      </c>
      <c r="F61" s="9"/>
      <c r="G61" s="22">
        <f>VLOOKUP(A61,[1]TDSheet!$A:$G,7,0)</f>
        <v>0.14000000000000001</v>
      </c>
      <c r="H61" s="2">
        <f>VLOOKUP(A61,[2]TDSheet!$A:$Q,4,0)</f>
        <v>7</v>
      </c>
      <c r="I61" s="2">
        <f t="shared" si="2"/>
        <v>0</v>
      </c>
      <c r="L61" s="2">
        <f t="shared" si="3"/>
        <v>1.4</v>
      </c>
      <c r="M61" s="21"/>
      <c r="N61" s="21"/>
      <c r="P61" s="2">
        <f t="shared" si="4"/>
        <v>0</v>
      </c>
      <c r="Q61" s="2">
        <f t="shared" si="5"/>
        <v>0</v>
      </c>
      <c r="R61" s="2">
        <f>VLOOKUP(A61,[1]TDSheet!$A:$T,20,0)</f>
        <v>17.2</v>
      </c>
      <c r="S61" s="2">
        <f>VLOOKUP(A61,[1]TDSheet!$A:$U,21,0)</f>
        <v>2</v>
      </c>
      <c r="T61" s="2">
        <f>VLOOKUP(A61,[1]TDSheet!$A:$L,12,0)</f>
        <v>0</v>
      </c>
      <c r="W61" s="22">
        <f>VLOOKUP(A61,[1]TDSheet!$A:$X,24,0)</f>
        <v>22</v>
      </c>
    </row>
    <row r="62" spans="1:23" ht="11.1" customHeight="1" outlineLevel="1" x14ac:dyDescent="0.2">
      <c r="A62" s="30" t="s">
        <v>10</v>
      </c>
      <c r="B62" s="8" t="s">
        <v>11</v>
      </c>
      <c r="C62" s="9">
        <v>-13</v>
      </c>
      <c r="D62" s="9"/>
      <c r="E62" s="9">
        <v>18</v>
      </c>
      <c r="F62" s="9">
        <v>-31</v>
      </c>
      <c r="G62" s="22">
        <f>VLOOKUP(A62,[1]TDSheet!$A:$G,7,0)</f>
        <v>0</v>
      </c>
      <c r="H62" s="2">
        <f>VLOOKUP(A62,[2]TDSheet!$A:$Q,4,0)</f>
        <v>18</v>
      </c>
      <c r="I62" s="2">
        <f t="shared" si="2"/>
        <v>0</v>
      </c>
      <c r="L62" s="2">
        <f t="shared" si="3"/>
        <v>3.6</v>
      </c>
      <c r="M62" s="21"/>
      <c r="N62" s="21"/>
      <c r="P62" s="2">
        <f t="shared" si="4"/>
        <v>-8.6111111111111107</v>
      </c>
      <c r="Q62" s="2">
        <f t="shared" si="5"/>
        <v>-8.6111111111111107</v>
      </c>
      <c r="R62" s="2">
        <f>VLOOKUP(A62,[1]TDSheet!$A:$T,20,0)</f>
        <v>0</v>
      </c>
      <c r="S62" s="2">
        <f>VLOOKUP(A62,[1]TDSheet!$A:$U,21,0)</f>
        <v>0</v>
      </c>
      <c r="T62" s="2">
        <f>VLOOKUP(A62,[1]TDSheet!$A:$L,12,0)</f>
        <v>3.4</v>
      </c>
      <c r="W62" s="22">
        <f>VLOOKUP(A62,[1]TDSheet!$A:$X,24,0)</f>
        <v>0</v>
      </c>
    </row>
    <row r="63" spans="1:23" ht="21.95" customHeight="1" outlineLevel="1" x14ac:dyDescent="0.2">
      <c r="A63" s="8" t="s">
        <v>12</v>
      </c>
      <c r="B63" s="8" t="s">
        <v>11</v>
      </c>
      <c r="C63" s="9">
        <v>-27</v>
      </c>
      <c r="D63" s="9">
        <v>1</v>
      </c>
      <c r="E63" s="9">
        <v>56</v>
      </c>
      <c r="F63" s="9">
        <v>-82</v>
      </c>
      <c r="G63" s="22">
        <f>VLOOKUP(A63,[1]TDSheet!$A:$G,7,0)</f>
        <v>0</v>
      </c>
      <c r="H63" s="2">
        <f>VLOOKUP(A63,[2]TDSheet!$A:$Q,4,0)</f>
        <v>56</v>
      </c>
      <c r="I63" s="2">
        <f t="shared" si="2"/>
        <v>0</v>
      </c>
      <c r="L63" s="2">
        <f t="shared" si="3"/>
        <v>11.2</v>
      </c>
      <c r="M63" s="21"/>
      <c r="N63" s="21"/>
      <c r="P63" s="2">
        <f t="shared" si="4"/>
        <v>-7.3214285714285721</v>
      </c>
      <c r="Q63" s="2">
        <f t="shared" si="5"/>
        <v>-7.3214285714285721</v>
      </c>
      <c r="R63" s="2">
        <f>VLOOKUP(A63,[1]TDSheet!$A:$T,20,0)</f>
        <v>0.6</v>
      </c>
      <c r="S63" s="2">
        <f>VLOOKUP(A63,[1]TDSheet!$A:$U,21,0)</f>
        <v>9</v>
      </c>
      <c r="T63" s="2">
        <f>VLOOKUP(A63,[1]TDSheet!$A:$L,12,0)</f>
        <v>10.4</v>
      </c>
      <c r="W63" s="22">
        <f>VLOOKUP(A63,[1]TDSheet!$A:$X,24,0)</f>
        <v>0</v>
      </c>
    </row>
  </sheetData>
  <autoFilter ref="A3:Y63" xr:uid="{FA10BD26-B34C-4EB6-9F36-77CED868F51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2023-12-29T09:38:07Z</dcterms:modified>
</cp:coreProperties>
</file>