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12,23 Сочи КИ\"/>
    </mc:Choice>
  </mc:AlternateContent>
  <xr:revisionPtr revIDLastSave="0" documentId="13_ncr:1_{A77F1705-5CA2-46F0-B506-54111051A3A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TDSheet!$A$3:$W$84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R6" i="1"/>
  <c r="Q6" i="1"/>
  <c r="M7" i="1"/>
  <c r="M8" i="1"/>
  <c r="M5" i="1" s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6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7" i="1"/>
  <c r="J8" i="1"/>
  <c r="J5" i="1" s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6" i="1"/>
  <c r="F5" i="1"/>
  <c r="E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1" i="1"/>
  <c r="I82" i="1"/>
  <c r="I83" i="1"/>
  <c r="I84" i="1"/>
  <c r="I6" i="1"/>
  <c r="V27" i="1"/>
  <c r="V28" i="1"/>
  <c r="V34" i="1"/>
  <c r="V36" i="1"/>
  <c r="V45" i="1"/>
  <c r="V46" i="1"/>
  <c r="V54" i="1"/>
  <c r="V55" i="1"/>
  <c r="V72" i="1"/>
  <c r="V78" i="1"/>
  <c r="V79" i="1"/>
  <c r="G7" i="1"/>
  <c r="H7" i="1"/>
  <c r="S7" i="1"/>
  <c r="T7" i="1"/>
  <c r="U7" i="1"/>
  <c r="G8" i="1"/>
  <c r="H8" i="1"/>
  <c r="S8" i="1"/>
  <c r="T8" i="1"/>
  <c r="U8" i="1"/>
  <c r="G9" i="1"/>
  <c r="H9" i="1"/>
  <c r="S9" i="1"/>
  <c r="T9" i="1"/>
  <c r="U9" i="1"/>
  <c r="G10" i="1"/>
  <c r="H10" i="1"/>
  <c r="S10" i="1"/>
  <c r="T10" i="1"/>
  <c r="U10" i="1"/>
  <c r="G11" i="1"/>
  <c r="H11" i="1"/>
  <c r="S11" i="1"/>
  <c r="T11" i="1"/>
  <c r="U11" i="1"/>
  <c r="G12" i="1"/>
  <c r="H12" i="1"/>
  <c r="S12" i="1"/>
  <c r="T12" i="1"/>
  <c r="U12" i="1"/>
  <c r="G13" i="1"/>
  <c r="H13" i="1"/>
  <c r="S13" i="1"/>
  <c r="T13" i="1"/>
  <c r="U13" i="1"/>
  <c r="G14" i="1"/>
  <c r="H14" i="1"/>
  <c r="S14" i="1"/>
  <c r="T14" i="1"/>
  <c r="U14" i="1"/>
  <c r="G15" i="1"/>
  <c r="H15" i="1"/>
  <c r="S15" i="1"/>
  <c r="T15" i="1"/>
  <c r="U15" i="1"/>
  <c r="G16" i="1"/>
  <c r="H16" i="1"/>
  <c r="S16" i="1"/>
  <c r="T16" i="1"/>
  <c r="U16" i="1"/>
  <c r="G17" i="1"/>
  <c r="H17" i="1"/>
  <c r="S17" i="1"/>
  <c r="T17" i="1"/>
  <c r="U17" i="1"/>
  <c r="G18" i="1"/>
  <c r="H18" i="1"/>
  <c r="S18" i="1"/>
  <c r="T18" i="1"/>
  <c r="U18" i="1"/>
  <c r="G19" i="1"/>
  <c r="H19" i="1"/>
  <c r="S19" i="1"/>
  <c r="T19" i="1"/>
  <c r="U19" i="1"/>
  <c r="G20" i="1"/>
  <c r="H20" i="1"/>
  <c r="S20" i="1"/>
  <c r="T20" i="1"/>
  <c r="U20" i="1"/>
  <c r="G21" i="1"/>
  <c r="H21" i="1"/>
  <c r="S21" i="1"/>
  <c r="T21" i="1"/>
  <c r="U21" i="1"/>
  <c r="G22" i="1"/>
  <c r="H22" i="1"/>
  <c r="S22" i="1"/>
  <c r="T22" i="1"/>
  <c r="U22" i="1"/>
  <c r="G23" i="1"/>
  <c r="H23" i="1"/>
  <c r="S23" i="1"/>
  <c r="T23" i="1"/>
  <c r="U23" i="1"/>
  <c r="G24" i="1"/>
  <c r="H24" i="1"/>
  <c r="S24" i="1"/>
  <c r="T24" i="1"/>
  <c r="U24" i="1"/>
  <c r="G25" i="1"/>
  <c r="H25" i="1"/>
  <c r="S25" i="1"/>
  <c r="T25" i="1"/>
  <c r="U25" i="1"/>
  <c r="G26" i="1"/>
  <c r="H26" i="1"/>
  <c r="S26" i="1"/>
  <c r="T26" i="1"/>
  <c r="U26" i="1"/>
  <c r="G27" i="1"/>
  <c r="H27" i="1"/>
  <c r="S27" i="1"/>
  <c r="T27" i="1"/>
  <c r="U27" i="1"/>
  <c r="G28" i="1"/>
  <c r="H28" i="1"/>
  <c r="S28" i="1"/>
  <c r="T28" i="1"/>
  <c r="U28" i="1"/>
  <c r="G29" i="1"/>
  <c r="H29" i="1"/>
  <c r="S29" i="1"/>
  <c r="T29" i="1"/>
  <c r="U29" i="1"/>
  <c r="G30" i="1"/>
  <c r="H30" i="1"/>
  <c r="S30" i="1"/>
  <c r="T30" i="1"/>
  <c r="U30" i="1"/>
  <c r="G31" i="1"/>
  <c r="H31" i="1"/>
  <c r="S31" i="1"/>
  <c r="T31" i="1"/>
  <c r="U31" i="1"/>
  <c r="G32" i="1"/>
  <c r="H32" i="1"/>
  <c r="S32" i="1"/>
  <c r="T32" i="1"/>
  <c r="U32" i="1"/>
  <c r="G33" i="1"/>
  <c r="H33" i="1"/>
  <c r="S33" i="1"/>
  <c r="T33" i="1"/>
  <c r="U33" i="1"/>
  <c r="G34" i="1"/>
  <c r="H34" i="1"/>
  <c r="S34" i="1"/>
  <c r="T34" i="1"/>
  <c r="U34" i="1"/>
  <c r="G35" i="1"/>
  <c r="H35" i="1"/>
  <c r="S35" i="1"/>
  <c r="T35" i="1"/>
  <c r="U35" i="1"/>
  <c r="G36" i="1"/>
  <c r="H36" i="1"/>
  <c r="S36" i="1"/>
  <c r="T36" i="1"/>
  <c r="U36" i="1"/>
  <c r="G37" i="1"/>
  <c r="H37" i="1"/>
  <c r="S37" i="1"/>
  <c r="T37" i="1"/>
  <c r="U37" i="1"/>
  <c r="G38" i="1"/>
  <c r="H38" i="1"/>
  <c r="S38" i="1"/>
  <c r="T38" i="1"/>
  <c r="U38" i="1"/>
  <c r="G39" i="1"/>
  <c r="H39" i="1"/>
  <c r="S39" i="1"/>
  <c r="T39" i="1"/>
  <c r="U39" i="1"/>
  <c r="G40" i="1"/>
  <c r="H40" i="1"/>
  <c r="S40" i="1"/>
  <c r="T40" i="1"/>
  <c r="U40" i="1"/>
  <c r="G41" i="1"/>
  <c r="H41" i="1"/>
  <c r="S41" i="1"/>
  <c r="T41" i="1"/>
  <c r="U41" i="1"/>
  <c r="G42" i="1"/>
  <c r="H42" i="1"/>
  <c r="S42" i="1"/>
  <c r="T42" i="1"/>
  <c r="U42" i="1"/>
  <c r="G43" i="1"/>
  <c r="H43" i="1"/>
  <c r="S43" i="1"/>
  <c r="T43" i="1"/>
  <c r="U43" i="1"/>
  <c r="G44" i="1"/>
  <c r="H44" i="1"/>
  <c r="S44" i="1"/>
  <c r="T44" i="1"/>
  <c r="U44" i="1"/>
  <c r="G45" i="1"/>
  <c r="H45" i="1"/>
  <c r="S45" i="1"/>
  <c r="T45" i="1"/>
  <c r="U45" i="1"/>
  <c r="G46" i="1"/>
  <c r="H46" i="1"/>
  <c r="S46" i="1"/>
  <c r="T46" i="1"/>
  <c r="U46" i="1"/>
  <c r="G47" i="1"/>
  <c r="H47" i="1"/>
  <c r="S47" i="1"/>
  <c r="T47" i="1"/>
  <c r="U47" i="1"/>
  <c r="G48" i="1"/>
  <c r="H48" i="1"/>
  <c r="S48" i="1"/>
  <c r="T48" i="1"/>
  <c r="U48" i="1"/>
  <c r="G49" i="1"/>
  <c r="H49" i="1"/>
  <c r="S49" i="1"/>
  <c r="T49" i="1"/>
  <c r="U49" i="1"/>
  <c r="H50" i="1"/>
  <c r="G51" i="1"/>
  <c r="H51" i="1"/>
  <c r="S51" i="1"/>
  <c r="T51" i="1"/>
  <c r="U51" i="1"/>
  <c r="G52" i="1"/>
  <c r="H52" i="1"/>
  <c r="S52" i="1"/>
  <c r="T52" i="1"/>
  <c r="U52" i="1"/>
  <c r="G53" i="1"/>
  <c r="H53" i="1"/>
  <c r="S53" i="1"/>
  <c r="T53" i="1"/>
  <c r="U53" i="1"/>
  <c r="G54" i="1"/>
  <c r="H54" i="1"/>
  <c r="S54" i="1"/>
  <c r="T54" i="1"/>
  <c r="U54" i="1"/>
  <c r="G55" i="1"/>
  <c r="H55" i="1"/>
  <c r="S55" i="1"/>
  <c r="T55" i="1"/>
  <c r="U55" i="1"/>
  <c r="G56" i="1"/>
  <c r="H56" i="1"/>
  <c r="S56" i="1"/>
  <c r="T56" i="1"/>
  <c r="U56" i="1"/>
  <c r="G57" i="1"/>
  <c r="H57" i="1"/>
  <c r="S57" i="1"/>
  <c r="T57" i="1"/>
  <c r="U57" i="1"/>
  <c r="G58" i="1"/>
  <c r="H58" i="1"/>
  <c r="S58" i="1"/>
  <c r="T58" i="1"/>
  <c r="U58" i="1"/>
  <c r="H59" i="1"/>
  <c r="G60" i="1"/>
  <c r="H60" i="1"/>
  <c r="S60" i="1"/>
  <c r="T60" i="1"/>
  <c r="U60" i="1"/>
  <c r="G61" i="1"/>
  <c r="H61" i="1"/>
  <c r="S61" i="1"/>
  <c r="T61" i="1"/>
  <c r="U61" i="1"/>
  <c r="G62" i="1"/>
  <c r="H62" i="1"/>
  <c r="S62" i="1"/>
  <c r="T62" i="1"/>
  <c r="U62" i="1"/>
  <c r="G63" i="1"/>
  <c r="H63" i="1"/>
  <c r="S63" i="1"/>
  <c r="T63" i="1"/>
  <c r="U63" i="1"/>
  <c r="G64" i="1"/>
  <c r="H64" i="1"/>
  <c r="S64" i="1"/>
  <c r="T64" i="1"/>
  <c r="U64" i="1"/>
  <c r="G65" i="1"/>
  <c r="H65" i="1"/>
  <c r="S65" i="1"/>
  <c r="T65" i="1"/>
  <c r="U65" i="1"/>
  <c r="G66" i="1"/>
  <c r="H66" i="1"/>
  <c r="S66" i="1"/>
  <c r="T66" i="1"/>
  <c r="U66" i="1"/>
  <c r="G67" i="1"/>
  <c r="H67" i="1"/>
  <c r="S67" i="1"/>
  <c r="T67" i="1"/>
  <c r="U67" i="1"/>
  <c r="G68" i="1"/>
  <c r="H68" i="1"/>
  <c r="S68" i="1"/>
  <c r="T68" i="1"/>
  <c r="U68" i="1"/>
  <c r="G69" i="1"/>
  <c r="H69" i="1"/>
  <c r="S69" i="1"/>
  <c r="T69" i="1"/>
  <c r="U69" i="1"/>
  <c r="G70" i="1"/>
  <c r="H70" i="1"/>
  <c r="S70" i="1"/>
  <c r="T70" i="1"/>
  <c r="U70" i="1"/>
  <c r="G71" i="1"/>
  <c r="H71" i="1"/>
  <c r="S71" i="1"/>
  <c r="T71" i="1"/>
  <c r="U71" i="1"/>
  <c r="G72" i="1"/>
  <c r="H72" i="1"/>
  <c r="S72" i="1"/>
  <c r="T72" i="1"/>
  <c r="U72" i="1"/>
  <c r="G73" i="1"/>
  <c r="H73" i="1"/>
  <c r="S73" i="1"/>
  <c r="T73" i="1"/>
  <c r="U73" i="1"/>
  <c r="G74" i="1"/>
  <c r="H74" i="1"/>
  <c r="S74" i="1"/>
  <c r="T74" i="1"/>
  <c r="U74" i="1"/>
  <c r="G75" i="1"/>
  <c r="H75" i="1"/>
  <c r="S75" i="1"/>
  <c r="T75" i="1"/>
  <c r="U75" i="1"/>
  <c r="H76" i="1"/>
  <c r="S76" i="1"/>
  <c r="T76" i="1"/>
  <c r="U76" i="1"/>
  <c r="G77" i="1"/>
  <c r="H77" i="1"/>
  <c r="S77" i="1"/>
  <c r="T77" i="1"/>
  <c r="U77" i="1"/>
  <c r="G78" i="1"/>
  <c r="H78" i="1"/>
  <c r="S78" i="1"/>
  <c r="T78" i="1"/>
  <c r="U78" i="1"/>
  <c r="G79" i="1"/>
  <c r="H79" i="1"/>
  <c r="S79" i="1"/>
  <c r="T79" i="1"/>
  <c r="U79" i="1"/>
  <c r="G81" i="1"/>
  <c r="H81" i="1"/>
  <c r="S81" i="1"/>
  <c r="T81" i="1"/>
  <c r="U81" i="1"/>
  <c r="G82" i="1"/>
  <c r="H82" i="1"/>
  <c r="S82" i="1"/>
  <c r="T82" i="1"/>
  <c r="U82" i="1"/>
  <c r="G83" i="1"/>
  <c r="H83" i="1"/>
  <c r="S83" i="1"/>
  <c r="T83" i="1"/>
  <c r="U83" i="1"/>
  <c r="G84" i="1"/>
  <c r="H84" i="1"/>
  <c r="S84" i="1"/>
  <c r="T84" i="1"/>
  <c r="U84" i="1"/>
  <c r="U6" i="1"/>
  <c r="T6" i="1"/>
  <c r="S6" i="1"/>
  <c r="H6" i="1"/>
  <c r="G6" i="1"/>
  <c r="W5" i="1"/>
  <c r="O5" i="1"/>
  <c r="N5" i="1"/>
  <c r="L5" i="1"/>
  <c r="K5" i="1"/>
  <c r="I5" i="1" l="1"/>
  <c r="T5" i="1"/>
  <c r="S5" i="1"/>
  <c r="U5" i="1"/>
</calcChain>
</file>

<file path=xl/sharedStrings.xml><?xml version="1.0" encoding="utf-8"?>
<sst xmlns="http://schemas.openxmlformats.org/spreadsheetml/2006/main" count="194" uniqueCount="111">
  <si>
    <t>Период: 22.12.2023 - 29.12.2023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</si>
  <si>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</si>
  <si>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</si>
  <si>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</si>
  <si>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</si>
  <si>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</si>
  <si>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</si>
  <si>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</si>
  <si>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</si>
  <si>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</si>
  <si>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</si>
  <si>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</si>
  <si>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</si>
  <si>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</si>
  <si>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</si>
  <si>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</si>
  <si>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</si>
  <si>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</si>
  <si>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</si>
  <si>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</si>
  <si>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</si>
  <si>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</si>
  <si>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</si>
  <si>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</si>
  <si>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</si>
  <si>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</si>
  <si>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</si>
  <si>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</si>
  <si>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</si>
  <si>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</si>
  <si>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</si>
  <si>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</si>
  <si>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</si>
  <si>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</si>
  <si>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</si>
  <si>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</si>
  <si>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</si>
  <si>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</si>
  <si>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</si>
  <si>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</si>
  <si>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</si>
  <si>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</si>
  <si>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</si>
  <si>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</si>
  <si>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</si>
  <si>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</si>
  <si>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</si>
  <si>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</si>
  <si>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</si>
  <si>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</si>
  <si>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</si>
  <si>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</si>
  <si>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</si>
  <si>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</si>
  <si>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</si>
  <si>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</si>
  <si>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</si>
  <si>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</si>
  <si>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</si>
  <si>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</si>
  <si>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</si>
  <si>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287  Ветчина Вязанка с индейкой, вектор 0,45 кг, ТМ Стародворские колбасы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</si>
  <si>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</si>
  <si>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</si>
  <si>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</si>
  <si>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</si>
  <si>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</si>
  <si>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</si>
  <si>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</si>
  <si>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</si>
  <si>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</si>
  <si>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</si>
  <si>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</si>
  <si>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</si>
  <si>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</si>
  <si>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</si>
  <si>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</si>
  <si>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</si>
  <si>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</si>
  <si>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</si>
  <si>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</si>
  <si>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</si>
  <si>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</si>
  <si>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410  Сосиски Баварские с сыром ТМ Стародворье 0,35 кг.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</si>
  <si>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</si>
  <si>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 ТМ Баварушка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</si>
  <si>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</si>
  <si>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</si>
  <si>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</si>
  <si>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</si>
  <si>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</si>
  <si>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</si>
  <si>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</si>
  <si>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</si>
  <si>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</si>
  <si>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</si>
  <si>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</si>
  <si>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Комментарии</t>
  </si>
  <si>
    <t>кон ост</t>
  </si>
  <si>
    <t>ост без заказа</t>
  </si>
  <si>
    <t>коментарий</t>
  </si>
  <si>
    <t>вес</t>
  </si>
  <si>
    <t>в дороге</t>
  </si>
  <si>
    <t>от филиала</t>
  </si>
  <si>
    <t>филиала</t>
  </si>
  <si>
    <t>11,12,</t>
  </si>
  <si>
    <t>18,12,</t>
  </si>
  <si>
    <t>29,12,</t>
  </si>
  <si>
    <t>28,12,</t>
  </si>
  <si>
    <t>новинка</t>
  </si>
  <si>
    <t>устар.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</si>
</sst>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6" fontId="0" fillId="0" borderId="0" xfId="0" applyNumberFormat="1" applyAlignment="1">
      <alignment horizontal="left"/>
    </xf>
    <xf numFmtId="166" fontId="0" fillId="0" borderId="0" xfId="0" applyNumberFormat="1"/>
    <xf numFmtId="166" fontId="1" fillId="0" borderId="0" xfId="0" applyNumberFormat="1" applyFont="1" applyAlignment="1">
      <alignment horizontal="left" vertical="top"/>
    </xf>
    <xf numFmtId="166" fontId="2" fillId="3" borderId="2" xfId="0" applyNumberFormat="1" applyFont="1" applyFill="1" applyBorder="1" applyAlignment="1">
      <alignment horizontal="right" vertical="top"/>
    </xf>
    <xf numFmtId="166" fontId="2" fillId="3" borderId="1" xfId="0" applyNumberFormat="1" applyFont="1" applyFill="1" applyBorder="1" applyAlignment="1">
      <alignment horizontal="right" vertical="top"/>
    </xf>
    <xf numFmtId="166" fontId="0" fillId="0" borderId="2" xfId="0" applyNumberFormat="1" applyBorder="1" applyAlignment="1">
      <alignment horizontal="right" vertical="top"/>
    </xf>
    <xf numFmtId="166" fontId="0" fillId="0" borderId="1" xfId="0" applyNumberFormat="1" applyBorder="1" applyAlignment="1">
      <alignment horizontal="right" vertical="top"/>
    </xf>
    <xf numFmtId="166" fontId="1" fillId="2" borderId="1" xfId="0" applyNumberFormat="1" applyFont="1" applyFill="1" applyBorder="1" applyAlignment="1">
      <alignment horizontal="left" vertical="top"/>
    </xf>
    <xf numFmtId="166" fontId="0" fillId="0" borderId="0" xfId="0" applyNumberFormat="1" applyAlignment="1"/>
    <xf numFmtId="166" fontId="2" fillId="3" borderId="1" xfId="0" applyNumberFormat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6" fontId="3" fillId="4" borderId="0" xfId="0" applyNumberFormat="1" applyFont="1" applyFill="1"/>
    <xf numFmtId="166" fontId="3" fillId="5" borderId="0" xfId="0" applyNumberFormat="1" applyFont="1" applyFill="1"/>
    <xf numFmtId="166" fontId="4" fillId="0" borderId="0" xfId="0" applyNumberFormat="1" applyFont="1"/>
    <xf numFmtId="166" fontId="3" fillId="0" borderId="0" xfId="0" applyNumberFormat="1" applyFont="1"/>
    <xf numFmtId="166" fontId="5" fillId="6" borderId="3" xfId="0" applyNumberFormat="1" applyFont="1" applyFill="1" applyBorder="1" applyAlignment="1">
      <alignment horizontal="right" vertical="top"/>
    </xf>
    <xf numFmtId="166" fontId="5" fillId="6" borderId="4" xfId="0" applyNumberFormat="1" applyFont="1" applyFill="1" applyBorder="1" applyAlignment="1">
      <alignment horizontal="right" vertical="top"/>
    </xf>
    <xf numFmtId="166" fontId="5" fillId="6" borderId="5" xfId="0" applyNumberFormat="1" applyFont="1" applyFill="1" applyBorder="1" applyAlignment="1">
      <alignment horizontal="right" vertical="top"/>
    </xf>
    <xf numFmtId="166" fontId="5" fillId="6" borderId="0" xfId="0" applyNumberFormat="1" applyFont="1" applyFill="1" applyAlignment="1">
      <alignment horizontal="right" vertical="top"/>
    </xf>
    <xf numFmtId="166" fontId="0" fillId="0" borderId="6" xfId="0" applyNumberFormat="1" applyBorder="1" applyAlignment="1"/>
    <xf numFmtId="2" fontId="0" fillId="0" borderId="0" xfId="0" applyNumberFormat="1" applyAlignment="1"/>
    <xf numFmtId="166" fontId="4" fillId="0" borderId="0" xfId="0" applyNumberFormat="1" applyFont="1" applyAlignment="1"/>
    <xf numFmtId="166" fontId="0" fillId="7" borderId="0" xfId="0" applyNumberFormat="1" applyFill="1" applyAlignment="1"/>
    <xf numFmtId="166" fontId="4" fillId="7" borderId="0" xfId="0" applyNumberFormat="1" applyFont="1" applyFill="1" applyAlignment="1"/>
    <xf numFmtId="166" fontId="0" fillId="7" borderId="1" xfId="0" applyNumberFormat="1" applyFill="1" applyBorder="1" applyAlignment="1">
      <alignment horizontal="left" vertical="top"/>
    </xf>
    <xf numFmtId="166" fontId="0" fillId="7" borderId="1" xfId="0" applyNumberFormat="1" applyFill="1" applyBorder="1" applyAlignment="1">
      <alignment horizontal="right" vertical="top"/>
    </xf>
    <xf numFmtId="2" fontId="0" fillId="7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2,23/25,12,23%20&#1057;&#1086;&#1095;&#1080;%20&#1050;&#1048;/&#1076;&#1074;%2025,12,23%20&#1089;&#109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23,12,23-29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18.12.2023 - 25.12.2023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P3" t="str">
            <v>Комментарии</v>
          </cell>
          <cell r="Q3" t="str">
            <v>кон ост</v>
          </cell>
          <cell r="R3" t="str">
            <v>ост без заказа</v>
          </cell>
          <cell r="S3" t="str">
            <v>ср</v>
          </cell>
          <cell r="T3" t="str">
            <v>ср</v>
          </cell>
          <cell r="U3" t="str">
            <v>ср</v>
          </cell>
          <cell r="V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L4" t="str">
            <v>в дороге</v>
          </cell>
          <cell r="M4" t="str">
            <v>25,12,</v>
          </cell>
          <cell r="O4" t="str">
            <v>от филиала</v>
          </cell>
          <cell r="P4" t="str">
            <v>филиала</v>
          </cell>
          <cell r="S4" t="str">
            <v>04,12,</v>
          </cell>
          <cell r="T4" t="str">
            <v>11,12,</v>
          </cell>
          <cell r="U4" t="str">
            <v>18,12,</v>
          </cell>
        </row>
        <row r="5">
          <cell r="E5">
            <v>2250.8440000000005</v>
          </cell>
          <cell r="F5">
            <v>6012.7260000000006</v>
          </cell>
          <cell r="I5">
            <v>3536.7310000000002</v>
          </cell>
          <cell r="J5">
            <v>-1285.8869999999999</v>
          </cell>
          <cell r="K5">
            <v>0</v>
          </cell>
          <cell r="L5">
            <v>12232</v>
          </cell>
          <cell r="M5">
            <v>450.16879999999981</v>
          </cell>
          <cell r="N5">
            <v>0</v>
          </cell>
          <cell r="O5">
            <v>0</v>
          </cell>
          <cell r="S5">
            <v>1241.6889999999999</v>
          </cell>
          <cell r="T5">
            <v>822.87620000000015</v>
          </cell>
          <cell r="U5">
            <v>933.08199999999988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4.09</v>
          </cell>
          <cell r="D6">
            <v>11.435</v>
          </cell>
          <cell r="E6">
            <v>4.3600000000000003</v>
          </cell>
          <cell r="F6">
            <v>11.164999999999999</v>
          </cell>
          <cell r="G6">
            <v>1</v>
          </cell>
          <cell r="H6">
            <v>50</v>
          </cell>
          <cell r="I6">
            <v>5.2</v>
          </cell>
          <cell r="J6">
            <v>-0.83999999999999986</v>
          </cell>
          <cell r="L6">
            <v>25</v>
          </cell>
          <cell r="M6">
            <v>0.87200000000000011</v>
          </cell>
          <cell r="Q6">
            <v>41.473623853211002</v>
          </cell>
          <cell r="R6">
            <v>41.473623853211002</v>
          </cell>
          <cell r="S6">
            <v>0.20519999999999999</v>
          </cell>
          <cell r="T6">
            <v>1.3919999999999999</v>
          </cell>
          <cell r="U6">
            <v>1.4239999999999999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40.612000000000002</v>
          </cell>
          <cell r="D7">
            <v>46.469000000000001</v>
          </cell>
          <cell r="E7">
            <v>43.273000000000003</v>
          </cell>
          <cell r="F7">
            <v>38.588000000000001</v>
          </cell>
          <cell r="G7">
            <v>1</v>
          </cell>
          <cell r="H7">
            <v>50</v>
          </cell>
          <cell r="I7">
            <v>40.6</v>
          </cell>
          <cell r="J7">
            <v>2.6730000000000018</v>
          </cell>
          <cell r="L7">
            <v>25</v>
          </cell>
          <cell r="M7">
            <v>8.6546000000000003</v>
          </cell>
          <cell r="Q7">
            <v>7.3473066346220506</v>
          </cell>
          <cell r="R7">
            <v>7.3473066346220506</v>
          </cell>
          <cell r="S7">
            <v>4.7076000000000002</v>
          </cell>
          <cell r="T7">
            <v>8.0879999999999992</v>
          </cell>
          <cell r="U7">
            <v>5.7560000000000002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20.97</v>
          </cell>
          <cell r="D8">
            <v>1.34</v>
          </cell>
          <cell r="E8">
            <v>11.864000000000001</v>
          </cell>
          <cell r="F8">
            <v>9.1059999999999999</v>
          </cell>
          <cell r="G8">
            <v>1</v>
          </cell>
          <cell r="H8">
            <v>45</v>
          </cell>
          <cell r="I8">
            <v>11.7</v>
          </cell>
          <cell r="J8">
            <v>0.16400000000000148</v>
          </cell>
          <cell r="L8">
            <v>45</v>
          </cell>
          <cell r="M8">
            <v>2.3728000000000002</v>
          </cell>
          <cell r="Q8">
            <v>22.802596089008766</v>
          </cell>
          <cell r="R8">
            <v>22.802596089008766</v>
          </cell>
          <cell r="S8">
            <v>2.9752000000000001</v>
          </cell>
          <cell r="T8">
            <v>1.3492000000000002</v>
          </cell>
          <cell r="U8">
            <v>2.7547999999999999</v>
          </cell>
        </row>
        <row r="9">
          <cell r="A9" t="str">
            <v xml:space="preserve"> 020  Ветчина Столичная Вязанка, вектор 0.5кг, ПОКОМ</v>
          </cell>
          <cell r="B9" t="str">
            <v>шт</v>
          </cell>
          <cell r="D9">
            <v>5</v>
          </cell>
          <cell r="E9">
            <v>5</v>
          </cell>
          <cell r="G9">
            <v>0</v>
          </cell>
          <cell r="H9" t="e">
            <v>#N/A</v>
          </cell>
          <cell r="I9">
            <v>5</v>
          </cell>
          <cell r="J9">
            <v>0</v>
          </cell>
          <cell r="M9">
            <v>1</v>
          </cell>
          <cell r="Q9">
            <v>0</v>
          </cell>
          <cell r="R9">
            <v>0</v>
          </cell>
          <cell r="S9">
            <v>0.4</v>
          </cell>
          <cell r="T9">
            <v>0</v>
          </cell>
          <cell r="U9">
            <v>0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72</v>
          </cell>
          <cell r="D10">
            <v>27</v>
          </cell>
          <cell r="E10">
            <v>61</v>
          </cell>
          <cell r="F10">
            <v>-4</v>
          </cell>
          <cell r="G10">
            <v>0.5</v>
          </cell>
          <cell r="H10">
            <v>50</v>
          </cell>
          <cell r="I10">
            <v>96</v>
          </cell>
          <cell r="J10">
            <v>-35</v>
          </cell>
          <cell r="L10">
            <v>350</v>
          </cell>
          <cell r="M10">
            <v>12.2</v>
          </cell>
          <cell r="Q10">
            <v>28.360655737704921</v>
          </cell>
          <cell r="R10">
            <v>28.360655737704921</v>
          </cell>
          <cell r="S10">
            <v>14.8</v>
          </cell>
          <cell r="T10">
            <v>12.4</v>
          </cell>
          <cell r="U10">
            <v>22.6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309</v>
          </cell>
          <cell r="D11">
            <v>123</v>
          </cell>
          <cell r="E11">
            <v>266</v>
          </cell>
          <cell r="F11">
            <v>85</v>
          </cell>
          <cell r="G11">
            <v>0.4</v>
          </cell>
          <cell r="H11">
            <v>50</v>
          </cell>
          <cell r="I11">
            <v>284</v>
          </cell>
          <cell r="J11">
            <v>-18</v>
          </cell>
          <cell r="L11">
            <v>800</v>
          </cell>
          <cell r="M11">
            <v>53.2</v>
          </cell>
          <cell r="Q11">
            <v>16.63533834586466</v>
          </cell>
          <cell r="R11">
            <v>16.63533834586466</v>
          </cell>
          <cell r="S11">
            <v>65.400000000000006</v>
          </cell>
          <cell r="T11">
            <v>47</v>
          </cell>
          <cell r="U11">
            <v>64.599999999999994</v>
          </cell>
        </row>
        <row r="12">
          <cell r="A12" t="str">
            <v xml:space="preserve"> 029  Сосиски Венские, Вязанка NDX МГС, 0.5кг, ПОКОМ</v>
          </cell>
          <cell r="B12" t="str">
            <v>шт</v>
          </cell>
          <cell r="D12">
            <v>12</v>
          </cell>
          <cell r="E12">
            <v>0</v>
          </cell>
          <cell r="F12">
            <v>11</v>
          </cell>
          <cell r="G12">
            <v>0.5</v>
          </cell>
          <cell r="H12">
            <v>31</v>
          </cell>
          <cell r="I12">
            <v>2</v>
          </cell>
          <cell r="J12">
            <v>-2</v>
          </cell>
          <cell r="L12">
            <v>45</v>
          </cell>
          <cell r="M12">
            <v>0</v>
          </cell>
          <cell r="Q12" t="e">
            <v>#DIV/0!</v>
          </cell>
          <cell r="R12" t="e">
            <v>#DIV/0!</v>
          </cell>
          <cell r="S12">
            <v>2.2000000000000002</v>
          </cell>
          <cell r="T12">
            <v>2.2000000000000002</v>
          </cell>
          <cell r="U12">
            <v>4.5999999999999996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56</v>
          </cell>
          <cell r="D13">
            <v>402</v>
          </cell>
          <cell r="E13">
            <v>24</v>
          </cell>
          <cell r="F13">
            <v>391</v>
          </cell>
          <cell r="G13">
            <v>0.45</v>
          </cell>
          <cell r="H13">
            <v>45</v>
          </cell>
          <cell r="I13">
            <v>162</v>
          </cell>
          <cell r="J13">
            <v>-138</v>
          </cell>
          <cell r="L13">
            <v>500</v>
          </cell>
          <cell r="M13">
            <v>4.8</v>
          </cell>
          <cell r="Q13">
            <v>185.625</v>
          </cell>
          <cell r="R13">
            <v>185.625</v>
          </cell>
          <cell r="S13">
            <v>51.4</v>
          </cell>
          <cell r="T13">
            <v>35.6</v>
          </cell>
          <cell r="U13">
            <v>48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D14">
            <v>186</v>
          </cell>
          <cell r="E14">
            <v>14</v>
          </cell>
          <cell r="F14">
            <v>165</v>
          </cell>
          <cell r="G14">
            <v>0.45</v>
          </cell>
          <cell r="H14">
            <v>45</v>
          </cell>
          <cell r="I14">
            <v>98</v>
          </cell>
          <cell r="J14">
            <v>-84</v>
          </cell>
          <cell r="L14">
            <v>500</v>
          </cell>
          <cell r="M14">
            <v>2.8</v>
          </cell>
          <cell r="Q14">
            <v>237.50000000000003</v>
          </cell>
          <cell r="R14">
            <v>237.50000000000003</v>
          </cell>
          <cell r="S14">
            <v>46.6</v>
          </cell>
          <cell r="T14">
            <v>29.4</v>
          </cell>
          <cell r="U14">
            <v>-4.5999999999999996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D15">
            <v>72</v>
          </cell>
          <cell r="E15">
            <v>-2</v>
          </cell>
          <cell r="F15">
            <v>72</v>
          </cell>
          <cell r="G15">
            <v>0.5</v>
          </cell>
          <cell r="H15">
            <v>40</v>
          </cell>
          <cell r="J15">
            <v>-2</v>
          </cell>
          <cell r="L15">
            <v>100</v>
          </cell>
          <cell r="M15">
            <v>-0.4</v>
          </cell>
          <cell r="Q15">
            <v>-430</v>
          </cell>
          <cell r="R15">
            <v>-430</v>
          </cell>
          <cell r="S15">
            <v>4</v>
          </cell>
          <cell r="T15">
            <v>7.8</v>
          </cell>
          <cell r="U15">
            <v>1.6</v>
          </cell>
        </row>
        <row r="16">
          <cell r="A16" t="str">
            <v xml:space="preserve"> 042  Ветчина Нежная Особая ТМ Стародворье, п/а, 0,4кг    ПОКОМ</v>
          </cell>
          <cell r="B16" t="str">
            <v>шт</v>
          </cell>
          <cell r="C16">
            <v>23</v>
          </cell>
          <cell r="G16">
            <v>0</v>
          </cell>
          <cell r="H16">
            <v>50</v>
          </cell>
          <cell r="J16">
            <v>0</v>
          </cell>
          <cell r="M16">
            <v>0</v>
          </cell>
          <cell r="Q16" t="e">
            <v>#DIV/0!</v>
          </cell>
          <cell r="R16" t="e">
            <v>#DIV/0!</v>
          </cell>
          <cell r="S16">
            <v>0.4</v>
          </cell>
          <cell r="T16">
            <v>0.4</v>
          </cell>
          <cell r="U16">
            <v>0.2</v>
          </cell>
          <cell r="V16" t="str">
            <v>то же что и 043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54</v>
          </cell>
          <cell r="D17">
            <v>25</v>
          </cell>
          <cell r="E17">
            <v>14</v>
          </cell>
          <cell r="F17">
            <v>64</v>
          </cell>
          <cell r="G17">
            <v>0.4</v>
          </cell>
          <cell r="H17">
            <v>50</v>
          </cell>
          <cell r="I17">
            <v>15</v>
          </cell>
          <cell r="J17">
            <v>-1</v>
          </cell>
          <cell r="L17">
            <v>140</v>
          </cell>
          <cell r="M17">
            <v>2.8</v>
          </cell>
          <cell r="Q17">
            <v>72.857142857142861</v>
          </cell>
          <cell r="R17">
            <v>72.857142857142861</v>
          </cell>
          <cell r="S17">
            <v>5.8</v>
          </cell>
          <cell r="T17">
            <v>6.8</v>
          </cell>
          <cell r="U17">
            <v>6.2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18</v>
          </cell>
          <cell r="D18">
            <v>2</v>
          </cell>
          <cell r="E18">
            <v>20</v>
          </cell>
          <cell r="G18">
            <v>0.17</v>
          </cell>
          <cell r="H18">
            <v>180</v>
          </cell>
          <cell r="I18">
            <v>20</v>
          </cell>
          <cell r="J18">
            <v>0</v>
          </cell>
          <cell r="L18">
            <v>150</v>
          </cell>
          <cell r="M18">
            <v>4</v>
          </cell>
          <cell r="Q18">
            <v>37.5</v>
          </cell>
          <cell r="R18">
            <v>37.5</v>
          </cell>
          <cell r="S18">
            <v>4.2</v>
          </cell>
          <cell r="T18">
            <v>4.2</v>
          </cell>
          <cell r="U18">
            <v>8.4</v>
          </cell>
        </row>
        <row r="19">
          <cell r="A19" t="str">
            <v xml:space="preserve"> 054  Колбаса вареная Филейбургская с филе сочного окорока, 0,45 кг, БАВАРУШКА ПОКОМ</v>
          </cell>
          <cell r="B19" t="str">
            <v>шт</v>
          </cell>
          <cell r="C19">
            <v>9</v>
          </cell>
          <cell r="E19">
            <v>-2</v>
          </cell>
          <cell r="G19">
            <v>0.4</v>
          </cell>
          <cell r="H19">
            <v>50</v>
          </cell>
          <cell r="I19">
            <v>2</v>
          </cell>
          <cell r="J19">
            <v>-4</v>
          </cell>
          <cell r="L19">
            <v>30</v>
          </cell>
          <cell r="M19">
            <v>-0.4</v>
          </cell>
          <cell r="Q19">
            <v>-75</v>
          </cell>
          <cell r="R19">
            <v>-75</v>
          </cell>
          <cell r="S19">
            <v>0.2</v>
          </cell>
          <cell r="T19">
            <v>0.6</v>
          </cell>
          <cell r="U19">
            <v>1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-2</v>
          </cell>
          <cell r="D20">
            <v>13</v>
          </cell>
          <cell r="E20">
            <v>-1</v>
          </cell>
          <cell r="G20">
            <v>0.45</v>
          </cell>
          <cell r="H20">
            <v>50</v>
          </cell>
          <cell r="I20">
            <v>21</v>
          </cell>
          <cell r="J20">
            <v>-22</v>
          </cell>
          <cell r="L20">
            <v>150</v>
          </cell>
          <cell r="M20">
            <v>-0.2</v>
          </cell>
          <cell r="Q20">
            <v>-750</v>
          </cell>
          <cell r="R20">
            <v>-750</v>
          </cell>
          <cell r="S20">
            <v>3.2</v>
          </cell>
          <cell r="T20">
            <v>1.2</v>
          </cell>
          <cell r="U20">
            <v>8.1999999999999993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262</v>
          </cell>
          <cell r="D21">
            <v>130</v>
          </cell>
          <cell r="E21">
            <v>14</v>
          </cell>
          <cell r="F21">
            <v>310</v>
          </cell>
          <cell r="G21">
            <v>0.5</v>
          </cell>
          <cell r="H21">
            <v>60</v>
          </cell>
          <cell r="I21">
            <v>18</v>
          </cell>
          <cell r="J21">
            <v>-4</v>
          </cell>
          <cell r="L21">
            <v>350</v>
          </cell>
          <cell r="M21">
            <v>2.8</v>
          </cell>
          <cell r="Q21">
            <v>235.71428571428572</v>
          </cell>
          <cell r="R21">
            <v>235.71428571428572</v>
          </cell>
          <cell r="S21">
            <v>23.4</v>
          </cell>
          <cell r="T21">
            <v>29.8</v>
          </cell>
          <cell r="U21">
            <v>30.6</v>
          </cell>
        </row>
        <row r="22">
          <cell r="A22" t="str">
            <v xml:space="preserve"> 060  Колбаса Докторская стародворская  0,5 кг,ПОКОМ</v>
          </cell>
          <cell r="B22" t="str">
            <v>шт</v>
          </cell>
          <cell r="C22">
            <v>59</v>
          </cell>
          <cell r="E22">
            <v>20</v>
          </cell>
          <cell r="F22">
            <v>36</v>
          </cell>
          <cell r="G22">
            <v>0.5</v>
          </cell>
          <cell r="H22">
            <v>55</v>
          </cell>
          <cell r="I22">
            <v>23</v>
          </cell>
          <cell r="J22">
            <v>-3</v>
          </cell>
          <cell r="L22">
            <v>50</v>
          </cell>
          <cell r="M22">
            <v>4</v>
          </cell>
          <cell r="Q22">
            <v>21.5</v>
          </cell>
          <cell r="R22">
            <v>21.5</v>
          </cell>
          <cell r="S22">
            <v>2.2000000000000002</v>
          </cell>
          <cell r="T22">
            <v>2.8</v>
          </cell>
          <cell r="U22">
            <v>5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B23" t="str">
            <v>шт</v>
          </cell>
          <cell r="C23">
            <v>-1</v>
          </cell>
          <cell r="D23">
            <v>61</v>
          </cell>
          <cell r="E23">
            <v>-1</v>
          </cell>
          <cell r="F23">
            <v>57</v>
          </cell>
          <cell r="G23">
            <v>0.3</v>
          </cell>
          <cell r="H23">
            <v>40</v>
          </cell>
          <cell r="I23">
            <v>6</v>
          </cell>
          <cell r="J23">
            <v>-7</v>
          </cell>
          <cell r="L23">
            <v>70</v>
          </cell>
          <cell r="M23">
            <v>-0.2</v>
          </cell>
          <cell r="Q23">
            <v>-635</v>
          </cell>
          <cell r="R23">
            <v>-635</v>
          </cell>
          <cell r="S23">
            <v>9.8000000000000007</v>
          </cell>
          <cell r="T23">
            <v>6.8</v>
          </cell>
          <cell r="U23">
            <v>5.8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G24">
            <v>0.5</v>
          </cell>
          <cell r="H24">
            <v>60</v>
          </cell>
          <cell r="J24">
            <v>0</v>
          </cell>
          <cell r="L24">
            <v>150</v>
          </cell>
          <cell r="M24">
            <v>0</v>
          </cell>
          <cell r="Q24" t="e">
            <v>#DIV/0!</v>
          </cell>
          <cell r="R24" t="e">
            <v>#DIV/0!</v>
          </cell>
          <cell r="S24">
            <v>0</v>
          </cell>
          <cell r="T24">
            <v>0</v>
          </cell>
          <cell r="U24">
            <v>-0.2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D25">
            <v>150</v>
          </cell>
          <cell r="E25">
            <v>7</v>
          </cell>
          <cell r="F25">
            <v>135</v>
          </cell>
          <cell r="G25">
            <v>0.35</v>
          </cell>
          <cell r="H25">
            <v>40</v>
          </cell>
          <cell r="I25">
            <v>47</v>
          </cell>
          <cell r="J25">
            <v>-40</v>
          </cell>
          <cell r="L25">
            <v>400</v>
          </cell>
          <cell r="M25">
            <v>1.4</v>
          </cell>
          <cell r="Q25">
            <v>382.14285714285717</v>
          </cell>
          <cell r="R25">
            <v>382.14285714285717</v>
          </cell>
          <cell r="S25">
            <v>27.4</v>
          </cell>
          <cell r="T25">
            <v>16.399999999999999</v>
          </cell>
          <cell r="U25">
            <v>9.7414000000000005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D26">
            <v>78</v>
          </cell>
          <cell r="E26">
            <v>1</v>
          </cell>
          <cell r="F26">
            <v>74</v>
          </cell>
          <cell r="G26">
            <v>0.17</v>
          </cell>
          <cell r="H26">
            <v>120</v>
          </cell>
          <cell r="I26">
            <v>4</v>
          </cell>
          <cell r="J26">
            <v>-3</v>
          </cell>
          <cell r="L26">
            <v>200</v>
          </cell>
          <cell r="M26">
            <v>0.2</v>
          </cell>
          <cell r="Q26">
            <v>1370</v>
          </cell>
          <cell r="R26">
            <v>1370</v>
          </cell>
          <cell r="S26">
            <v>10.4</v>
          </cell>
          <cell r="T26">
            <v>7.2</v>
          </cell>
          <cell r="U26">
            <v>0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B27" t="str">
            <v>шт</v>
          </cell>
          <cell r="D27">
            <v>2</v>
          </cell>
          <cell r="E27">
            <v>2</v>
          </cell>
          <cell r="G27">
            <v>0</v>
          </cell>
          <cell r="H27" t="e">
            <v>#N/A</v>
          </cell>
          <cell r="I27">
            <v>3</v>
          </cell>
          <cell r="J27">
            <v>-1</v>
          </cell>
          <cell r="M27">
            <v>0.4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76</v>
          </cell>
          <cell r="D28">
            <v>3</v>
          </cell>
          <cell r="E28">
            <v>15</v>
          </cell>
          <cell r="F28">
            <v>59</v>
          </cell>
          <cell r="G28">
            <v>0.38</v>
          </cell>
          <cell r="H28">
            <v>40</v>
          </cell>
          <cell r="I28">
            <v>20</v>
          </cell>
          <cell r="J28">
            <v>-5</v>
          </cell>
          <cell r="L28">
            <v>40</v>
          </cell>
          <cell r="M28">
            <v>3</v>
          </cell>
          <cell r="Q28">
            <v>33</v>
          </cell>
          <cell r="R28">
            <v>33</v>
          </cell>
          <cell r="S28">
            <v>3.8</v>
          </cell>
          <cell r="T28">
            <v>1</v>
          </cell>
          <cell r="U28">
            <v>2.2000000000000002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1</v>
          </cell>
          <cell r="D29">
            <v>10</v>
          </cell>
          <cell r="E29">
            <v>-1</v>
          </cell>
          <cell r="G29">
            <v>0</v>
          </cell>
          <cell r="H29">
            <v>40</v>
          </cell>
          <cell r="I29">
            <v>7</v>
          </cell>
          <cell r="J29">
            <v>-8</v>
          </cell>
          <cell r="M29">
            <v>-0.2</v>
          </cell>
          <cell r="Q29">
            <v>0</v>
          </cell>
          <cell r="R29">
            <v>0</v>
          </cell>
          <cell r="S29">
            <v>8.4</v>
          </cell>
          <cell r="T29">
            <v>-0.6</v>
          </cell>
          <cell r="U29">
            <v>0.4</v>
          </cell>
          <cell r="V29" t="str">
            <v>устар.</v>
          </cell>
        </row>
        <row r="30">
          <cell r="A30" t="str">
            <v xml:space="preserve"> 094  Сосиски Баварские,  0.35кг, ТМ Колбасный стандарт ПОКОМ</v>
          </cell>
          <cell r="B30" t="str">
            <v>шт</v>
          </cell>
          <cell r="C30">
            <v>-5</v>
          </cell>
          <cell r="D30">
            <v>9</v>
          </cell>
          <cell r="E30">
            <v>4</v>
          </cell>
          <cell r="G30">
            <v>0.35</v>
          </cell>
          <cell r="H30">
            <v>45</v>
          </cell>
          <cell r="I30">
            <v>5</v>
          </cell>
          <cell r="J30">
            <v>-1</v>
          </cell>
          <cell r="L30">
            <v>350</v>
          </cell>
          <cell r="M30">
            <v>0.8</v>
          </cell>
          <cell r="Q30">
            <v>437.5</v>
          </cell>
          <cell r="R30">
            <v>437.5</v>
          </cell>
          <cell r="S30">
            <v>0</v>
          </cell>
          <cell r="T30">
            <v>22.6</v>
          </cell>
          <cell r="U30">
            <v>2.6</v>
          </cell>
          <cell r="V30" t="str">
            <v>вместо 0,42</v>
          </cell>
        </row>
        <row r="31">
          <cell r="A31" t="str">
            <v xml:space="preserve"> 096  Сосиски Баварские,  0.42кг,ПОКОМ</v>
          </cell>
          <cell r="B31" t="str">
            <v>шт</v>
          </cell>
          <cell r="C31">
            <v>-1</v>
          </cell>
          <cell r="D31">
            <v>11</v>
          </cell>
          <cell r="E31">
            <v>5</v>
          </cell>
          <cell r="G31">
            <v>0</v>
          </cell>
          <cell r="H31">
            <v>45</v>
          </cell>
          <cell r="I31">
            <v>17</v>
          </cell>
          <cell r="J31">
            <v>-12</v>
          </cell>
          <cell r="M31">
            <v>1</v>
          </cell>
          <cell r="Q31">
            <v>0</v>
          </cell>
          <cell r="R31">
            <v>0</v>
          </cell>
          <cell r="S31">
            <v>54.6</v>
          </cell>
          <cell r="T31">
            <v>5.4</v>
          </cell>
          <cell r="U31">
            <v>-0.6</v>
          </cell>
          <cell r="V31" t="str">
            <v>устар.</v>
          </cell>
        </row>
        <row r="32">
          <cell r="A32" t="str">
            <v xml:space="preserve"> 102  Сосиски Ганноверские, амилюкс МГС, 0.6кг, ТМ Стародворье    ПОКОМ</v>
          </cell>
          <cell r="B32" t="str">
            <v>шт</v>
          </cell>
          <cell r="C32">
            <v>19</v>
          </cell>
          <cell r="D32">
            <v>143</v>
          </cell>
          <cell r="E32">
            <v>23</v>
          </cell>
          <cell r="F32">
            <v>114</v>
          </cell>
          <cell r="G32">
            <v>0.6</v>
          </cell>
          <cell r="H32">
            <v>40</v>
          </cell>
          <cell r="I32">
            <v>93</v>
          </cell>
          <cell r="J32">
            <v>-70</v>
          </cell>
          <cell r="L32">
            <v>350</v>
          </cell>
          <cell r="M32">
            <v>4.5999999999999996</v>
          </cell>
          <cell r="Q32">
            <v>100.86956521739131</v>
          </cell>
          <cell r="R32">
            <v>100.86956521739131</v>
          </cell>
          <cell r="S32">
            <v>27.4</v>
          </cell>
          <cell r="T32">
            <v>17.600000000000001</v>
          </cell>
          <cell r="U32">
            <v>27.2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B33" t="str">
            <v>шт</v>
          </cell>
          <cell r="C33">
            <v>-2</v>
          </cell>
          <cell r="D33">
            <v>96</v>
          </cell>
          <cell r="E33">
            <v>-2</v>
          </cell>
          <cell r="F33">
            <v>83</v>
          </cell>
          <cell r="G33">
            <v>0.35</v>
          </cell>
          <cell r="H33">
            <v>45</v>
          </cell>
          <cell r="I33">
            <v>33</v>
          </cell>
          <cell r="J33">
            <v>-35</v>
          </cell>
          <cell r="L33">
            <v>300</v>
          </cell>
          <cell r="M33">
            <v>-0.4</v>
          </cell>
          <cell r="Q33">
            <v>-957.5</v>
          </cell>
          <cell r="R33">
            <v>-957.5</v>
          </cell>
          <cell r="S33">
            <v>21.2</v>
          </cell>
          <cell r="T33">
            <v>4.4000000000000004</v>
          </cell>
          <cell r="U33">
            <v>1.4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B34" t="str">
            <v>шт</v>
          </cell>
          <cell r="C34">
            <v>5</v>
          </cell>
          <cell r="D34">
            <v>106</v>
          </cell>
          <cell r="E34">
            <v>9</v>
          </cell>
          <cell r="F34">
            <v>76</v>
          </cell>
          <cell r="G34">
            <v>0.35</v>
          </cell>
          <cell r="H34">
            <v>45</v>
          </cell>
          <cell r="I34">
            <v>41</v>
          </cell>
          <cell r="J34">
            <v>-32</v>
          </cell>
          <cell r="L34">
            <v>300</v>
          </cell>
          <cell r="M34">
            <v>1.8</v>
          </cell>
          <cell r="Q34">
            <v>208.88888888888889</v>
          </cell>
          <cell r="R34">
            <v>208.88888888888889</v>
          </cell>
          <cell r="S34">
            <v>23</v>
          </cell>
          <cell r="T34">
            <v>4</v>
          </cell>
          <cell r="U34">
            <v>-3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B35" t="str">
            <v>шт</v>
          </cell>
          <cell r="C35">
            <v>14</v>
          </cell>
          <cell r="D35">
            <v>145</v>
          </cell>
          <cell r="E35">
            <v>-4</v>
          </cell>
          <cell r="F35">
            <v>86</v>
          </cell>
          <cell r="G35">
            <v>0.35</v>
          </cell>
          <cell r="H35">
            <v>45</v>
          </cell>
          <cell r="I35">
            <v>41</v>
          </cell>
          <cell r="J35">
            <v>-45</v>
          </cell>
          <cell r="L35">
            <v>300</v>
          </cell>
          <cell r="M35">
            <v>-0.8</v>
          </cell>
          <cell r="Q35">
            <v>-482.5</v>
          </cell>
          <cell r="R35">
            <v>-482.5</v>
          </cell>
          <cell r="S35">
            <v>24.8</v>
          </cell>
          <cell r="T35">
            <v>5.4</v>
          </cell>
          <cell r="U35">
            <v>-4.2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232.22399999999999</v>
          </cell>
          <cell r="D36">
            <v>216.346</v>
          </cell>
          <cell r="E36">
            <v>219.32499999999999</v>
          </cell>
          <cell r="F36">
            <v>66.88</v>
          </cell>
          <cell r="G36">
            <v>1</v>
          </cell>
          <cell r="H36">
            <v>50</v>
          </cell>
          <cell r="I36">
            <v>237.8</v>
          </cell>
          <cell r="J36">
            <v>-18.475000000000023</v>
          </cell>
          <cell r="L36">
            <v>210</v>
          </cell>
          <cell r="M36">
            <v>43.864999999999995</v>
          </cell>
          <cell r="Q36">
            <v>6.3120939245412062</v>
          </cell>
          <cell r="R36">
            <v>6.3120939245412062</v>
          </cell>
          <cell r="S36">
            <v>59.320000000000007</v>
          </cell>
          <cell r="T36">
            <v>29.872000000000003</v>
          </cell>
          <cell r="U36">
            <v>34.807400000000001</v>
          </cell>
        </row>
        <row r="37">
          <cell r="A37" t="str">
            <v xml:space="preserve"> 207  ВСД Колбаса Княжеская, ВЕС.    </v>
          </cell>
          <cell r="B37" t="str">
            <v>кг</v>
          </cell>
          <cell r="C37">
            <v>8.6430000000000007</v>
          </cell>
          <cell r="E37">
            <v>1.992</v>
          </cell>
          <cell r="F37">
            <v>-0.38200000000000001</v>
          </cell>
          <cell r="G37">
            <v>0</v>
          </cell>
          <cell r="H37">
            <v>180</v>
          </cell>
          <cell r="I37">
            <v>1.58</v>
          </cell>
          <cell r="J37">
            <v>0.41199999999999992</v>
          </cell>
          <cell r="L37">
            <v>15</v>
          </cell>
          <cell r="M37">
            <v>0.39839999999999998</v>
          </cell>
          <cell r="Q37">
            <v>36.691767068273094</v>
          </cell>
          <cell r="R37">
            <v>36.691767068273094</v>
          </cell>
          <cell r="S37">
            <v>0.15460000000000002</v>
          </cell>
          <cell r="T37">
            <v>7.7600000000000002E-2</v>
          </cell>
          <cell r="U37">
            <v>0.60899999999999999</v>
          </cell>
          <cell r="V37" t="str">
            <v>то же что и 226</v>
          </cell>
        </row>
        <row r="38">
          <cell r="A38" t="str">
            <v xml:space="preserve"> 219  Колбаса Докторская Особая ТМ Особый рецепт, ВЕС  ПОКОМ</v>
          </cell>
          <cell r="B38" t="str">
            <v>кг</v>
          </cell>
          <cell r="C38">
            <v>-2.63</v>
          </cell>
          <cell r="D38">
            <v>408.30500000000001</v>
          </cell>
          <cell r="E38">
            <v>48.96</v>
          </cell>
          <cell r="F38">
            <v>354.08499999999998</v>
          </cell>
          <cell r="G38">
            <v>1</v>
          </cell>
          <cell r="H38">
            <v>60</v>
          </cell>
          <cell r="I38">
            <v>76.66</v>
          </cell>
          <cell r="J38">
            <v>-27.699999999999996</v>
          </cell>
          <cell r="M38">
            <v>9.7919999999999998</v>
          </cell>
          <cell r="Q38">
            <v>36.160641339869279</v>
          </cell>
          <cell r="R38">
            <v>36.160641339869279</v>
          </cell>
          <cell r="S38">
            <v>66.703000000000003</v>
          </cell>
          <cell r="T38">
            <v>48.904000000000003</v>
          </cell>
          <cell r="U38">
            <v>61.71</v>
          </cell>
        </row>
        <row r="39">
          <cell r="A39" t="str">
            <v xml:space="preserve"> 226  Колбаса Княжеская, с/к белков.обол в термоусад. пакете, ВЕС, ТМ Стародворье ПОКОМ</v>
          </cell>
          <cell r="B39" t="str">
            <v>кг</v>
          </cell>
          <cell r="C39">
            <v>-4.9000000000000002E-2</v>
          </cell>
          <cell r="D39">
            <v>6.6130000000000004</v>
          </cell>
          <cell r="F39">
            <v>6.5640000000000001</v>
          </cell>
          <cell r="G39">
            <v>1</v>
          </cell>
          <cell r="H39">
            <v>180</v>
          </cell>
          <cell r="J39">
            <v>0</v>
          </cell>
          <cell r="L39">
            <v>15</v>
          </cell>
          <cell r="M39">
            <v>0</v>
          </cell>
          <cell r="Q39" t="e">
            <v>#DIV/0!</v>
          </cell>
          <cell r="R39" t="e">
            <v>#DIV/0!</v>
          </cell>
          <cell r="S39">
            <v>7.8200000000000006E-2</v>
          </cell>
          <cell r="T39">
            <v>0</v>
          </cell>
          <cell r="U39">
            <v>0</v>
          </cell>
          <cell r="V39" t="str">
            <v>то же что и 207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-2.5</v>
          </cell>
          <cell r="D40">
            <v>33.04</v>
          </cell>
          <cell r="E40">
            <v>-1.05</v>
          </cell>
          <cell r="G40">
            <v>1</v>
          </cell>
          <cell r="H40">
            <v>60</v>
          </cell>
          <cell r="I40">
            <v>2.5</v>
          </cell>
          <cell r="J40">
            <v>-3.55</v>
          </cell>
          <cell r="L40">
            <v>200</v>
          </cell>
          <cell r="M40">
            <v>-0.21000000000000002</v>
          </cell>
          <cell r="Q40">
            <v>-952.38095238095229</v>
          </cell>
          <cell r="R40">
            <v>-952.38095238095229</v>
          </cell>
          <cell r="S40">
            <v>5.1639999999999997</v>
          </cell>
          <cell r="T40">
            <v>6.7080000000000002</v>
          </cell>
          <cell r="U40">
            <v>16.387999999999998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D41">
            <v>158.59</v>
          </cell>
          <cell r="E41">
            <v>2.42</v>
          </cell>
          <cell r="F41">
            <v>156.16999999999999</v>
          </cell>
          <cell r="G41">
            <v>1</v>
          </cell>
          <cell r="H41">
            <v>60</v>
          </cell>
          <cell r="I41">
            <v>17.600000000000001</v>
          </cell>
          <cell r="J41">
            <v>-15.180000000000001</v>
          </cell>
          <cell r="L41">
            <v>100</v>
          </cell>
          <cell r="M41">
            <v>0.48399999999999999</v>
          </cell>
          <cell r="Q41">
            <v>529.27685950413218</v>
          </cell>
          <cell r="R41">
            <v>529.27685950413218</v>
          </cell>
          <cell r="S41">
            <v>13.84</v>
          </cell>
          <cell r="T41">
            <v>13.891999999999999</v>
          </cell>
          <cell r="U41">
            <v>0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21.408999999999999</v>
          </cell>
          <cell r="E42">
            <v>3.6720000000000002</v>
          </cell>
          <cell r="F42">
            <v>17.736999999999998</v>
          </cell>
          <cell r="G42">
            <v>1</v>
          </cell>
          <cell r="H42">
            <v>180</v>
          </cell>
          <cell r="I42">
            <v>3.92</v>
          </cell>
          <cell r="J42">
            <v>-0.24799999999999978</v>
          </cell>
          <cell r="L42">
            <v>10</v>
          </cell>
          <cell r="M42">
            <v>0.73440000000000005</v>
          </cell>
          <cell r="Q42">
            <v>37.768246187363829</v>
          </cell>
          <cell r="R42">
            <v>37.768246187363829</v>
          </cell>
          <cell r="S42">
            <v>1.0182</v>
          </cell>
          <cell r="T42">
            <v>0.14379999999999998</v>
          </cell>
          <cell r="U42">
            <v>2.2494000000000001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G43">
            <v>1</v>
          </cell>
          <cell r="H43">
            <v>35</v>
          </cell>
          <cell r="J43">
            <v>0</v>
          </cell>
          <cell r="L43">
            <v>7</v>
          </cell>
          <cell r="M43">
            <v>0</v>
          </cell>
          <cell r="Q43" t="e">
            <v>#DIV/0!</v>
          </cell>
          <cell r="R43" t="e">
            <v>#DIV/0!</v>
          </cell>
          <cell r="S43">
            <v>-0.27799999999999997</v>
          </cell>
          <cell r="T43">
            <v>-0.56479999999999997</v>
          </cell>
          <cell r="U43">
            <v>0</v>
          </cell>
        </row>
        <row r="44">
          <cell r="A44" t="str">
            <v xml:space="preserve"> 244  Колбаса Сервелат Кремлевский, ВЕС. ПОКОМ</v>
          </cell>
          <cell r="B44" t="str">
            <v>кг</v>
          </cell>
          <cell r="C44">
            <v>355.84199999999998</v>
          </cell>
          <cell r="D44">
            <v>15.458</v>
          </cell>
          <cell r="E44">
            <v>11.978999999999999</v>
          </cell>
          <cell r="F44">
            <v>339.63200000000001</v>
          </cell>
          <cell r="G44">
            <v>1</v>
          </cell>
          <cell r="H44">
            <v>40</v>
          </cell>
          <cell r="I44">
            <v>11.9</v>
          </cell>
          <cell r="J44">
            <v>7.8999999999998849E-2</v>
          </cell>
          <cell r="L44">
            <v>50</v>
          </cell>
          <cell r="M44">
            <v>2.3957999999999999</v>
          </cell>
          <cell r="Q44">
            <v>162.63127139160198</v>
          </cell>
          <cell r="R44">
            <v>162.63127139160198</v>
          </cell>
          <cell r="S44">
            <v>42.584400000000002</v>
          </cell>
          <cell r="T44">
            <v>1.1337999999999999</v>
          </cell>
          <cell r="U44">
            <v>10.048399999999999</v>
          </cell>
        </row>
        <row r="45">
          <cell r="A45" t="str">
            <v xml:space="preserve"> 247  Сардельки Нежные, ВЕС.  ПОКОМ</v>
          </cell>
          <cell r="B45" t="str">
            <v>кг</v>
          </cell>
          <cell r="D45">
            <v>8.1470000000000002</v>
          </cell>
          <cell r="F45">
            <v>8.1470000000000002</v>
          </cell>
          <cell r="G45">
            <v>1</v>
          </cell>
          <cell r="H45">
            <v>30</v>
          </cell>
          <cell r="J45">
            <v>0</v>
          </cell>
          <cell r="M45">
            <v>0</v>
          </cell>
          <cell r="Q45" t="e">
            <v>#DIV/0!</v>
          </cell>
          <cell r="R45" t="e">
            <v>#DIV/0!</v>
          </cell>
          <cell r="S45">
            <v>0</v>
          </cell>
          <cell r="T45">
            <v>0</v>
          </cell>
          <cell r="U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25.689</v>
          </cell>
          <cell r="D46">
            <v>24.463000000000001</v>
          </cell>
          <cell r="E46">
            <v>8.9239999999999995</v>
          </cell>
          <cell r="F46">
            <v>32.881</v>
          </cell>
          <cell r="G46">
            <v>1</v>
          </cell>
          <cell r="H46">
            <v>30</v>
          </cell>
          <cell r="I46">
            <v>10.35</v>
          </cell>
          <cell r="J46">
            <v>-1.4260000000000002</v>
          </cell>
          <cell r="L46">
            <v>25</v>
          </cell>
          <cell r="M46">
            <v>1.7847999999999999</v>
          </cell>
          <cell r="Q46">
            <v>32.429964141640518</v>
          </cell>
          <cell r="R46">
            <v>32.429964141640518</v>
          </cell>
          <cell r="S46">
            <v>3.8755999999999999</v>
          </cell>
          <cell r="T46">
            <v>3.7244000000000002</v>
          </cell>
          <cell r="U46">
            <v>2.8898000000000001</v>
          </cell>
        </row>
        <row r="47">
          <cell r="A47" t="str">
            <v xml:space="preserve"> 251  Сосиски Баварские, ВЕС.  ПОКОМ</v>
          </cell>
          <cell r="B47" t="str">
            <v>кг</v>
          </cell>
          <cell r="C47">
            <v>34.128</v>
          </cell>
          <cell r="D47">
            <v>1.2589999999999999</v>
          </cell>
          <cell r="E47">
            <v>8.2439999999999998</v>
          </cell>
          <cell r="F47">
            <v>24.57</v>
          </cell>
          <cell r="G47">
            <v>1</v>
          </cell>
          <cell r="H47">
            <v>45</v>
          </cell>
          <cell r="I47">
            <v>8</v>
          </cell>
          <cell r="J47">
            <v>0.24399999999999977</v>
          </cell>
          <cell r="L47">
            <v>35</v>
          </cell>
          <cell r="M47">
            <v>1.6488</v>
          </cell>
          <cell r="Q47">
            <v>36.129306162057254</v>
          </cell>
          <cell r="R47">
            <v>36.129306162057254</v>
          </cell>
          <cell r="S47">
            <v>2.5888</v>
          </cell>
          <cell r="T47">
            <v>1.0366</v>
          </cell>
          <cell r="U47">
            <v>1.0362</v>
          </cell>
        </row>
        <row r="48">
          <cell r="A48" t="str">
            <v xml:space="preserve"> 253  Сосиски Ганноверские   ПОКОМ</v>
          </cell>
          <cell r="B48" t="str">
            <v>кг</v>
          </cell>
          <cell r="C48">
            <v>-14.959</v>
          </cell>
          <cell r="D48">
            <v>299.69200000000001</v>
          </cell>
          <cell r="E48">
            <v>76.569000000000003</v>
          </cell>
          <cell r="F48">
            <v>128.07</v>
          </cell>
          <cell r="G48">
            <v>1</v>
          </cell>
          <cell r="H48">
            <v>40</v>
          </cell>
          <cell r="I48">
            <v>75.7</v>
          </cell>
          <cell r="J48">
            <v>0.86899999999999977</v>
          </cell>
          <cell r="L48">
            <v>250</v>
          </cell>
          <cell r="M48">
            <v>15.313800000000001</v>
          </cell>
          <cell r="Q48">
            <v>24.688189737361071</v>
          </cell>
          <cell r="R48">
            <v>24.688189737361071</v>
          </cell>
          <cell r="S48">
            <v>24.587799999999998</v>
          </cell>
          <cell r="T48">
            <v>19.705000000000002</v>
          </cell>
          <cell r="U48">
            <v>17.666800000000002</v>
          </cell>
          <cell r="V48" t="str">
            <v>??? Почему минус ???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-180.578</v>
          </cell>
          <cell r="E49">
            <v>14.911</v>
          </cell>
          <cell r="F49">
            <v>-195.489</v>
          </cell>
          <cell r="G49">
            <v>1</v>
          </cell>
          <cell r="H49">
            <v>40</v>
          </cell>
          <cell r="I49">
            <v>14.911</v>
          </cell>
          <cell r="J49">
            <v>0</v>
          </cell>
          <cell r="L49">
            <v>35</v>
          </cell>
          <cell r="M49">
            <v>2.9821999999999997</v>
          </cell>
          <cell r="Q49">
            <v>-53.81563946080076</v>
          </cell>
          <cell r="R49">
            <v>-53.81563946080076</v>
          </cell>
          <cell r="S49">
            <v>3.004</v>
          </cell>
          <cell r="T49">
            <v>2.5129999999999999</v>
          </cell>
          <cell r="U49">
            <v>2.6375999999999999</v>
          </cell>
          <cell r="V49" t="str">
            <v>??? Почему минус ???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B50" t="str">
            <v>шт</v>
          </cell>
          <cell r="C50">
            <v>221</v>
          </cell>
          <cell r="D50">
            <v>6</v>
          </cell>
          <cell r="E50">
            <v>32</v>
          </cell>
          <cell r="F50">
            <v>190</v>
          </cell>
          <cell r="G50">
            <v>0.35</v>
          </cell>
          <cell r="H50">
            <v>40</v>
          </cell>
          <cell r="I50">
            <v>38</v>
          </cell>
          <cell r="J50">
            <v>-6</v>
          </cell>
          <cell r="L50">
            <v>140</v>
          </cell>
          <cell r="M50">
            <v>6.4</v>
          </cell>
          <cell r="Q50">
            <v>51.5625</v>
          </cell>
          <cell r="R50">
            <v>51.5625</v>
          </cell>
          <cell r="S50">
            <v>23</v>
          </cell>
          <cell r="T50">
            <v>14</v>
          </cell>
          <cell r="U50">
            <v>18.399999999999999</v>
          </cell>
        </row>
        <row r="51">
          <cell r="A51" t="str">
            <v xml:space="preserve"> 273  Сосиски Сочинки с сочной грудинкой, МГС 0.4кг,   ПОКОМ</v>
          </cell>
          <cell r="B51" t="str">
            <v>шт</v>
          </cell>
          <cell r="C51">
            <v>114</v>
          </cell>
          <cell r="D51">
            <v>92</v>
          </cell>
          <cell r="E51">
            <v>55</v>
          </cell>
          <cell r="F51">
            <v>124</v>
          </cell>
          <cell r="G51">
            <v>0.4</v>
          </cell>
          <cell r="H51">
            <v>45</v>
          </cell>
          <cell r="I51">
            <v>62</v>
          </cell>
          <cell r="J51">
            <v>-7</v>
          </cell>
          <cell r="L51">
            <v>200</v>
          </cell>
          <cell r="M51">
            <v>11</v>
          </cell>
          <cell r="Q51">
            <v>29.454545454545453</v>
          </cell>
          <cell r="R51">
            <v>29.454545454545453</v>
          </cell>
          <cell r="S51">
            <v>23.8</v>
          </cell>
          <cell r="T51">
            <v>23</v>
          </cell>
          <cell r="U51">
            <v>20.6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B52" t="str">
            <v>шт</v>
          </cell>
          <cell r="C52">
            <v>148</v>
          </cell>
          <cell r="D52">
            <v>124</v>
          </cell>
          <cell r="E52">
            <v>144</v>
          </cell>
          <cell r="F52">
            <v>52</v>
          </cell>
          <cell r="G52">
            <v>0.45</v>
          </cell>
          <cell r="H52">
            <v>50</v>
          </cell>
          <cell r="I52">
            <v>179</v>
          </cell>
          <cell r="J52">
            <v>-35</v>
          </cell>
          <cell r="L52">
            <v>600</v>
          </cell>
          <cell r="M52">
            <v>28.8</v>
          </cell>
          <cell r="Q52">
            <v>22.638888888888889</v>
          </cell>
          <cell r="R52">
            <v>22.638888888888889</v>
          </cell>
          <cell r="S52">
            <v>40.200000000000003</v>
          </cell>
          <cell r="T52">
            <v>37</v>
          </cell>
          <cell r="U52">
            <v>48.4</v>
          </cell>
        </row>
        <row r="53">
          <cell r="A53" t="str">
            <v xml:space="preserve"> 278  Сосиски Сочинки с сочным окороком, МГС 0.4кг,   ПОКОМ</v>
          </cell>
          <cell r="B53" t="str">
            <v>шт</v>
          </cell>
          <cell r="C53">
            <v>101</v>
          </cell>
          <cell r="D53">
            <v>57</v>
          </cell>
          <cell r="E53">
            <v>86</v>
          </cell>
          <cell r="F53">
            <v>-10</v>
          </cell>
          <cell r="G53">
            <v>0.4</v>
          </cell>
          <cell r="H53">
            <v>45</v>
          </cell>
          <cell r="I53">
            <v>125</v>
          </cell>
          <cell r="J53">
            <v>-39</v>
          </cell>
          <cell r="L53">
            <v>300</v>
          </cell>
          <cell r="M53">
            <v>17.2</v>
          </cell>
          <cell r="Q53">
            <v>16.86046511627907</v>
          </cell>
          <cell r="R53">
            <v>16.86046511627907</v>
          </cell>
          <cell r="S53">
            <v>28.4</v>
          </cell>
          <cell r="T53">
            <v>12</v>
          </cell>
          <cell r="U53">
            <v>23</v>
          </cell>
        </row>
        <row r="54">
          <cell r="A54" t="str">
            <v xml:space="preserve"> 279  Колбаса Докторский гарант, Вязанка вектор, 0,4 кг.  ПОКОМ</v>
          </cell>
          <cell r="B54" t="str">
            <v>шт</v>
          </cell>
          <cell r="C54">
            <v>151</v>
          </cell>
          <cell r="D54">
            <v>270</v>
          </cell>
          <cell r="E54">
            <v>144</v>
          </cell>
          <cell r="F54">
            <v>168</v>
          </cell>
          <cell r="G54">
            <v>0.4</v>
          </cell>
          <cell r="H54">
            <v>50</v>
          </cell>
          <cell r="I54">
            <v>203</v>
          </cell>
          <cell r="J54">
            <v>-59</v>
          </cell>
          <cell r="L54">
            <v>400</v>
          </cell>
          <cell r="M54">
            <v>28.8</v>
          </cell>
          <cell r="Q54">
            <v>19.722222222222221</v>
          </cell>
          <cell r="R54">
            <v>19.722222222222221</v>
          </cell>
          <cell r="S54">
            <v>36.4</v>
          </cell>
          <cell r="T54">
            <v>25.6</v>
          </cell>
          <cell r="U54">
            <v>44</v>
          </cell>
        </row>
        <row r="55">
          <cell r="A55" t="str">
            <v xml:space="preserve"> 281  Сосиски Молочные для завтрака ТМ Особый рецепт, 0,4кг  ПОКОМ</v>
          </cell>
          <cell r="B55" t="str">
            <v>шт</v>
          </cell>
          <cell r="C55">
            <v>33</v>
          </cell>
          <cell r="D55">
            <v>3</v>
          </cell>
          <cell r="E55">
            <v>15</v>
          </cell>
          <cell r="F55">
            <v>19</v>
          </cell>
          <cell r="G55">
            <v>0.4</v>
          </cell>
          <cell r="H55">
            <v>40</v>
          </cell>
          <cell r="I55">
            <v>30</v>
          </cell>
          <cell r="J55">
            <v>-15</v>
          </cell>
          <cell r="L55">
            <v>100</v>
          </cell>
          <cell r="M55">
            <v>3</v>
          </cell>
          <cell r="Q55">
            <v>39.666666666666664</v>
          </cell>
          <cell r="R55">
            <v>39.666666666666664</v>
          </cell>
          <cell r="S55">
            <v>6.4</v>
          </cell>
          <cell r="T55">
            <v>2.2000000000000002</v>
          </cell>
          <cell r="U55">
            <v>6.2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16.006</v>
          </cell>
          <cell r="D56">
            <v>24.704999999999998</v>
          </cell>
          <cell r="E56">
            <v>7.3419999999999996</v>
          </cell>
          <cell r="F56">
            <v>33.369</v>
          </cell>
          <cell r="G56">
            <v>1</v>
          </cell>
          <cell r="H56">
            <v>45</v>
          </cell>
          <cell r="I56">
            <v>6.5</v>
          </cell>
          <cell r="J56">
            <v>0.84199999999999964</v>
          </cell>
          <cell r="L56">
            <v>35</v>
          </cell>
          <cell r="M56">
            <v>1.4683999999999999</v>
          </cell>
          <cell r="Q56">
            <v>46.56020157995097</v>
          </cell>
          <cell r="R56">
            <v>46.56020157995097</v>
          </cell>
          <cell r="S56">
            <v>0</v>
          </cell>
          <cell r="T56">
            <v>0</v>
          </cell>
          <cell r="U56">
            <v>2.0125999999999999</v>
          </cell>
          <cell r="V56" t="str">
            <v>новинка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86</v>
          </cell>
          <cell r="D57">
            <v>100</v>
          </cell>
          <cell r="E57">
            <v>41</v>
          </cell>
          <cell r="F57">
            <v>145</v>
          </cell>
          <cell r="G57">
            <v>0.1</v>
          </cell>
          <cell r="H57">
            <v>730</v>
          </cell>
          <cell r="I57">
            <v>41</v>
          </cell>
          <cell r="J57">
            <v>0</v>
          </cell>
          <cell r="L57">
            <v>200</v>
          </cell>
          <cell r="M57">
            <v>8.1999999999999993</v>
          </cell>
          <cell r="Q57">
            <v>42.073170731707322</v>
          </cell>
          <cell r="R57">
            <v>42.073170731707322</v>
          </cell>
          <cell r="S57">
            <v>12</v>
          </cell>
          <cell r="T57">
            <v>0</v>
          </cell>
          <cell r="U57">
            <v>18.8</v>
          </cell>
          <cell r="V57" t="str">
            <v>новинка</v>
          </cell>
        </row>
        <row r="58">
          <cell r="A58" t="str">
            <v xml:space="preserve"> 287  Ветчина Вязанка с индейкой, вектор 0,45 кг, ТМ Стародворские колбасы  ПОКОМ</v>
          </cell>
          <cell r="B58" t="str">
            <v>шт</v>
          </cell>
          <cell r="E58">
            <v>1</v>
          </cell>
          <cell r="F58">
            <v>-1</v>
          </cell>
          <cell r="G58">
            <v>0</v>
          </cell>
          <cell r="H58" t="e">
            <v>#N/A</v>
          </cell>
          <cell r="I58">
            <v>1</v>
          </cell>
          <cell r="J58">
            <v>0</v>
          </cell>
          <cell r="M58">
            <v>0.2</v>
          </cell>
          <cell r="Q58">
            <v>-5</v>
          </cell>
          <cell r="R58">
            <v>-5</v>
          </cell>
          <cell r="S58">
            <v>0</v>
          </cell>
          <cell r="T58">
            <v>0</v>
          </cell>
          <cell r="U58">
            <v>0</v>
          </cell>
        </row>
        <row r="59">
          <cell r="A59" t="str">
            <v xml:space="preserve"> 288  Колбаса Докторская оригинальная Особая ТМ Особый рецепт,  0,4кг, ПОКОМ</v>
          </cell>
          <cell r="B59" t="str">
            <v>шт</v>
          </cell>
          <cell r="D59">
            <v>39</v>
          </cell>
          <cell r="F59">
            <v>30</v>
          </cell>
          <cell r="G59">
            <v>0.4</v>
          </cell>
          <cell r="H59">
            <v>60</v>
          </cell>
          <cell r="I59">
            <v>6</v>
          </cell>
          <cell r="J59">
            <v>-6</v>
          </cell>
          <cell r="L59">
            <v>50</v>
          </cell>
          <cell r="M59">
            <v>0</v>
          </cell>
          <cell r="Q59" t="e">
            <v>#DIV/0!</v>
          </cell>
          <cell r="R59" t="e">
            <v>#DIV/0!</v>
          </cell>
          <cell r="S59">
            <v>3.4</v>
          </cell>
          <cell r="T59">
            <v>3</v>
          </cell>
          <cell r="U59">
            <v>4.4000000000000004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83</v>
          </cell>
          <cell r="D60">
            <v>58</v>
          </cell>
          <cell r="E60">
            <v>66</v>
          </cell>
          <cell r="F60">
            <v>46</v>
          </cell>
          <cell r="G60">
            <v>0.35</v>
          </cell>
          <cell r="H60">
            <v>40</v>
          </cell>
          <cell r="I60">
            <v>70</v>
          </cell>
          <cell r="J60">
            <v>-4</v>
          </cell>
          <cell r="L60">
            <v>150</v>
          </cell>
          <cell r="M60">
            <v>13.2</v>
          </cell>
          <cell r="Q60">
            <v>14.84848484848485</v>
          </cell>
          <cell r="R60">
            <v>14.84848484848485</v>
          </cell>
          <cell r="S60">
            <v>13.8</v>
          </cell>
          <cell r="T60">
            <v>14.6</v>
          </cell>
          <cell r="U60">
            <v>13.4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2</v>
          </cell>
          <cell r="D61">
            <v>188</v>
          </cell>
          <cell r="E61">
            <v>-7</v>
          </cell>
          <cell r="F61">
            <v>144</v>
          </cell>
          <cell r="G61">
            <v>0.4</v>
          </cell>
          <cell r="H61">
            <v>40</v>
          </cell>
          <cell r="I61">
            <v>47</v>
          </cell>
          <cell r="J61">
            <v>-54</v>
          </cell>
          <cell r="L61">
            <v>300</v>
          </cell>
          <cell r="M61">
            <v>-1.4</v>
          </cell>
          <cell r="Q61">
            <v>-317.14285714285717</v>
          </cell>
          <cell r="R61">
            <v>-317.14285714285717</v>
          </cell>
          <cell r="S61">
            <v>44.4</v>
          </cell>
          <cell r="T61">
            <v>1.8</v>
          </cell>
          <cell r="U61">
            <v>-1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2</v>
          </cell>
          <cell r="D62">
            <v>193</v>
          </cell>
          <cell r="E62">
            <v>12</v>
          </cell>
          <cell r="F62">
            <v>148</v>
          </cell>
          <cell r="G62">
            <v>0.4</v>
          </cell>
          <cell r="H62">
            <v>45</v>
          </cell>
          <cell r="I62">
            <v>61</v>
          </cell>
          <cell r="J62">
            <v>-49</v>
          </cell>
          <cell r="L62">
            <v>300</v>
          </cell>
          <cell r="M62">
            <v>2.4</v>
          </cell>
          <cell r="Q62">
            <v>186.66666666666669</v>
          </cell>
          <cell r="R62">
            <v>186.66666666666669</v>
          </cell>
          <cell r="S62">
            <v>48</v>
          </cell>
          <cell r="T62">
            <v>4.8</v>
          </cell>
          <cell r="U62">
            <v>-3.4</v>
          </cell>
        </row>
        <row r="63">
          <cell r="A63" t="str">
            <v xml:space="preserve"> 309  Сосиски Сочинки с сыром 0,4 кг ТМ Стародворье  ПОКОМ</v>
          </cell>
          <cell r="B63" t="str">
            <v>шт</v>
          </cell>
          <cell r="C63">
            <v>20</v>
          </cell>
          <cell r="D63">
            <v>6</v>
          </cell>
          <cell r="E63">
            <v>4</v>
          </cell>
          <cell r="F63">
            <v>11</v>
          </cell>
          <cell r="G63">
            <v>0.4</v>
          </cell>
          <cell r="H63">
            <v>40</v>
          </cell>
          <cell r="I63">
            <v>7</v>
          </cell>
          <cell r="J63">
            <v>-3</v>
          </cell>
          <cell r="L63">
            <v>100</v>
          </cell>
          <cell r="M63">
            <v>0.8</v>
          </cell>
          <cell r="Q63">
            <v>138.75</v>
          </cell>
          <cell r="R63">
            <v>138.75</v>
          </cell>
          <cell r="S63">
            <v>2.4</v>
          </cell>
          <cell r="T63">
            <v>1</v>
          </cell>
          <cell r="U63">
            <v>2.8</v>
          </cell>
        </row>
        <row r="64">
          <cell r="A64" t="str">
            <v xml:space="preserve"> 312  Ветчина Филейская ВЕС ТМ  Вязанка ТС Столичная  ПОКОМ</v>
          </cell>
          <cell r="B64" t="str">
            <v>кг</v>
          </cell>
          <cell r="D64">
            <v>98.63</v>
          </cell>
          <cell r="E64">
            <v>69.06</v>
          </cell>
          <cell r="F64">
            <v>29.57</v>
          </cell>
          <cell r="G64">
            <v>1</v>
          </cell>
          <cell r="H64">
            <v>50</v>
          </cell>
          <cell r="I64">
            <v>69.66</v>
          </cell>
          <cell r="J64">
            <v>-0.59999999999999432</v>
          </cell>
          <cell r="L64">
            <v>120</v>
          </cell>
          <cell r="M64">
            <v>13.812000000000001</v>
          </cell>
          <cell r="Q64">
            <v>10.828989284679986</v>
          </cell>
          <cell r="R64">
            <v>10.828989284679986</v>
          </cell>
          <cell r="S64">
            <v>9.4819999999999993</v>
          </cell>
          <cell r="T64">
            <v>12.6</v>
          </cell>
          <cell r="U64">
            <v>13.0124</v>
          </cell>
        </row>
        <row r="65">
          <cell r="A65" t="str">
            <v xml:space="preserve"> 315  Колбаса вареная Молокуша ТМ Вязанка ВЕС, ПОКОМ</v>
          </cell>
          <cell r="B65" t="str">
            <v>кг</v>
          </cell>
          <cell r="C65">
            <v>24.181999999999999</v>
          </cell>
          <cell r="D65">
            <v>15.368</v>
          </cell>
          <cell r="E65">
            <v>11.093999999999999</v>
          </cell>
          <cell r="F65">
            <v>25.45</v>
          </cell>
          <cell r="G65">
            <v>1</v>
          </cell>
          <cell r="H65">
            <v>50</v>
          </cell>
          <cell r="I65">
            <v>13.15</v>
          </cell>
          <cell r="J65">
            <v>-2.0560000000000009</v>
          </cell>
          <cell r="L65">
            <v>40</v>
          </cell>
          <cell r="M65">
            <v>2.2187999999999999</v>
          </cell>
          <cell r="Q65">
            <v>29.497926807283218</v>
          </cell>
          <cell r="R65">
            <v>29.497926807283218</v>
          </cell>
          <cell r="S65">
            <v>1.8719999999999999</v>
          </cell>
          <cell r="T65">
            <v>2.1280000000000001</v>
          </cell>
          <cell r="U65">
            <v>2.1707999999999998</v>
          </cell>
        </row>
        <row r="66">
          <cell r="A66" t="str">
            <v xml:space="preserve"> 317 Колбаса Сервелат Рижский ТМ Зареченские, ВЕС  ПОКОМ</v>
          </cell>
          <cell r="B66" t="str">
            <v>кг</v>
          </cell>
          <cell r="G66">
            <v>1</v>
          </cell>
          <cell r="H66">
            <v>40</v>
          </cell>
          <cell r="J66">
            <v>0</v>
          </cell>
          <cell r="L66">
            <v>0</v>
          </cell>
          <cell r="M66">
            <v>0</v>
          </cell>
          <cell r="Q66" t="e">
            <v>#DIV/0!</v>
          </cell>
          <cell r="R66" t="e">
            <v>#DIV/0!</v>
          </cell>
          <cell r="S66">
            <v>1.4643999999999999</v>
          </cell>
          <cell r="T66">
            <v>13.902600000000001</v>
          </cell>
          <cell r="U66">
            <v>7.469199999999999</v>
          </cell>
        </row>
        <row r="67">
          <cell r="A67" t="str">
            <v xml:space="preserve"> 318  Сосиски Датские ТМ Зареченские, ВЕС  ПОКОМ</v>
          </cell>
          <cell r="B67" t="str">
            <v>кг</v>
          </cell>
          <cell r="D67">
            <v>23.155999999999999</v>
          </cell>
          <cell r="F67">
            <v>23.155999999999999</v>
          </cell>
          <cell r="G67">
            <v>1</v>
          </cell>
          <cell r="H67">
            <v>40</v>
          </cell>
          <cell r="I67">
            <v>1.3</v>
          </cell>
          <cell r="J67">
            <v>-1.3</v>
          </cell>
          <cell r="M67">
            <v>0</v>
          </cell>
          <cell r="Q67" t="e">
            <v>#DIV/0!</v>
          </cell>
          <cell r="R67" t="e">
            <v>#DIV/0!</v>
          </cell>
          <cell r="S67">
            <v>0</v>
          </cell>
          <cell r="T67">
            <v>0</v>
          </cell>
          <cell r="U67">
            <v>0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B68" t="str">
            <v>шт</v>
          </cell>
          <cell r="C68">
            <v>22</v>
          </cell>
          <cell r="D68">
            <v>763</v>
          </cell>
          <cell r="E68">
            <v>57</v>
          </cell>
          <cell r="F68">
            <v>504</v>
          </cell>
          <cell r="G68">
            <v>0.45</v>
          </cell>
          <cell r="H68">
            <v>50</v>
          </cell>
          <cell r="I68">
            <v>247</v>
          </cell>
          <cell r="J68">
            <v>-190</v>
          </cell>
          <cell r="L68">
            <v>750</v>
          </cell>
          <cell r="M68">
            <v>11.4</v>
          </cell>
          <cell r="Q68">
            <v>110</v>
          </cell>
          <cell r="R68">
            <v>110</v>
          </cell>
          <cell r="S68">
            <v>82</v>
          </cell>
          <cell r="T68">
            <v>66.8</v>
          </cell>
          <cell r="U68">
            <v>86.6</v>
          </cell>
        </row>
        <row r="69">
          <cell r="A69" t="str">
            <v xml:space="preserve"> 322  Колбаса вареная Молокуша 0,45кг ТМ Вязанка  ПОКОМ</v>
          </cell>
          <cell r="B69" t="str">
            <v>шт</v>
          </cell>
          <cell r="C69">
            <v>-10</v>
          </cell>
          <cell r="D69">
            <v>466</v>
          </cell>
          <cell r="E69">
            <v>11</v>
          </cell>
          <cell r="F69">
            <v>430</v>
          </cell>
          <cell r="G69">
            <v>0.45</v>
          </cell>
          <cell r="H69">
            <v>50</v>
          </cell>
          <cell r="I69">
            <v>96</v>
          </cell>
          <cell r="J69">
            <v>-85</v>
          </cell>
          <cell r="L69">
            <v>550</v>
          </cell>
          <cell r="M69">
            <v>2.2000000000000002</v>
          </cell>
          <cell r="Q69">
            <v>445.45454545454544</v>
          </cell>
          <cell r="R69">
            <v>445.45454545454544</v>
          </cell>
          <cell r="S69">
            <v>63</v>
          </cell>
          <cell r="T69">
            <v>49.6</v>
          </cell>
          <cell r="U69">
            <v>63.4</v>
          </cell>
        </row>
        <row r="70">
          <cell r="A70" t="str">
            <v xml:space="preserve"> 324  Ветчина Филейская ТМ Вязанка Столичная 0,45 кг ПОКОМ</v>
          </cell>
          <cell r="B70" t="str">
            <v>шт</v>
          </cell>
          <cell r="C70">
            <v>182</v>
          </cell>
          <cell r="D70">
            <v>207</v>
          </cell>
          <cell r="E70">
            <v>188</v>
          </cell>
          <cell r="F70">
            <v>184</v>
          </cell>
          <cell r="G70">
            <v>0.45</v>
          </cell>
          <cell r="H70">
            <v>50</v>
          </cell>
          <cell r="I70">
            <v>199</v>
          </cell>
          <cell r="J70">
            <v>-11</v>
          </cell>
          <cell r="L70">
            <v>250</v>
          </cell>
          <cell r="M70">
            <v>37.6</v>
          </cell>
          <cell r="Q70">
            <v>11.542553191489361</v>
          </cell>
          <cell r="R70">
            <v>11.542553191489361</v>
          </cell>
          <cell r="S70">
            <v>39</v>
          </cell>
          <cell r="T70">
            <v>37.200000000000003</v>
          </cell>
          <cell r="U70">
            <v>36.799999999999997</v>
          </cell>
        </row>
        <row r="71">
          <cell r="A71" t="str">
            <v xml:space="preserve"> 328  Сардельки Сочинки Стародворье ТМ  0,4 кг ПОКОМ</v>
          </cell>
          <cell r="B71" t="str">
            <v>шт</v>
          </cell>
          <cell r="C71">
            <v>2</v>
          </cell>
          <cell r="D71">
            <v>15</v>
          </cell>
          <cell r="E71">
            <v>2</v>
          </cell>
          <cell r="F71">
            <v>15</v>
          </cell>
          <cell r="G71">
            <v>0.4</v>
          </cell>
          <cell r="H71">
            <v>40</v>
          </cell>
          <cell r="I71">
            <v>2</v>
          </cell>
          <cell r="J71">
            <v>0</v>
          </cell>
          <cell r="L71">
            <v>70</v>
          </cell>
          <cell r="M71">
            <v>0.4</v>
          </cell>
          <cell r="Q71">
            <v>212.5</v>
          </cell>
          <cell r="R71">
            <v>212.5</v>
          </cell>
          <cell r="S71">
            <v>3.2</v>
          </cell>
          <cell r="T71">
            <v>1</v>
          </cell>
          <cell r="U71">
            <v>-0.4</v>
          </cell>
        </row>
        <row r="72">
          <cell r="A72" t="str">
            <v xml:space="preserve"> 329  Сардельки Сочинки с сыром Стародворье ТМ, 0,4 кг. ПОКОМ</v>
          </cell>
          <cell r="B72" t="str">
            <v>шт</v>
          </cell>
          <cell r="C72">
            <v>-6</v>
          </cell>
          <cell r="D72">
            <v>46</v>
          </cell>
          <cell r="F72">
            <v>27</v>
          </cell>
          <cell r="G72">
            <v>0.4</v>
          </cell>
          <cell r="H72">
            <v>40</v>
          </cell>
          <cell r="J72">
            <v>0</v>
          </cell>
          <cell r="L72">
            <v>70</v>
          </cell>
          <cell r="M72">
            <v>0</v>
          </cell>
          <cell r="Q72" t="e">
            <v>#DIV/0!</v>
          </cell>
          <cell r="R72" t="e">
            <v>#DIV/0!</v>
          </cell>
          <cell r="S72">
            <v>5.2</v>
          </cell>
          <cell r="T72">
            <v>1.2</v>
          </cell>
          <cell r="U72">
            <v>0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B73" t="str">
            <v>кг</v>
          </cell>
          <cell r="C73">
            <v>46.795000000000002</v>
          </cell>
          <cell r="D73">
            <v>117.452</v>
          </cell>
          <cell r="E73">
            <v>64.265000000000001</v>
          </cell>
          <cell r="F73">
            <v>90.777000000000001</v>
          </cell>
          <cell r="G73">
            <v>1</v>
          </cell>
          <cell r="H73">
            <v>55</v>
          </cell>
          <cell r="I73">
            <v>67</v>
          </cell>
          <cell r="J73">
            <v>-2.7349999999999994</v>
          </cell>
          <cell r="L73">
            <v>100</v>
          </cell>
          <cell r="M73">
            <v>12.853</v>
          </cell>
          <cell r="Q73">
            <v>14.84299385357504</v>
          </cell>
          <cell r="R73">
            <v>14.84299385357504</v>
          </cell>
          <cell r="S73">
            <v>8.7020000000000017</v>
          </cell>
          <cell r="T73">
            <v>14.479000000000003</v>
          </cell>
          <cell r="U73">
            <v>9.4461999999999993</v>
          </cell>
        </row>
        <row r="74">
          <cell r="A74" t="str">
            <v xml:space="preserve"> 334  Паштет Любительский ТМ Стародворье ламистер 0,1 кг  ПОКОМ</v>
          </cell>
          <cell r="B74" t="str">
            <v>шт</v>
          </cell>
          <cell r="C74">
            <v>306</v>
          </cell>
          <cell r="E74">
            <v>32</v>
          </cell>
          <cell r="F74">
            <v>274</v>
          </cell>
          <cell r="G74">
            <v>0.1</v>
          </cell>
          <cell r="H74">
            <v>730</v>
          </cell>
          <cell r="I74">
            <v>32</v>
          </cell>
          <cell r="J74">
            <v>0</v>
          </cell>
          <cell r="L74">
            <v>100</v>
          </cell>
          <cell r="M74">
            <v>6.4</v>
          </cell>
          <cell r="Q74">
            <v>58.4375</v>
          </cell>
          <cell r="R74">
            <v>58.4375</v>
          </cell>
          <cell r="S74">
            <v>34</v>
          </cell>
          <cell r="T74">
            <v>9.6</v>
          </cell>
          <cell r="U74">
            <v>13.4</v>
          </cell>
          <cell r="V74" t="str">
            <v>пересорт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B75" t="str">
            <v>шт</v>
          </cell>
          <cell r="C75">
            <v>47</v>
          </cell>
          <cell r="D75">
            <v>14</v>
          </cell>
          <cell r="E75">
            <v>23</v>
          </cell>
          <cell r="F75">
            <v>22</v>
          </cell>
          <cell r="G75">
            <v>0.6</v>
          </cell>
          <cell r="H75">
            <v>60</v>
          </cell>
          <cell r="I75">
            <v>24</v>
          </cell>
          <cell r="J75">
            <v>-1</v>
          </cell>
          <cell r="M75">
            <v>4.5999999999999996</v>
          </cell>
          <cell r="Q75">
            <v>4.7826086956521747</v>
          </cell>
          <cell r="R75">
            <v>4.7826086956521747</v>
          </cell>
          <cell r="S75">
            <v>3.8</v>
          </cell>
          <cell r="T75">
            <v>3.4</v>
          </cell>
          <cell r="U75">
            <v>3.2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B76" t="str">
            <v>шт</v>
          </cell>
          <cell r="C76">
            <v>54</v>
          </cell>
          <cell r="D76">
            <v>4</v>
          </cell>
          <cell r="E76">
            <v>19</v>
          </cell>
          <cell r="F76">
            <v>39</v>
          </cell>
          <cell r="G76">
            <v>0.6</v>
          </cell>
          <cell r="H76">
            <v>60</v>
          </cell>
          <cell r="I76">
            <v>19</v>
          </cell>
          <cell r="J76">
            <v>0</v>
          </cell>
          <cell r="M76">
            <v>3.8</v>
          </cell>
          <cell r="Q76">
            <v>10.263157894736842</v>
          </cell>
          <cell r="R76">
            <v>10.263157894736842</v>
          </cell>
          <cell r="S76">
            <v>2.8</v>
          </cell>
          <cell r="T76">
            <v>2.8</v>
          </cell>
          <cell r="U76">
            <v>3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B77" t="str">
            <v>шт</v>
          </cell>
          <cell r="C77">
            <v>15</v>
          </cell>
          <cell r="D77">
            <v>18</v>
          </cell>
          <cell r="E77">
            <v>17</v>
          </cell>
          <cell r="F77">
            <v>11</v>
          </cell>
          <cell r="G77">
            <v>0.6</v>
          </cell>
          <cell r="H77">
            <v>60</v>
          </cell>
          <cell r="I77">
            <v>17</v>
          </cell>
          <cell r="J77">
            <v>0</v>
          </cell>
          <cell r="L77">
            <v>25</v>
          </cell>
          <cell r="M77">
            <v>3.4</v>
          </cell>
          <cell r="Q77">
            <v>10.588235294117647</v>
          </cell>
          <cell r="R77">
            <v>10.588235294117647</v>
          </cell>
          <cell r="S77">
            <v>2.4</v>
          </cell>
          <cell r="T77">
            <v>2.6</v>
          </cell>
          <cell r="U77">
            <v>3.2</v>
          </cell>
        </row>
        <row r="78">
          <cell r="A78" t="str">
            <v xml:space="preserve"> 380  Колбаса Филейбургская с филе сочного окорока 0,13кг с/в ТМ Баварушка  ПОКОМ</v>
          </cell>
          <cell r="B78" t="str">
            <v>шт</v>
          </cell>
          <cell r="C78">
            <v>53</v>
          </cell>
          <cell r="D78">
            <v>5</v>
          </cell>
          <cell r="E78">
            <v>16</v>
          </cell>
          <cell r="F78">
            <v>40</v>
          </cell>
          <cell r="G78">
            <v>0.13</v>
          </cell>
          <cell r="H78">
            <v>150</v>
          </cell>
          <cell r="I78">
            <v>19</v>
          </cell>
          <cell r="J78">
            <v>-3</v>
          </cell>
          <cell r="L78">
            <v>50</v>
          </cell>
          <cell r="M78">
            <v>3.2</v>
          </cell>
          <cell r="Q78">
            <v>28.125</v>
          </cell>
          <cell r="R78">
            <v>28.125</v>
          </cell>
          <cell r="S78">
            <v>0</v>
          </cell>
          <cell r="T78">
            <v>0</v>
          </cell>
          <cell r="U78">
            <v>5.4</v>
          </cell>
          <cell r="V78" t="str">
            <v>новинка</v>
          </cell>
        </row>
        <row r="79">
          <cell r="A79" t="str">
            <v xml:space="preserve"> 385  Колбаски Филейбургские с филе сочного окорока, 0,28кг ТМ Баварушка  ПОКОМ</v>
          </cell>
          <cell r="B79" t="str">
            <v>шт</v>
          </cell>
          <cell r="C79">
            <v>13</v>
          </cell>
          <cell r="D79">
            <v>106</v>
          </cell>
          <cell r="E79">
            <v>14</v>
          </cell>
          <cell r="F79">
            <v>96</v>
          </cell>
          <cell r="G79">
            <v>0.28000000000000003</v>
          </cell>
          <cell r="H79">
            <v>35</v>
          </cell>
          <cell r="I79">
            <v>26</v>
          </cell>
          <cell r="J79">
            <v>-12</v>
          </cell>
          <cell r="L79">
            <v>130</v>
          </cell>
          <cell r="M79">
            <v>2.8</v>
          </cell>
          <cell r="Q79">
            <v>80.714285714285722</v>
          </cell>
          <cell r="R79">
            <v>80.714285714285722</v>
          </cell>
          <cell r="S79">
            <v>7.4</v>
          </cell>
          <cell r="T79">
            <v>9.6</v>
          </cell>
          <cell r="U79">
            <v>8.6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26</v>
          </cell>
          <cell r="D80">
            <v>330</v>
          </cell>
          <cell r="E80">
            <v>10</v>
          </cell>
          <cell r="F80">
            <v>324</v>
          </cell>
          <cell r="G80">
            <v>0.35</v>
          </cell>
          <cell r="H80">
            <v>40</v>
          </cell>
          <cell r="I80">
            <v>15</v>
          </cell>
          <cell r="J80">
            <v>-5</v>
          </cell>
          <cell r="L80">
            <v>130</v>
          </cell>
          <cell r="M80">
            <v>2</v>
          </cell>
          <cell r="Q80">
            <v>227</v>
          </cell>
          <cell r="R80">
            <v>227</v>
          </cell>
          <cell r="S80">
            <v>0.2</v>
          </cell>
          <cell r="T80">
            <v>8.1999999999999993</v>
          </cell>
          <cell r="U80">
            <v>8.4</v>
          </cell>
          <cell r="V80" t="str">
            <v>вместо 0,42</v>
          </cell>
        </row>
        <row r="81">
          <cell r="A81" t="str">
            <v xml:space="preserve"> 413  Ветчина Сливушка с индейкой ТМ Вязанка  0,3 кг. ПОКОМ</v>
          </cell>
          <cell r="B81" t="str">
            <v>шт</v>
          </cell>
          <cell r="C81">
            <v>65</v>
          </cell>
          <cell r="D81">
            <v>5</v>
          </cell>
          <cell r="E81">
            <v>76</v>
          </cell>
          <cell r="F81">
            <v>-8</v>
          </cell>
          <cell r="G81">
            <v>0.3</v>
          </cell>
          <cell r="H81">
            <v>50</v>
          </cell>
          <cell r="I81">
            <v>131</v>
          </cell>
          <cell r="J81">
            <v>-55</v>
          </cell>
          <cell r="L81">
            <v>300</v>
          </cell>
          <cell r="M81">
            <v>15.2</v>
          </cell>
          <cell r="Q81">
            <v>19.210526315789476</v>
          </cell>
          <cell r="R81">
            <v>19.210526315789476</v>
          </cell>
          <cell r="S81">
            <v>0</v>
          </cell>
          <cell r="T81">
            <v>0</v>
          </cell>
          <cell r="U81">
            <v>35</v>
          </cell>
          <cell r="V81" t="str">
            <v>заказывал Сахно</v>
          </cell>
        </row>
        <row r="82">
          <cell r="A82" t="str">
            <v>БОНУС_Колбаса вареная Филейская ТМ Вязанка ТС Классическая ВЕС  ПОКОМ</v>
          </cell>
          <cell r="B82" t="str">
            <v>кг</v>
          </cell>
          <cell r="C82">
            <v>-4.0599999999999996</v>
          </cell>
          <cell r="D82">
            <v>9.3800000000000008</v>
          </cell>
          <cell r="E82">
            <v>10.64</v>
          </cell>
          <cell r="F82">
            <v>-5.32</v>
          </cell>
          <cell r="G82">
            <v>0</v>
          </cell>
          <cell r="H82">
            <v>0</v>
          </cell>
          <cell r="I82">
            <v>11.7</v>
          </cell>
          <cell r="J82">
            <v>-1.0599999999999987</v>
          </cell>
          <cell r="M82">
            <v>2.1280000000000001</v>
          </cell>
          <cell r="Q82">
            <v>-2.5</v>
          </cell>
          <cell r="R82">
            <v>-2.5</v>
          </cell>
          <cell r="S82">
            <v>1.64</v>
          </cell>
          <cell r="T82">
            <v>2.992</v>
          </cell>
          <cell r="U82">
            <v>1.6519999999999999</v>
          </cell>
        </row>
        <row r="83">
          <cell r="A83" t="str">
            <v>БОНУС_Колбаса Докторская Особая ТМ Особый рецепт,  0,5кг, ПОКОМ</v>
          </cell>
          <cell r="B83" t="str">
            <v>шт</v>
          </cell>
          <cell r="C83">
            <v>-44</v>
          </cell>
          <cell r="D83">
            <v>101</v>
          </cell>
          <cell r="E83">
            <v>67</v>
          </cell>
          <cell r="F83">
            <v>-20</v>
          </cell>
          <cell r="G83">
            <v>0</v>
          </cell>
          <cell r="H83">
            <v>0</v>
          </cell>
          <cell r="I83">
            <v>70</v>
          </cell>
          <cell r="J83">
            <v>-3</v>
          </cell>
          <cell r="M83">
            <v>13.4</v>
          </cell>
          <cell r="Q83">
            <v>-1.4925373134328357</v>
          </cell>
          <cell r="R83">
            <v>-1.4925373134328357</v>
          </cell>
          <cell r="S83">
            <v>16.600000000000001</v>
          </cell>
          <cell r="T83">
            <v>26</v>
          </cell>
          <cell r="U83">
            <v>27.2</v>
          </cell>
        </row>
        <row r="84">
          <cell r="A84" t="str">
            <v>БОНУС_Колбаса Сервелат Филедворский, фиброуз, в/у 0,35 кг срез,  ПОКОМ</v>
          </cell>
          <cell r="B84" t="str">
            <v>шт</v>
          </cell>
          <cell r="C84">
            <v>-1</v>
          </cell>
          <cell r="D84">
            <v>6</v>
          </cell>
          <cell r="E84">
            <v>6</v>
          </cell>
          <cell r="F84">
            <v>-1</v>
          </cell>
          <cell r="G84">
            <v>0</v>
          </cell>
          <cell r="H84">
            <v>0</v>
          </cell>
          <cell r="I84">
            <v>6</v>
          </cell>
          <cell r="J84">
            <v>0</v>
          </cell>
          <cell r="M84">
            <v>1.2</v>
          </cell>
          <cell r="Q84">
            <v>-0.83333333333333337</v>
          </cell>
          <cell r="R84">
            <v>-0.83333333333333337</v>
          </cell>
          <cell r="S84">
            <v>4</v>
          </cell>
          <cell r="T84">
            <v>4</v>
          </cell>
          <cell r="U84">
            <v>4.8</v>
          </cell>
        </row>
        <row r="85">
          <cell r="A85" t="str">
            <v>БОНУС_Сосиски Сочинки с сочной грудинкой, МГС 0.4кг,   ПОКОМ</v>
          </cell>
          <cell r="B85" t="str">
            <v>шт</v>
          </cell>
          <cell r="C85">
            <v>-7</v>
          </cell>
          <cell r="D85">
            <v>22</v>
          </cell>
          <cell r="E85">
            <v>11</v>
          </cell>
          <cell r="F85">
            <v>1</v>
          </cell>
          <cell r="G85">
            <v>0</v>
          </cell>
          <cell r="H85">
            <v>0</v>
          </cell>
          <cell r="I85">
            <v>13</v>
          </cell>
          <cell r="J85">
            <v>-2</v>
          </cell>
          <cell r="M85">
            <v>2.2000000000000002</v>
          </cell>
          <cell r="Q85">
            <v>0.45454545454545453</v>
          </cell>
          <cell r="R85">
            <v>0.45454545454545453</v>
          </cell>
          <cell r="S85">
            <v>7.2</v>
          </cell>
          <cell r="T85">
            <v>7.4</v>
          </cell>
          <cell r="U85">
            <v>5.4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23.12.2023 - 29.12.2023</v>
          </cell>
        </row>
        <row r="3">
          <cell r="A3" t="str">
            <v>Отбор:</v>
          </cell>
          <cell r="C3" t="str">
            <v>Организация В списке "ЛП ООО; Общий прайс" И
Номенклатура В группе из списка "Вязанка Логистический Партнер(К...; Вязанка Логистический Партнер(Ш...; Логистический Партнер кг; Логистический Партнер Шт; ПОКОМ Логистический Партн..."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67.5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17.3</v>
          </cell>
        </row>
        <row r="11">
          <cell r="A11" t="str">
            <v xml:space="preserve"> 017  Сосиски Вязанка Сливочные, Вязанка амицел ВЕС.ПОКОМ</v>
          </cell>
        </row>
        <row r="12">
          <cell r="A12" t="str">
            <v xml:space="preserve"> 022  Колбаса Вязанка со шпиком, вектор 0,5кг, ПОКОМ</v>
          </cell>
          <cell r="D12">
            <v>159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687</v>
          </cell>
        </row>
        <row r="14">
          <cell r="A14" t="str">
            <v xml:space="preserve"> 029  Сосиски Венские, Вязанка NDX МГС, 0.5кг, ПОКОМ</v>
          </cell>
          <cell r="D14">
            <v>20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466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536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54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38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23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D20">
            <v>14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36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50</v>
          </cell>
        </row>
        <row r="23">
          <cell r="A23" t="str">
            <v xml:space="preserve"> 060  Колбаса Докторская стародворская  0,5 кг,ПОКОМ</v>
          </cell>
          <cell r="D23">
            <v>28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42</v>
          </cell>
        </row>
        <row r="25">
          <cell r="A25" t="str">
            <v xml:space="preserve"> 068  Колбаса Особая ТМ Особый рецепт, 0,5 кг, ПОКОМ</v>
          </cell>
          <cell r="D25">
            <v>18</v>
          </cell>
        </row>
        <row r="26">
          <cell r="A26" t="str">
            <v xml:space="preserve"> 079  Колбаса Сервелат Кремлевский,  0.35 кг, ПОКОМ</v>
          </cell>
          <cell r="D26">
            <v>255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112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21</v>
          </cell>
        </row>
        <row r="29">
          <cell r="A29" t="str">
            <v xml:space="preserve"> 094  Сосиски Баварские,  0.35кг, ТМ Колбасный стандарт ПОКОМ</v>
          </cell>
          <cell r="D29">
            <v>235</v>
          </cell>
        </row>
        <row r="30">
          <cell r="A30" t="str">
            <v xml:space="preserve"> 102  Сосиски Ганноверские, амилюкс МГС, 0.6кг, ТМ Стародворье    ПОКОМ</v>
          </cell>
          <cell r="D30">
            <v>295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139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146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167</v>
          </cell>
        </row>
        <row r="34">
          <cell r="A34" t="str">
            <v xml:space="preserve"> 200  Ветчина Дугушка ТМ Стародворье, вектор в/у    ПОКОМ</v>
          </cell>
        </row>
        <row r="35">
          <cell r="A35" t="str">
            <v xml:space="preserve"> 201  Ветчина Нежная ТМ Особый рецепт, (2,5кг), ПОКОМ</v>
          </cell>
          <cell r="D35">
            <v>264.12</v>
          </cell>
        </row>
        <row r="36">
          <cell r="A36" t="str">
            <v xml:space="preserve"> 207  ВСД Колбаса Княжеская, ВЕС.    </v>
          </cell>
          <cell r="D36">
            <v>3.12</v>
          </cell>
        </row>
        <row r="37">
          <cell r="A37" t="str">
            <v xml:space="preserve"> 215  Колбаса Докторская Дугушка ГОСТ, ВЕС, ТМ Стародворье ПОКОМ</v>
          </cell>
        </row>
        <row r="38">
          <cell r="A38" t="str">
            <v xml:space="preserve"> 217  Колбаса Докторская Дугушка, ВЕС, НЕ ГОСТ, ТМ Стародворье ПОКОМ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376.83</v>
          </cell>
        </row>
        <row r="40">
          <cell r="A40" t="str">
            <v xml:space="preserve"> 220  Колбаса Докторская по-стародворски, амифлекс, ВЕС,   ПОКОМ</v>
          </cell>
        </row>
        <row r="41">
          <cell r="A41" t="str">
            <v xml:space="preserve"> 222  Колбаса Докторская стародворская, ВЕС, ВсхЗв   ПОКОМ</v>
          </cell>
        </row>
        <row r="42">
          <cell r="A42" t="str">
            <v xml:space="preserve"> 225  Колбаса Дугушка со шпиком, ВЕС, ТМ Стародворье   ПОКОМ</v>
          </cell>
        </row>
        <row r="43">
          <cell r="A43" t="str">
            <v xml:space="preserve"> 226  Колбаса Княжеская, с/к белков.обол в термоусад. пакете, ВЕС, ТМ Стародворье ПОКОМ</v>
          </cell>
          <cell r="D43">
            <v>1.6</v>
          </cell>
        </row>
        <row r="44">
          <cell r="A44" t="str">
            <v xml:space="preserve"> 229  Колбаса Молочная Дугушка, в/у, ВЕС, ТМ Стародворье   ПОКОМ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95.5</v>
          </cell>
        </row>
        <row r="46">
          <cell r="A46" t="str">
            <v xml:space="preserve"> 231  Колбаса Молочная по-стародворски, ВЕС   ПОКОМ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D47">
            <v>125.3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</row>
        <row r="50">
          <cell r="A50" t="str">
            <v xml:space="preserve"> 240  Колбаса Салями охотничья, ВЕС. ПОКОМ</v>
          </cell>
          <cell r="D50">
            <v>16.68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</row>
        <row r="52">
          <cell r="A52" t="str">
            <v xml:space="preserve"> 243  Колбаса Сервелат Зернистый, ВЕС.  ПОКОМ</v>
          </cell>
          <cell r="D52">
            <v>2.1</v>
          </cell>
        </row>
        <row r="53">
          <cell r="A53" t="str">
            <v xml:space="preserve"> 244  Колбаса Сервелат Кремлевский, ВЕС. ПОКОМ</v>
          </cell>
          <cell r="D53">
            <v>184.31800000000001</v>
          </cell>
        </row>
        <row r="54">
          <cell r="A54" t="str">
            <v xml:space="preserve"> 247  Сардельки Нежные, ВЕС.  ПОКОМ</v>
          </cell>
          <cell r="D54">
            <v>6.5</v>
          </cell>
        </row>
        <row r="55">
          <cell r="A55" t="str">
            <v xml:space="preserve"> 248  Сардельки Сочные ТМ Особый рецепт,   ПОКОМ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27.1</v>
          </cell>
        </row>
        <row r="57">
          <cell r="A57" t="str">
            <v xml:space="preserve"> 251  Сосиски Баварские, ВЕС.  ПОКОМ</v>
          </cell>
          <cell r="D57">
            <v>6.2</v>
          </cell>
        </row>
        <row r="58">
          <cell r="A58" t="str">
            <v xml:space="preserve"> 253  Сосиски Ганноверские   ПОКОМ</v>
          </cell>
          <cell r="D58">
            <v>109.05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D59">
            <v>2.7</v>
          </cell>
        </row>
        <row r="60">
          <cell r="A60" t="str">
            <v xml:space="preserve"> 257  Сосиски Молочные оригинальные ТМ Особый рецепт, ВЕС.   ПОКОМ</v>
          </cell>
        </row>
        <row r="61">
          <cell r="A61" t="str">
            <v xml:space="preserve"> 260  Сосиски Сливочные по-стародворски, ВЕС.  ПОКОМ</v>
          </cell>
        </row>
        <row r="62">
          <cell r="A62" t="str">
            <v xml:space="preserve"> 263  Шпикачки Стародворские, ВЕС.  ПОКОМ</v>
          </cell>
        </row>
        <row r="63">
          <cell r="A63" t="str">
            <v xml:space="preserve"> 265  Колбаса Балыкбургская, ВЕС, ТМ Баварушка  ПОКОМ</v>
          </cell>
        </row>
        <row r="64">
          <cell r="A64" t="str">
            <v xml:space="preserve"> 266  Колбаса Филейбургская с сочным окороком, ВЕС, ТМ Баварушка  ПОКОМ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D65">
            <v>63</v>
          </cell>
        </row>
        <row r="66">
          <cell r="A66" t="str">
            <v xml:space="preserve"> 273  Сосиски Сочинки с сочной грудинкой, МГС 0.4кг,   ПОКОМ</v>
          </cell>
          <cell r="D66">
            <v>95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D67">
            <v>459</v>
          </cell>
        </row>
        <row r="68">
          <cell r="A68" t="str">
            <v xml:space="preserve"> 277  Колбаса Мясорубская ТМ Стародворье с сочной грудинкой , 0,35 кг срез  ПОКОМ</v>
          </cell>
          <cell r="D68">
            <v>5</v>
          </cell>
        </row>
        <row r="69">
          <cell r="A69" t="str">
            <v xml:space="preserve"> 278  Сосиски Сочинки с сочным окороком, МГС 0.4кг,   ПОКОМ</v>
          </cell>
          <cell r="D69">
            <v>217</v>
          </cell>
        </row>
        <row r="70">
          <cell r="A70" t="str">
            <v xml:space="preserve"> 279  Колбаса Докторский гарант, Вязанка вектор, 0,4 кг.  ПОКОМ</v>
          </cell>
          <cell r="D70">
            <v>399</v>
          </cell>
        </row>
        <row r="71">
          <cell r="A71" t="str">
            <v xml:space="preserve"> 281  Сосиски Молочные для завтрака ТМ Особый рецепт, 0,4кг  ПОКОМ</v>
          </cell>
          <cell r="D71">
            <v>19</v>
          </cell>
        </row>
        <row r="72">
          <cell r="A72" t="str">
            <v xml:space="preserve"> 283  Сосиски Сочинки, ВЕС, ТМ Стародворье ПОКОМ</v>
          </cell>
          <cell r="D72">
            <v>5.2</v>
          </cell>
        </row>
        <row r="73">
          <cell r="A73" t="str">
            <v xml:space="preserve"> 285  Паштет печеночный со слив.маслом ТМ Стародворье ламистер 0,1 кг  ПОКОМ</v>
          </cell>
          <cell r="D73">
            <v>114</v>
          </cell>
        </row>
        <row r="74">
          <cell r="A74" t="str">
            <v xml:space="preserve"> 288  Колбаса Докторская оригинальная Особая ТМ Особый рецепт,  0,4кг, ПОКОМ</v>
          </cell>
          <cell r="D74">
            <v>26</v>
          </cell>
        </row>
        <row r="75">
          <cell r="A75" t="str">
            <v xml:space="preserve"> 296  Колбаса Мясорубская с рубленой грудинкой 0,35кг срез ТМ Стародворье  ПОКОМ</v>
          </cell>
          <cell r="D75">
            <v>86</v>
          </cell>
        </row>
        <row r="76">
          <cell r="A76" t="str">
            <v xml:space="preserve"> 297  Колбаса Мясорубская с рубленой грудинкой ВЕС ТМ Стародворье  ПОКОМ</v>
          </cell>
        </row>
        <row r="77">
          <cell r="A77" t="str">
            <v xml:space="preserve"> 300  Колбаса Сервелат Мясорубский с мелкорубленным окороком ТМ Стародворье, в/у 0,35кг  ПОКОМ</v>
          </cell>
          <cell r="D77">
            <v>2</v>
          </cell>
        </row>
        <row r="78">
          <cell r="A78" t="str">
            <v xml:space="preserve"> 301  Сосиски Сочинки по-баварски с сыром,  0.4кг, ТМ Стародворье  ПОКОМ</v>
          </cell>
          <cell r="D78">
            <v>233</v>
          </cell>
        </row>
        <row r="79">
          <cell r="A79" t="str">
            <v xml:space="preserve"> 302  Сосиски Сочинки по-баварски,  0.4кг, ТМ Стародворье  ПОКОМ</v>
          </cell>
          <cell r="D79">
            <v>334</v>
          </cell>
        </row>
        <row r="80">
          <cell r="A80" t="str">
            <v xml:space="preserve"> 309  Сосиски Сочинки с сыром 0,4 кг ТМ Стародворье  ПОКОМ</v>
          </cell>
          <cell r="D80">
            <v>7</v>
          </cell>
        </row>
        <row r="81">
          <cell r="A81" t="str">
            <v xml:space="preserve"> 312  Ветчина Филейская ВЕС ТМ  Вязанка ТС Столичная  ПОКОМ</v>
          </cell>
          <cell r="D81">
            <v>153.50299999999999</v>
          </cell>
        </row>
        <row r="82">
          <cell r="A82" t="str">
            <v xml:space="preserve"> 315  Колбаса вареная Молокуша ТМ Вязанка ВЕС, ПОКОМ</v>
          </cell>
          <cell r="D82">
            <v>31.75</v>
          </cell>
        </row>
        <row r="83">
          <cell r="A83" t="str">
            <v xml:space="preserve"> 316  Колбаса Нежная ТМ Зареченские ВЕС  ПОКОМ</v>
          </cell>
        </row>
        <row r="84">
          <cell r="A84" t="str">
            <v xml:space="preserve"> 317 Колбаса Сервелат Рижский ТМ Зареченские, ВЕС  ПОКОМ</v>
          </cell>
        </row>
        <row r="85">
          <cell r="A85" t="str">
            <v xml:space="preserve"> 318  Сосиски Датские ТМ Зареченские, ВЕС  ПОКОМ</v>
          </cell>
          <cell r="D85">
            <v>3.9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D86">
            <v>881</v>
          </cell>
        </row>
        <row r="87">
          <cell r="A87" t="str">
            <v xml:space="preserve"> 321  Колбаса Сервелат Пражский ТМ Зареченские, ВЕС ПОКОМ</v>
          </cell>
        </row>
        <row r="88">
          <cell r="A88" t="str">
            <v xml:space="preserve"> 322  Колбаса вареная Молокуша 0,45кг ТМ Вязанка  ПОКОМ</v>
          </cell>
          <cell r="D88">
            <v>700</v>
          </cell>
        </row>
        <row r="89">
          <cell r="A89" t="str">
            <v xml:space="preserve"> 324  Ветчина Филейская ТМ Вязанка Столичная 0,45 кг ПОКОМ</v>
          </cell>
          <cell r="D89">
            <v>451</v>
          </cell>
        </row>
        <row r="90">
          <cell r="A90" t="str">
            <v xml:space="preserve"> 327  Сосиски Сочинки с сыром ТМ Стародворье, ВЕС ПОКОМ</v>
          </cell>
        </row>
        <row r="91">
          <cell r="A91" t="str">
            <v xml:space="preserve"> 328  Сардельки Сочинки Стародворье ТМ  0,4 кг ПОКОМ</v>
          </cell>
          <cell r="D91">
            <v>19</v>
          </cell>
        </row>
        <row r="92">
          <cell r="A92" t="str">
            <v xml:space="preserve"> 329  Сардельки Сочинки с сыром Стародворье ТМ, 0,4 кг. ПОКОМ</v>
          </cell>
          <cell r="D92">
            <v>17</v>
          </cell>
        </row>
        <row r="93">
          <cell r="A93" t="str">
            <v xml:space="preserve"> 330  Колбаса вареная Филейская ТМ Вязанка ТС Классическая ВЕС  ПОКОМ</v>
          </cell>
          <cell r="D93">
            <v>92.65</v>
          </cell>
        </row>
        <row r="94">
          <cell r="A94" t="str">
            <v xml:space="preserve"> 334  Паштет Любительский ТМ Стародворье ламистер 0,1 кг  ПОКОМ</v>
          </cell>
          <cell r="D94">
            <v>106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27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D96">
            <v>34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D97">
            <v>26</v>
          </cell>
        </row>
        <row r="98">
          <cell r="A98" t="str">
            <v xml:space="preserve"> 362  Колбаса Филейбургская с душистым чесноком, ВЕС, ТМ Баварушка  ПОКОМ</v>
          </cell>
        </row>
        <row r="99">
          <cell r="A99" t="str">
            <v xml:space="preserve"> 364  Сардельки Филейские Вязанка ВЕС NDX ТМ Вязанка  ПОКОМ</v>
          </cell>
        </row>
        <row r="100">
          <cell r="A100" t="str">
            <v xml:space="preserve"> 380  Колбаса Филейбургская с филе сочного окорока 0,13кг с/в ТМ Баварушка  ПОКОМ</v>
          </cell>
          <cell r="D100">
            <v>47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65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78</v>
          </cell>
        </row>
        <row r="103">
          <cell r="A103" t="str">
            <v xml:space="preserve"> 413  Ветчина Сливушка с индейкой ТМ Вязанка  0,3 кг. ПОКОМ</v>
          </cell>
          <cell r="D103">
            <v>236</v>
          </cell>
        </row>
        <row r="104">
          <cell r="A104" t="str">
            <v>БОНУС_Колбаса вареная Филейская ТМ Вязанка ТС Классическая ВЕС  ПОКОМ</v>
          </cell>
          <cell r="D104">
            <v>30</v>
          </cell>
        </row>
        <row r="105">
          <cell r="A105" t="str">
            <v>БОНУС_Колбаса Докторская Особая ТМ Особый рецепт,  0,5кг, ПОКОМ</v>
          </cell>
          <cell r="D105">
            <v>264</v>
          </cell>
        </row>
        <row r="106">
          <cell r="A106" t="str">
            <v>БОНУС_Колбаса Сервелат Филедворский, фиброуз, в/у 0,35 кг срез,  ПОКОМ</v>
          </cell>
          <cell r="D106">
            <v>31</v>
          </cell>
        </row>
        <row r="107">
          <cell r="A107" t="str">
            <v>БОНУС_Пельмени Бульмени с говядиной и свининой Горячая штучка 0,43  ПОКОМ</v>
          </cell>
          <cell r="D107">
            <v>18</v>
          </cell>
        </row>
        <row r="108">
          <cell r="A108" t="str">
            <v>БОНУС_Пельмени Отборные из свинины и говядины 0,9 кг ТМ Стародворье ТС Медвежье ушко  ПОКОМ</v>
          </cell>
          <cell r="D108">
            <v>56</v>
          </cell>
        </row>
        <row r="109">
          <cell r="A109" t="str">
            <v>БОНУС_Сосиски Сочинки с сочной грудинкой, МГС 0.4кг,   ПОКОМ</v>
          </cell>
          <cell r="D109">
            <v>58</v>
          </cell>
        </row>
        <row r="110">
          <cell r="A110" t="str">
            <v>Вареники замороженные постные Благолепные с картофелем и грибами классическая форма, ВЕС,  ПОКОМ</v>
          </cell>
          <cell r="D110">
            <v>10</v>
          </cell>
        </row>
        <row r="111">
          <cell r="A111" t="str">
            <v>Готовые бельмеши сочные с мясом ТМ Горячая штучка 0,3кг зам  ПОКОМ</v>
          </cell>
          <cell r="D111">
            <v>79</v>
          </cell>
        </row>
        <row r="112">
          <cell r="A112" t="str">
            <v>Готовые чебупели острые с мясом Горячая штучка 0,3 кг зам  ПОКОМ</v>
          </cell>
          <cell r="D112">
            <v>141</v>
          </cell>
        </row>
        <row r="113">
          <cell r="A113" t="str">
            <v>Готовые чебупели с ветчиной и сыром Горячая штучка 0,3кг зам  ПОКОМ</v>
          </cell>
          <cell r="D113">
            <v>217</v>
          </cell>
        </row>
        <row r="114">
          <cell r="A114" t="str">
            <v>Готовые чебупели с мясом ТМ Горячая штучка Без свинины 0,3 кг ПОКОМ</v>
          </cell>
          <cell r="D114">
            <v>46</v>
          </cell>
        </row>
        <row r="115">
          <cell r="A115" t="str">
            <v>Готовые чебупели сочные с мясом ТМ Горячая штучка  0,3кг зам  ПОКОМ</v>
          </cell>
          <cell r="D115">
            <v>276</v>
          </cell>
        </row>
        <row r="116">
          <cell r="A116" t="str">
            <v>Готовые чебуреки с мясом ТМ Горячая штучка 0,09 кг флоу-пак ПОКОМ</v>
          </cell>
          <cell r="D116">
            <v>31</v>
          </cell>
        </row>
        <row r="117">
          <cell r="A117" t="str">
            <v>Готовые чебуреки со свининой и говядиной Гор.шт.0,36 кг зам.  ПОКОМ</v>
          </cell>
          <cell r="D117">
            <v>18</v>
          </cell>
        </row>
        <row r="118">
          <cell r="A118" t="str">
            <v>Жар-боллы с курочкой и сыром, ВЕС  ПОКОМ</v>
          </cell>
          <cell r="D118">
            <v>3</v>
          </cell>
        </row>
        <row r="119">
          <cell r="A119" t="str">
            <v>Жар-ладушки с мясом. ВЕС  ПОКОМ</v>
          </cell>
          <cell r="D119">
            <v>11.1</v>
          </cell>
        </row>
        <row r="120">
          <cell r="A120" t="str">
            <v>Круггетсы с сырным соусом ТМ Горячая штучка 0,25 кг зам  ПОКОМ</v>
          </cell>
          <cell r="D120">
            <v>160</v>
          </cell>
        </row>
        <row r="121">
          <cell r="A121" t="str">
            <v>Круггетсы сочные ТМ Горячая штучка ТС Круггетсы 0,25 кг зам  ПОКОМ</v>
          </cell>
          <cell r="D121">
            <v>125</v>
          </cell>
        </row>
        <row r="122">
          <cell r="A122" t="str">
            <v>Мини-сосиски в тесте "Фрайпики" 3,7кг ВЕС,  ПОКОМ</v>
          </cell>
          <cell r="D122">
            <v>3.7</v>
          </cell>
        </row>
        <row r="123">
          <cell r="A123" t="str">
            <v>Наггетсы из печи 0,25кг ТМ Вязанка ТС Няняггетсы Сливушки замор.  ПОКОМ</v>
          </cell>
          <cell r="D123">
            <v>60</v>
          </cell>
        </row>
        <row r="124">
          <cell r="A124" t="str">
            <v>Наггетсы Нагетосы Сочная курочка в хрустящей панировке ТМ Горячая штучка 0,25 кг зам  ПОКОМ</v>
          </cell>
          <cell r="D124">
            <v>48</v>
          </cell>
        </row>
        <row r="125">
          <cell r="A125" t="str">
            <v>Наггетсы Нагетосы Сочная курочка ТМ Горячая штучка 0,25 кг зам  ПОКОМ</v>
          </cell>
          <cell r="D125">
            <v>139</v>
          </cell>
        </row>
        <row r="126">
          <cell r="A126" t="str">
            <v>Наггетсы с индейкой 0,25кг ТМ Вязанка ТС Няняггетсы Сливушки НД2 замор.  ПОКОМ</v>
          </cell>
          <cell r="D126">
            <v>44</v>
          </cell>
        </row>
        <row r="127">
          <cell r="A127" t="str">
            <v>Наггетсы с куриным филе и сыром ТМ Вязанка 0,25 кг ПОКОМ</v>
          </cell>
          <cell r="D127">
            <v>34</v>
          </cell>
        </row>
        <row r="128">
          <cell r="A128" t="str">
            <v>Наггетсы хрустящие п/ф ВЕС ПОКОМ</v>
          </cell>
          <cell r="D128">
            <v>28</v>
          </cell>
        </row>
        <row r="129">
          <cell r="A129" t="str">
            <v>Пекерсы с индейкой в сливочном соусе ТМ Горячая штучка 0,25 кг зам  ПОКОМ</v>
          </cell>
          <cell r="D129">
            <v>1</v>
          </cell>
        </row>
        <row r="130">
          <cell r="A130" t="str">
            <v>Пельмени Бигбули с мясом, Горячая штучка 0,43кг  ПОКОМ</v>
          </cell>
          <cell r="D130">
            <v>113</v>
          </cell>
        </row>
        <row r="131">
          <cell r="A131" t="str">
            <v>Пельмени Бигбули с мясом, Горячая штучка 0,9кг  ПОКОМ</v>
          </cell>
          <cell r="D131">
            <v>131</v>
          </cell>
        </row>
        <row r="132">
          <cell r="A132" t="str">
            <v>Пельмени Бульмени с говядиной и свининой 2,7кг Наваристые Горячая штучка ВЕС  ПОКОМ</v>
          </cell>
          <cell r="D132">
            <v>5.4</v>
          </cell>
        </row>
        <row r="133">
          <cell r="A133" t="str">
            <v>Пельмени Бульмени с говядиной и свининой 5кг Наваристые Горячая штучка ВЕС  ПОКОМ</v>
          </cell>
          <cell r="D133">
            <v>10</v>
          </cell>
        </row>
        <row r="134">
          <cell r="A134" t="str">
            <v>Пельмени Бульмени с говядиной и свининой Горячая шт. 0,9 кг  ПОКОМ</v>
          </cell>
          <cell r="D134">
            <v>263</v>
          </cell>
        </row>
        <row r="135">
          <cell r="A135" t="str">
            <v>Пельмени Бульмени с говядиной и свининой Горячая штучка 0,43  ПОКОМ</v>
          </cell>
          <cell r="D135">
            <v>165</v>
          </cell>
        </row>
        <row r="136">
          <cell r="A136" t="str">
            <v>Пельмени Бульмени со сливочным маслом Горячая штучка 0,9 кг  ПОКОМ</v>
          </cell>
          <cell r="D136">
            <v>200</v>
          </cell>
        </row>
        <row r="137">
          <cell r="A137" t="str">
            <v>Пельмени Бульмени со сливочным маслом ТМ Горячая шт. 0,43 кг  ПОКОМ</v>
          </cell>
          <cell r="D137">
            <v>155</v>
          </cell>
        </row>
        <row r="138">
          <cell r="A138" t="str">
            <v>Пельмени Мясорубские ТМ Стародворье фоупак равиоли 0,7 кг  ПОКОМ</v>
          </cell>
          <cell r="D138">
            <v>151</v>
          </cell>
        </row>
        <row r="139">
          <cell r="A139" t="str">
            <v>Пельмени Отборные из свинины и говядины 0,9 кг ТМ Стародворье ТС Медвежье ушко  ПОКОМ</v>
          </cell>
          <cell r="D139">
            <v>32</v>
          </cell>
        </row>
        <row r="140">
          <cell r="A140" t="str">
            <v>Пельмени Отборные с говядиной 0,43 кг ТМ Стародворье ТС Медвежье ушко</v>
          </cell>
          <cell r="D140">
            <v>6</v>
          </cell>
        </row>
        <row r="141">
          <cell r="A141" t="str">
            <v>Пельмени Отборные с говядиной 0,9 кг НОВА ТМ Стародворье ТС Медвежье ушко  ПОКОМ</v>
          </cell>
          <cell r="D141">
            <v>17</v>
          </cell>
        </row>
        <row r="142">
          <cell r="A142" t="str">
            <v>Пельмени Отборные с говядиной и свининой 0,43 кг ТМ Стародворье ТС Медвежье ушко</v>
          </cell>
          <cell r="D142">
            <v>11</v>
          </cell>
        </row>
        <row r="143">
          <cell r="A143" t="str">
            <v>Пельмени Со свининой и говядиной ТМ Особый рецепт Любимая ложка 1,0 кг  ПОКОМ</v>
          </cell>
          <cell r="D143">
            <v>34</v>
          </cell>
        </row>
        <row r="144">
          <cell r="A144" t="str">
            <v>Хотстеры ТМ Горячая штучка ТС Хотстеры 0,25 кг зам  ПОКОМ</v>
          </cell>
          <cell r="D144">
            <v>216</v>
          </cell>
        </row>
        <row r="145">
          <cell r="A145" t="str">
            <v>Хрустящие крылышки острые к пиву ТМ Горячая штучка 0,3кг зам  ПОКОМ</v>
          </cell>
          <cell r="D145">
            <v>148</v>
          </cell>
        </row>
        <row r="146">
          <cell r="A146" t="str">
            <v>Хрустящие крылышки ТМ Горячая штучка 0,3 кг зам  ПОКОМ</v>
          </cell>
          <cell r="D146">
            <v>116</v>
          </cell>
        </row>
        <row r="147">
          <cell r="A147" t="str">
            <v>Хрустящие крылышки ТМ Зареченские ТС Зареченские продукты. ВЕС ПОКОМ</v>
          </cell>
          <cell r="D147">
            <v>1.8</v>
          </cell>
        </row>
        <row r="148">
          <cell r="A148" t="str">
            <v>Чебупай сочное яблоко ТМ Горячая штучка 0,2 кг зам.  ПОКОМ</v>
          </cell>
          <cell r="D148">
            <v>3</v>
          </cell>
        </row>
        <row r="149">
          <cell r="A149" t="str">
            <v>Чебупели Курочка гриль ТМ Горячая штучка, 0,3 кг зам  ПОКОМ</v>
          </cell>
          <cell r="D149">
            <v>711</v>
          </cell>
        </row>
        <row r="150">
          <cell r="A150" t="str">
            <v>Чебупицца курочка по-итальянски Горячая штучка 0,25 кг зам  ПОКОМ</v>
          </cell>
          <cell r="D150">
            <v>268</v>
          </cell>
        </row>
        <row r="151">
          <cell r="A151" t="str">
            <v>Чебупицца Пепперони ТМ Горячая штучка ТС Чебупицца 0.25кг зам  ПОКОМ</v>
          </cell>
          <cell r="D151">
            <v>371</v>
          </cell>
        </row>
        <row r="152">
          <cell r="A152" t="str">
            <v>Чебуреки Мясные вес 2,7  ПОКОМ</v>
          </cell>
          <cell r="D152">
            <v>18.8</v>
          </cell>
        </row>
        <row r="153">
          <cell r="A153" t="str">
            <v>Чебуреки сочные ВЕС ТМ Зареченские  ПОКОМ</v>
          </cell>
          <cell r="D153">
            <v>5</v>
          </cell>
        </row>
        <row r="154">
          <cell r="A154" t="str">
            <v>Чебуречище ТМ Горячая штучка .0,14 кг зам. ПОКОМ</v>
          </cell>
          <cell r="D154">
            <v>7</v>
          </cell>
        </row>
        <row r="155">
          <cell r="A155" t="str">
            <v>Итого</v>
          </cell>
          <cell r="D155">
            <v>14972.021000000001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84"/>
  <sheetViews>
    <sheetView tabSelected="1" workbookViewId="0">
      <pane ySplit="5" topLeftCell="A6" activePane="bottomLeft" state="frozen"/>
      <selection pane="bottomLeft" activeCell="P10" sqref="P10"/>
    </sheetView>
  </sheetViews>
  <sheetFormatPr defaultColWidth="10.5" defaultRowHeight="11.45" customHeight="1" outlineLevelRow="1" x14ac:dyDescent="0.2"/>
  <cols>
    <col min="1" max="1" width="66.83203125" style="1" customWidth="1"/>
    <col min="2" max="2" width="4" style="1" customWidth="1"/>
    <col min="3" max="6" width="6.6640625" style="1" customWidth="1"/>
    <col min="7" max="7" width="5" style="23" customWidth="1"/>
    <col min="8" max="8" width="5" style="9" customWidth="1"/>
    <col min="9" max="10" width="8" style="9" customWidth="1"/>
    <col min="11" max="12" width="1.33203125" style="9" customWidth="1"/>
    <col min="13" max="15" width="10.5" style="9"/>
    <col min="16" max="16" width="21.1640625" style="9" customWidth="1"/>
    <col min="17" max="18" width="7" style="9" customWidth="1"/>
    <col min="19" max="21" width="7.5" style="9" customWidth="1"/>
    <col min="22" max="22" width="21.6640625" style="9" customWidth="1"/>
    <col min="23" max="16384" width="10.5" style="9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26.1" customHeight="1" x14ac:dyDescent="0.2">
      <c r="A3" s="8" t="s">
        <v>1</v>
      </c>
      <c r="B3" s="8"/>
      <c r="C3" s="8" t="s">
        <v>2</v>
      </c>
      <c r="D3" s="8"/>
      <c r="E3" s="8"/>
      <c r="F3" s="8"/>
      <c r="G3" s="12" t="s">
        <v>90</v>
      </c>
      <c r="H3" s="13" t="s">
        <v>91</v>
      </c>
      <c r="I3" s="2" t="s">
        <v>92</v>
      </c>
      <c r="J3" s="2" t="s">
        <v>93</v>
      </c>
      <c r="K3" s="2" t="s">
        <v>94</v>
      </c>
      <c r="L3" s="2" t="s">
        <v>94</v>
      </c>
      <c r="M3" s="2" t="s">
        <v>95</v>
      </c>
      <c r="N3" s="2" t="s">
        <v>94</v>
      </c>
      <c r="O3" s="14" t="s">
        <v>96</v>
      </c>
      <c r="P3" s="15" t="s">
        <v>97</v>
      </c>
      <c r="Q3" s="2" t="s">
        <v>98</v>
      </c>
      <c r="R3" s="2" t="s">
        <v>99</v>
      </c>
      <c r="S3" s="16" t="s">
        <v>95</v>
      </c>
      <c r="T3" s="16" t="s">
        <v>95</v>
      </c>
      <c r="U3" s="16" t="s">
        <v>95</v>
      </c>
      <c r="V3" s="2" t="s">
        <v>100</v>
      </c>
      <c r="W3" s="2" t="s">
        <v>101</v>
      </c>
    </row>
    <row r="4" spans="1:23" ht="26.1" customHeight="1" x14ac:dyDescent="0.2">
      <c r="A4" s="8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12"/>
      <c r="H4" s="13" t="s">
        <v>91</v>
      </c>
      <c r="I4" s="2"/>
      <c r="J4" s="2"/>
      <c r="K4" s="16"/>
      <c r="L4" s="16" t="s">
        <v>102</v>
      </c>
      <c r="M4" s="16" t="s">
        <v>107</v>
      </c>
      <c r="N4" s="2"/>
      <c r="O4" s="14" t="s">
        <v>103</v>
      </c>
      <c r="P4" s="15" t="s">
        <v>104</v>
      </c>
      <c r="Q4" s="2"/>
      <c r="R4" s="2"/>
      <c r="S4" s="16" t="s">
        <v>105</v>
      </c>
      <c r="T4" s="16" t="s">
        <v>106</v>
      </c>
      <c r="U4" s="16" t="s">
        <v>108</v>
      </c>
      <c r="V4" s="2"/>
      <c r="W4" s="17"/>
    </row>
    <row r="5" spans="1:23" ht="11.1" customHeight="1" x14ac:dyDescent="0.2">
      <c r="A5" s="10"/>
      <c r="B5" s="10"/>
      <c r="C5" s="4"/>
      <c r="D5" s="5"/>
      <c r="E5" s="18">
        <f t="shared" ref="E5" si="0">SUM(E6:E204)</f>
        <v>9666.86</v>
      </c>
      <c r="F5" s="18">
        <f t="shared" ref="F5" si="1">SUM(F6:F204)</f>
        <v>8882.3629999999976</v>
      </c>
      <c r="G5" s="12"/>
      <c r="H5" s="13"/>
      <c r="I5" s="18">
        <f t="shared" ref="I5:O5" si="2">SUM(I6:I204)</f>
        <v>10264.221</v>
      </c>
      <c r="J5" s="18">
        <f t="shared" si="2"/>
        <v>-597.36099999999999</v>
      </c>
      <c r="K5" s="18">
        <f t="shared" si="2"/>
        <v>0</v>
      </c>
      <c r="L5" s="18">
        <f t="shared" si="2"/>
        <v>0</v>
      </c>
      <c r="M5" s="18">
        <f t="shared" si="2"/>
        <v>1933.3720000000001</v>
      </c>
      <c r="N5" s="19">
        <f t="shared" si="2"/>
        <v>0</v>
      </c>
      <c r="O5" s="20">
        <f t="shared" si="2"/>
        <v>0</v>
      </c>
      <c r="P5" s="21"/>
      <c r="Q5" s="2"/>
      <c r="R5" s="2"/>
      <c r="S5" s="18">
        <f t="shared" ref="S5:U5" si="3">SUM(S6:S204)</f>
        <v>809.17360000000019</v>
      </c>
      <c r="T5" s="18">
        <f t="shared" si="3"/>
        <v>925.01279999999986</v>
      </c>
      <c r="U5" s="18">
        <f t="shared" si="3"/>
        <v>449.36879999999985</v>
      </c>
      <c r="V5" s="2"/>
      <c r="W5" s="18">
        <f>SUM(W6:W204)</f>
        <v>0</v>
      </c>
    </row>
    <row r="6" spans="1:23" ht="11.1" customHeight="1" outlineLevel="1" x14ac:dyDescent="0.2">
      <c r="A6" s="11" t="s">
        <v>9</v>
      </c>
      <c r="B6" s="11" t="s">
        <v>10</v>
      </c>
      <c r="C6" s="6"/>
      <c r="D6" s="7">
        <v>45.39</v>
      </c>
      <c r="E6" s="7">
        <v>1.4</v>
      </c>
      <c r="F6" s="7">
        <v>43.99</v>
      </c>
      <c r="G6" s="23">
        <f>VLOOKUP(A6,[1]TDSheet!$A:$G,7,0)</f>
        <v>1</v>
      </c>
      <c r="H6" s="9">
        <f>VLOOKUP(A6,[1]TDSheet!$A:$H,8,0)</f>
        <v>50</v>
      </c>
      <c r="I6" s="9">
        <f>VLOOKUP(A6,[2]TDSheet!$A:$Q,4,0)</f>
        <v>1.3</v>
      </c>
      <c r="J6" s="9">
        <f>E6-I6</f>
        <v>9.9999999999999867E-2</v>
      </c>
      <c r="M6" s="9">
        <f>E6/5</f>
        <v>0.27999999999999997</v>
      </c>
      <c r="N6" s="22"/>
      <c r="O6" s="22"/>
      <c r="Q6" s="9">
        <f>(F6+N6)/M6</f>
        <v>157.10714285714289</v>
      </c>
      <c r="R6" s="9">
        <f>F6/M6</f>
        <v>157.10714285714289</v>
      </c>
      <c r="S6" s="9">
        <f>VLOOKUP(A6,[1]TDSheet!$A:$T,20,0)</f>
        <v>1.3919999999999999</v>
      </c>
      <c r="T6" s="9">
        <f>VLOOKUP(A6,[1]TDSheet!$A:$U,21,0)</f>
        <v>1.4239999999999999</v>
      </c>
      <c r="U6" s="9">
        <f>VLOOKUP(A6,[1]TDSheet!$A:$M,13,0)</f>
        <v>0.87200000000000011</v>
      </c>
    </row>
    <row r="7" spans="1:23" ht="11.1" customHeight="1" outlineLevel="1" x14ac:dyDescent="0.2">
      <c r="A7" s="11" t="s">
        <v>11</v>
      </c>
      <c r="B7" s="11" t="s">
        <v>10</v>
      </c>
      <c r="C7" s="7">
        <v>5.8</v>
      </c>
      <c r="D7" s="7">
        <v>84.540999999999997</v>
      </c>
      <c r="E7" s="7">
        <v>66.430000000000007</v>
      </c>
      <c r="F7" s="7">
        <v>16.077999999999999</v>
      </c>
      <c r="G7" s="23">
        <f>VLOOKUP(A7,[1]TDSheet!$A:$G,7,0)</f>
        <v>1</v>
      </c>
      <c r="H7" s="9">
        <f>VLOOKUP(A7,[1]TDSheet!$A:$H,8,0)</f>
        <v>50</v>
      </c>
      <c r="I7" s="9">
        <f>VLOOKUP(A7,[2]TDSheet!$A:$Q,4,0)</f>
        <v>67.5</v>
      </c>
      <c r="J7" s="9">
        <f t="shared" ref="J7:J70" si="4">E7-I7</f>
        <v>-1.0699999999999932</v>
      </c>
      <c r="M7" s="9">
        <f t="shared" ref="M7:M70" si="5">E7/5</f>
        <v>13.286000000000001</v>
      </c>
      <c r="N7" s="22"/>
      <c r="O7" s="22"/>
      <c r="Q7" s="9">
        <f t="shared" ref="Q7:Q70" si="6">(F7+N7)/M7</f>
        <v>1.2101460183651962</v>
      </c>
      <c r="R7" s="9">
        <f t="shared" ref="R7:R70" si="7">F7/M7</f>
        <v>1.2101460183651962</v>
      </c>
      <c r="S7" s="9">
        <f>VLOOKUP(A7,[1]TDSheet!$A:$T,20,0)</f>
        <v>8.0879999999999992</v>
      </c>
      <c r="T7" s="9">
        <f>VLOOKUP(A7,[1]TDSheet!$A:$U,21,0)</f>
        <v>5.7560000000000002</v>
      </c>
      <c r="U7" s="9">
        <f>VLOOKUP(A7,[1]TDSheet!$A:$M,13,0)</f>
        <v>8.6546000000000003</v>
      </c>
    </row>
    <row r="8" spans="1:23" ht="11.1" customHeight="1" outlineLevel="1" x14ac:dyDescent="0.2">
      <c r="A8" s="11" t="s">
        <v>12</v>
      </c>
      <c r="B8" s="11" t="s">
        <v>10</v>
      </c>
      <c r="C8" s="7">
        <v>16.765999999999998</v>
      </c>
      <c r="D8" s="7">
        <v>52.527000000000001</v>
      </c>
      <c r="E8" s="7">
        <v>17.116</v>
      </c>
      <c r="F8" s="7">
        <v>49.764000000000003</v>
      </c>
      <c r="G8" s="23">
        <f>VLOOKUP(A8,[1]TDSheet!$A:$G,7,0)</f>
        <v>1</v>
      </c>
      <c r="H8" s="9">
        <f>VLOOKUP(A8,[1]TDSheet!$A:$H,8,0)</f>
        <v>45</v>
      </c>
      <c r="I8" s="9">
        <f>VLOOKUP(A8,[2]TDSheet!$A:$Q,4,0)</f>
        <v>17.3</v>
      </c>
      <c r="J8" s="9">
        <f t="shared" si="4"/>
        <v>-0.18400000000000105</v>
      </c>
      <c r="M8" s="9">
        <f t="shared" si="5"/>
        <v>3.4232</v>
      </c>
      <c r="N8" s="22"/>
      <c r="O8" s="22"/>
      <c r="Q8" s="9">
        <f t="shared" si="6"/>
        <v>14.537275064267353</v>
      </c>
      <c r="R8" s="9">
        <f t="shared" si="7"/>
        <v>14.537275064267353</v>
      </c>
      <c r="S8" s="9">
        <f>VLOOKUP(A8,[1]TDSheet!$A:$T,20,0)</f>
        <v>1.3492000000000002</v>
      </c>
      <c r="T8" s="9">
        <f>VLOOKUP(A8,[1]TDSheet!$A:$U,21,0)</f>
        <v>2.7547999999999999</v>
      </c>
      <c r="U8" s="9">
        <f>VLOOKUP(A8,[1]TDSheet!$A:$M,13,0)</f>
        <v>2.3728000000000002</v>
      </c>
    </row>
    <row r="9" spans="1:23" ht="11.1" customHeight="1" outlineLevel="1" x14ac:dyDescent="0.2">
      <c r="A9" s="11" t="s">
        <v>13</v>
      </c>
      <c r="B9" s="11" t="s">
        <v>14</v>
      </c>
      <c r="C9" s="7">
        <v>-4</v>
      </c>
      <c r="D9" s="7">
        <v>358</v>
      </c>
      <c r="E9" s="7">
        <v>137</v>
      </c>
      <c r="F9" s="7">
        <v>196</v>
      </c>
      <c r="G9" s="23">
        <f>VLOOKUP(A9,[1]TDSheet!$A:$G,7,0)</f>
        <v>0.5</v>
      </c>
      <c r="H9" s="9">
        <f>VLOOKUP(A9,[1]TDSheet!$A:$H,8,0)</f>
        <v>50</v>
      </c>
      <c r="I9" s="9">
        <f>VLOOKUP(A9,[2]TDSheet!$A:$Q,4,0)</f>
        <v>159</v>
      </c>
      <c r="J9" s="9">
        <f t="shared" si="4"/>
        <v>-22</v>
      </c>
      <c r="M9" s="9">
        <f t="shared" si="5"/>
        <v>27.4</v>
      </c>
      <c r="N9" s="22"/>
      <c r="O9" s="22"/>
      <c r="Q9" s="9">
        <f t="shared" si="6"/>
        <v>7.1532846715328473</v>
      </c>
      <c r="R9" s="9">
        <f t="shared" si="7"/>
        <v>7.1532846715328473</v>
      </c>
      <c r="S9" s="9">
        <f>VLOOKUP(A9,[1]TDSheet!$A:$T,20,0)</f>
        <v>12.4</v>
      </c>
      <c r="T9" s="9">
        <f>VLOOKUP(A9,[1]TDSheet!$A:$U,21,0)</f>
        <v>22.6</v>
      </c>
      <c r="U9" s="9">
        <f>VLOOKUP(A9,[1]TDSheet!$A:$M,13,0)</f>
        <v>12.2</v>
      </c>
    </row>
    <row r="10" spans="1:23" ht="11.1" customHeight="1" outlineLevel="1" x14ac:dyDescent="0.2">
      <c r="A10" s="11" t="s">
        <v>15</v>
      </c>
      <c r="B10" s="11" t="s">
        <v>14</v>
      </c>
      <c r="C10" s="7">
        <v>105</v>
      </c>
      <c r="D10" s="7">
        <v>882</v>
      </c>
      <c r="E10" s="7">
        <v>629</v>
      </c>
      <c r="F10" s="7">
        <v>297</v>
      </c>
      <c r="G10" s="23">
        <f>VLOOKUP(A10,[1]TDSheet!$A:$G,7,0)</f>
        <v>0.4</v>
      </c>
      <c r="H10" s="9">
        <f>VLOOKUP(A10,[1]TDSheet!$A:$H,8,0)</f>
        <v>50</v>
      </c>
      <c r="I10" s="9">
        <f>VLOOKUP(A10,[2]TDSheet!$A:$Q,4,0)</f>
        <v>687</v>
      </c>
      <c r="J10" s="9">
        <f t="shared" si="4"/>
        <v>-58</v>
      </c>
      <c r="M10" s="9">
        <f t="shared" si="5"/>
        <v>125.8</v>
      </c>
      <c r="N10" s="22"/>
      <c r="O10" s="22"/>
      <c r="Q10" s="9">
        <f t="shared" si="6"/>
        <v>2.3608903020667729</v>
      </c>
      <c r="R10" s="9">
        <f t="shared" si="7"/>
        <v>2.3608903020667729</v>
      </c>
      <c r="S10" s="9">
        <f>VLOOKUP(A10,[1]TDSheet!$A:$T,20,0)</f>
        <v>47</v>
      </c>
      <c r="T10" s="9">
        <f>VLOOKUP(A10,[1]TDSheet!$A:$U,21,0)</f>
        <v>64.599999999999994</v>
      </c>
      <c r="U10" s="9">
        <f>VLOOKUP(A10,[1]TDSheet!$A:$M,13,0)</f>
        <v>53.2</v>
      </c>
    </row>
    <row r="11" spans="1:23" ht="11.1" customHeight="1" outlineLevel="1" x14ac:dyDescent="0.2">
      <c r="A11" s="11" t="s">
        <v>16</v>
      </c>
      <c r="B11" s="11" t="s">
        <v>14</v>
      </c>
      <c r="C11" s="7">
        <v>-1</v>
      </c>
      <c r="D11" s="7">
        <v>63</v>
      </c>
      <c r="E11" s="7">
        <v>17</v>
      </c>
      <c r="F11" s="7">
        <v>39</v>
      </c>
      <c r="G11" s="23">
        <f>VLOOKUP(A11,[1]TDSheet!$A:$G,7,0)</f>
        <v>0.5</v>
      </c>
      <c r="H11" s="9">
        <f>VLOOKUP(A11,[1]TDSheet!$A:$H,8,0)</f>
        <v>31</v>
      </c>
      <c r="I11" s="9">
        <f>VLOOKUP(A11,[2]TDSheet!$A:$Q,4,0)</f>
        <v>20</v>
      </c>
      <c r="J11" s="9">
        <f t="shared" si="4"/>
        <v>-3</v>
      </c>
      <c r="M11" s="9">
        <f t="shared" si="5"/>
        <v>3.4</v>
      </c>
      <c r="N11" s="22"/>
      <c r="O11" s="22"/>
      <c r="Q11" s="9">
        <f t="shared" si="6"/>
        <v>11.470588235294118</v>
      </c>
      <c r="R11" s="9">
        <f t="shared" si="7"/>
        <v>11.470588235294118</v>
      </c>
      <c r="S11" s="9">
        <f>VLOOKUP(A11,[1]TDSheet!$A:$T,20,0)</f>
        <v>2.2000000000000002</v>
      </c>
      <c r="T11" s="9">
        <f>VLOOKUP(A11,[1]TDSheet!$A:$U,21,0)</f>
        <v>4.5999999999999996</v>
      </c>
      <c r="U11" s="9">
        <f>VLOOKUP(A11,[1]TDSheet!$A:$M,13,0)</f>
        <v>0</v>
      </c>
    </row>
    <row r="12" spans="1:23" ht="11.1" customHeight="1" outlineLevel="1" x14ac:dyDescent="0.2">
      <c r="A12" s="11" t="s">
        <v>17</v>
      </c>
      <c r="B12" s="11" t="s">
        <v>14</v>
      </c>
      <c r="C12" s="6"/>
      <c r="D12" s="7">
        <v>931</v>
      </c>
      <c r="E12" s="7">
        <v>433</v>
      </c>
      <c r="F12" s="7">
        <v>455</v>
      </c>
      <c r="G12" s="23">
        <f>VLOOKUP(A12,[1]TDSheet!$A:$G,7,0)</f>
        <v>0.45</v>
      </c>
      <c r="H12" s="9">
        <f>VLOOKUP(A12,[1]TDSheet!$A:$H,8,0)</f>
        <v>45</v>
      </c>
      <c r="I12" s="9">
        <f>VLOOKUP(A12,[2]TDSheet!$A:$Q,4,0)</f>
        <v>466</v>
      </c>
      <c r="J12" s="9">
        <f t="shared" si="4"/>
        <v>-33</v>
      </c>
      <c r="M12" s="9">
        <f t="shared" si="5"/>
        <v>86.6</v>
      </c>
      <c r="N12" s="22"/>
      <c r="O12" s="22"/>
      <c r="Q12" s="9">
        <f t="shared" si="6"/>
        <v>5.2540415704387993</v>
      </c>
      <c r="R12" s="9">
        <f t="shared" si="7"/>
        <v>5.2540415704387993</v>
      </c>
      <c r="S12" s="9">
        <f>VLOOKUP(A12,[1]TDSheet!$A:$T,20,0)</f>
        <v>35.6</v>
      </c>
      <c r="T12" s="9">
        <f>VLOOKUP(A12,[1]TDSheet!$A:$U,21,0)</f>
        <v>48</v>
      </c>
      <c r="U12" s="9">
        <f>VLOOKUP(A12,[1]TDSheet!$A:$M,13,0)</f>
        <v>4.8</v>
      </c>
    </row>
    <row r="13" spans="1:23" ht="11.1" customHeight="1" outlineLevel="1" x14ac:dyDescent="0.2">
      <c r="A13" s="11" t="s">
        <v>18</v>
      </c>
      <c r="B13" s="11" t="s">
        <v>14</v>
      </c>
      <c r="C13" s="6"/>
      <c r="D13" s="7">
        <v>702</v>
      </c>
      <c r="E13" s="7">
        <v>510</v>
      </c>
      <c r="F13" s="7">
        <v>153</v>
      </c>
      <c r="G13" s="23">
        <f>VLOOKUP(A13,[1]TDSheet!$A:$G,7,0)</f>
        <v>0.45</v>
      </c>
      <c r="H13" s="9">
        <f>VLOOKUP(A13,[1]TDSheet!$A:$H,8,0)</f>
        <v>45</v>
      </c>
      <c r="I13" s="9">
        <f>VLOOKUP(A13,[2]TDSheet!$A:$Q,4,0)</f>
        <v>536</v>
      </c>
      <c r="J13" s="9">
        <f t="shared" si="4"/>
        <v>-26</v>
      </c>
      <c r="M13" s="9">
        <f t="shared" si="5"/>
        <v>102</v>
      </c>
      <c r="N13" s="22"/>
      <c r="O13" s="22"/>
      <c r="Q13" s="9">
        <f t="shared" si="6"/>
        <v>1.5</v>
      </c>
      <c r="R13" s="9">
        <f t="shared" si="7"/>
        <v>1.5</v>
      </c>
      <c r="S13" s="9">
        <f>VLOOKUP(A13,[1]TDSheet!$A:$T,20,0)</f>
        <v>29.4</v>
      </c>
      <c r="T13" s="9">
        <f>VLOOKUP(A13,[1]TDSheet!$A:$U,21,0)</f>
        <v>-4.5999999999999996</v>
      </c>
      <c r="U13" s="9">
        <f>VLOOKUP(A13,[1]TDSheet!$A:$M,13,0)</f>
        <v>2.8</v>
      </c>
    </row>
    <row r="14" spans="1:23" ht="11.1" customHeight="1" outlineLevel="1" x14ac:dyDescent="0.2">
      <c r="A14" s="11" t="s">
        <v>19</v>
      </c>
      <c r="B14" s="11" t="s">
        <v>14</v>
      </c>
      <c r="C14" s="6"/>
      <c r="D14" s="7">
        <v>174</v>
      </c>
      <c r="E14" s="7">
        <v>49</v>
      </c>
      <c r="F14" s="7">
        <v>120</v>
      </c>
      <c r="G14" s="23">
        <f>VLOOKUP(A14,[1]TDSheet!$A:$G,7,0)</f>
        <v>0.5</v>
      </c>
      <c r="H14" s="9">
        <f>VLOOKUP(A14,[1]TDSheet!$A:$H,8,0)</f>
        <v>40</v>
      </c>
      <c r="I14" s="9">
        <f>VLOOKUP(A14,[2]TDSheet!$A:$Q,4,0)</f>
        <v>54</v>
      </c>
      <c r="J14" s="9">
        <f t="shared" si="4"/>
        <v>-5</v>
      </c>
      <c r="M14" s="9">
        <f t="shared" si="5"/>
        <v>9.8000000000000007</v>
      </c>
      <c r="N14" s="22"/>
      <c r="O14" s="22"/>
      <c r="Q14" s="9">
        <f t="shared" si="6"/>
        <v>12.244897959183673</v>
      </c>
      <c r="R14" s="9">
        <f t="shared" si="7"/>
        <v>12.244897959183673</v>
      </c>
      <c r="S14" s="9">
        <f>VLOOKUP(A14,[1]TDSheet!$A:$T,20,0)</f>
        <v>7.8</v>
      </c>
      <c r="T14" s="9">
        <f>VLOOKUP(A14,[1]TDSheet!$A:$U,21,0)</f>
        <v>1.6</v>
      </c>
      <c r="U14" s="9">
        <f>VLOOKUP(A14,[1]TDSheet!$A:$M,13,0)</f>
        <v>-0.4</v>
      </c>
    </row>
    <row r="15" spans="1:23" ht="11.1" customHeight="1" outlineLevel="1" x14ac:dyDescent="0.2">
      <c r="A15" s="11" t="s">
        <v>20</v>
      </c>
      <c r="B15" s="11" t="s">
        <v>14</v>
      </c>
      <c r="C15" s="7">
        <v>74</v>
      </c>
      <c r="D15" s="7">
        <v>142</v>
      </c>
      <c r="E15" s="7">
        <v>31</v>
      </c>
      <c r="F15" s="7">
        <v>178</v>
      </c>
      <c r="G15" s="23">
        <f>VLOOKUP(A15,[1]TDSheet!$A:$G,7,0)</f>
        <v>0.4</v>
      </c>
      <c r="H15" s="9">
        <f>VLOOKUP(A15,[1]TDSheet!$A:$H,8,0)</f>
        <v>50</v>
      </c>
      <c r="I15" s="9">
        <f>VLOOKUP(A15,[2]TDSheet!$A:$Q,4,0)</f>
        <v>38</v>
      </c>
      <c r="J15" s="9">
        <f t="shared" si="4"/>
        <v>-7</v>
      </c>
      <c r="M15" s="9">
        <f t="shared" si="5"/>
        <v>6.2</v>
      </c>
      <c r="N15" s="22"/>
      <c r="O15" s="22"/>
      <c r="Q15" s="9">
        <f t="shared" si="6"/>
        <v>28.709677419354836</v>
      </c>
      <c r="R15" s="9">
        <f t="shared" si="7"/>
        <v>28.709677419354836</v>
      </c>
      <c r="S15" s="9">
        <f>VLOOKUP(A15,[1]TDSheet!$A:$T,20,0)</f>
        <v>6.8</v>
      </c>
      <c r="T15" s="9">
        <f>VLOOKUP(A15,[1]TDSheet!$A:$U,21,0)</f>
        <v>6.2</v>
      </c>
      <c r="U15" s="9">
        <f>VLOOKUP(A15,[1]TDSheet!$A:$M,13,0)</f>
        <v>2.8</v>
      </c>
    </row>
    <row r="16" spans="1:23" ht="21.95" customHeight="1" outlineLevel="1" x14ac:dyDescent="0.2">
      <c r="A16" s="11" t="s">
        <v>21</v>
      </c>
      <c r="B16" s="11" t="s">
        <v>14</v>
      </c>
      <c r="C16" s="7">
        <v>4</v>
      </c>
      <c r="D16" s="7">
        <v>151</v>
      </c>
      <c r="E16" s="7">
        <v>23</v>
      </c>
      <c r="F16" s="7">
        <v>132</v>
      </c>
      <c r="G16" s="23">
        <f>VLOOKUP(A16,[1]TDSheet!$A:$G,7,0)</f>
        <v>0.17</v>
      </c>
      <c r="H16" s="9">
        <f>VLOOKUP(A16,[1]TDSheet!$A:$H,8,0)</f>
        <v>180</v>
      </c>
      <c r="I16" s="9">
        <f>VLOOKUP(A16,[2]TDSheet!$A:$Q,4,0)</f>
        <v>23</v>
      </c>
      <c r="J16" s="9">
        <f t="shared" si="4"/>
        <v>0</v>
      </c>
      <c r="M16" s="9">
        <f t="shared" si="5"/>
        <v>4.5999999999999996</v>
      </c>
      <c r="N16" s="22"/>
      <c r="O16" s="22"/>
      <c r="Q16" s="9">
        <f t="shared" si="6"/>
        <v>28.695652173913047</v>
      </c>
      <c r="R16" s="9">
        <f t="shared" si="7"/>
        <v>28.695652173913047</v>
      </c>
      <c r="S16" s="9">
        <f>VLOOKUP(A16,[1]TDSheet!$A:$T,20,0)</f>
        <v>4.2</v>
      </c>
      <c r="T16" s="9">
        <f>VLOOKUP(A16,[1]TDSheet!$A:$U,21,0)</f>
        <v>8.4</v>
      </c>
      <c r="U16" s="9">
        <f>VLOOKUP(A16,[1]TDSheet!$A:$M,13,0)</f>
        <v>4</v>
      </c>
    </row>
    <row r="17" spans="1:22" ht="21.95" customHeight="1" outlineLevel="1" x14ac:dyDescent="0.2">
      <c r="A17" s="11" t="s">
        <v>22</v>
      </c>
      <c r="B17" s="11" t="s">
        <v>14</v>
      </c>
      <c r="C17" s="6"/>
      <c r="D17" s="7">
        <v>30</v>
      </c>
      <c r="E17" s="7">
        <v>14</v>
      </c>
      <c r="F17" s="7">
        <v>16</v>
      </c>
      <c r="G17" s="23">
        <f>VLOOKUP(A17,[1]TDSheet!$A:$G,7,0)</f>
        <v>0.4</v>
      </c>
      <c r="H17" s="9">
        <f>VLOOKUP(A17,[1]TDSheet!$A:$H,8,0)</f>
        <v>50</v>
      </c>
      <c r="I17" s="9">
        <f>VLOOKUP(A17,[2]TDSheet!$A:$Q,4,0)</f>
        <v>14</v>
      </c>
      <c r="J17" s="9">
        <f t="shared" si="4"/>
        <v>0</v>
      </c>
      <c r="M17" s="9">
        <f t="shared" si="5"/>
        <v>2.8</v>
      </c>
      <c r="N17" s="22"/>
      <c r="O17" s="22"/>
      <c r="Q17" s="9">
        <f t="shared" si="6"/>
        <v>5.7142857142857144</v>
      </c>
      <c r="R17" s="9">
        <f t="shared" si="7"/>
        <v>5.7142857142857144</v>
      </c>
      <c r="S17" s="9">
        <f>VLOOKUP(A17,[1]TDSheet!$A:$T,20,0)</f>
        <v>0.6</v>
      </c>
      <c r="T17" s="9">
        <f>VLOOKUP(A17,[1]TDSheet!$A:$U,21,0)</f>
        <v>1</v>
      </c>
      <c r="U17" s="9">
        <f>VLOOKUP(A17,[1]TDSheet!$A:$M,13,0)</f>
        <v>-0.4</v>
      </c>
    </row>
    <row r="18" spans="1:22" ht="11.1" customHeight="1" outlineLevel="1" x14ac:dyDescent="0.2">
      <c r="A18" s="11" t="s">
        <v>23</v>
      </c>
      <c r="B18" s="11" t="s">
        <v>14</v>
      </c>
      <c r="C18" s="7">
        <v>2</v>
      </c>
      <c r="D18" s="7">
        <v>152</v>
      </c>
      <c r="E18" s="7">
        <v>23</v>
      </c>
      <c r="F18" s="7">
        <v>116</v>
      </c>
      <c r="G18" s="23">
        <f>VLOOKUP(A18,[1]TDSheet!$A:$G,7,0)</f>
        <v>0.45</v>
      </c>
      <c r="H18" s="9">
        <f>VLOOKUP(A18,[1]TDSheet!$A:$H,8,0)</f>
        <v>50</v>
      </c>
      <c r="I18" s="9">
        <f>VLOOKUP(A18,[2]TDSheet!$A:$Q,4,0)</f>
        <v>36</v>
      </c>
      <c r="J18" s="9">
        <f t="shared" si="4"/>
        <v>-13</v>
      </c>
      <c r="M18" s="9">
        <f t="shared" si="5"/>
        <v>4.5999999999999996</v>
      </c>
      <c r="N18" s="22"/>
      <c r="O18" s="22"/>
      <c r="Q18" s="9">
        <f t="shared" si="6"/>
        <v>25.217391304347828</v>
      </c>
      <c r="R18" s="9">
        <f t="shared" si="7"/>
        <v>25.217391304347828</v>
      </c>
      <c r="S18" s="9">
        <f>VLOOKUP(A18,[1]TDSheet!$A:$T,20,0)</f>
        <v>1.2</v>
      </c>
      <c r="T18" s="9">
        <f>VLOOKUP(A18,[1]TDSheet!$A:$U,21,0)</f>
        <v>8.1999999999999993</v>
      </c>
      <c r="U18" s="9">
        <f>VLOOKUP(A18,[1]TDSheet!$A:$M,13,0)</f>
        <v>-0.2</v>
      </c>
    </row>
    <row r="19" spans="1:22" ht="11.1" customHeight="1" outlineLevel="1" x14ac:dyDescent="0.2">
      <c r="A19" s="11" t="s">
        <v>24</v>
      </c>
      <c r="B19" s="11" t="s">
        <v>14</v>
      </c>
      <c r="C19" s="7">
        <v>189</v>
      </c>
      <c r="D19" s="7">
        <v>480</v>
      </c>
      <c r="E19" s="7">
        <v>50</v>
      </c>
      <c r="F19" s="7">
        <v>619</v>
      </c>
      <c r="G19" s="23">
        <f>VLOOKUP(A19,[1]TDSheet!$A:$G,7,0)</f>
        <v>0.5</v>
      </c>
      <c r="H19" s="9">
        <f>VLOOKUP(A19,[1]TDSheet!$A:$H,8,0)</f>
        <v>60</v>
      </c>
      <c r="I19" s="9">
        <f>VLOOKUP(A19,[2]TDSheet!$A:$Q,4,0)</f>
        <v>50</v>
      </c>
      <c r="J19" s="9">
        <f t="shared" si="4"/>
        <v>0</v>
      </c>
      <c r="M19" s="9">
        <f t="shared" si="5"/>
        <v>10</v>
      </c>
      <c r="N19" s="22"/>
      <c r="O19" s="22"/>
      <c r="Q19" s="9">
        <f t="shared" si="6"/>
        <v>61.9</v>
      </c>
      <c r="R19" s="9">
        <f t="shared" si="7"/>
        <v>61.9</v>
      </c>
      <c r="S19" s="9">
        <f>VLOOKUP(A19,[1]TDSheet!$A:$T,20,0)</f>
        <v>29.8</v>
      </c>
      <c r="T19" s="9">
        <f>VLOOKUP(A19,[1]TDSheet!$A:$U,21,0)</f>
        <v>30.6</v>
      </c>
      <c r="U19" s="9">
        <f>VLOOKUP(A19,[1]TDSheet!$A:$M,13,0)</f>
        <v>2.8</v>
      </c>
    </row>
    <row r="20" spans="1:22" ht="11.1" customHeight="1" outlineLevel="1" x14ac:dyDescent="0.2">
      <c r="A20" s="11" t="s">
        <v>25</v>
      </c>
      <c r="B20" s="11" t="s">
        <v>14</v>
      </c>
      <c r="C20" s="7">
        <v>41</v>
      </c>
      <c r="D20" s="7">
        <v>50</v>
      </c>
      <c r="E20" s="7">
        <v>27</v>
      </c>
      <c r="F20" s="7">
        <v>63</v>
      </c>
      <c r="G20" s="23">
        <f>VLOOKUP(A20,[1]TDSheet!$A:$G,7,0)</f>
        <v>0.5</v>
      </c>
      <c r="H20" s="9">
        <f>VLOOKUP(A20,[1]TDSheet!$A:$H,8,0)</f>
        <v>55</v>
      </c>
      <c r="I20" s="9">
        <f>VLOOKUP(A20,[2]TDSheet!$A:$Q,4,0)</f>
        <v>28</v>
      </c>
      <c r="J20" s="9">
        <f t="shared" si="4"/>
        <v>-1</v>
      </c>
      <c r="M20" s="9">
        <f t="shared" si="5"/>
        <v>5.4</v>
      </c>
      <c r="N20" s="22"/>
      <c r="O20" s="22"/>
      <c r="Q20" s="9">
        <f t="shared" si="6"/>
        <v>11.666666666666666</v>
      </c>
      <c r="R20" s="9">
        <f t="shared" si="7"/>
        <v>11.666666666666666</v>
      </c>
      <c r="S20" s="9">
        <f>VLOOKUP(A20,[1]TDSheet!$A:$T,20,0)</f>
        <v>2.8</v>
      </c>
      <c r="T20" s="9">
        <f>VLOOKUP(A20,[1]TDSheet!$A:$U,21,0)</f>
        <v>5</v>
      </c>
      <c r="U20" s="9">
        <f>VLOOKUP(A20,[1]TDSheet!$A:$M,13,0)</f>
        <v>4</v>
      </c>
    </row>
    <row r="21" spans="1:22" ht="11.1" customHeight="1" outlineLevel="1" x14ac:dyDescent="0.2">
      <c r="A21" s="11" t="s">
        <v>26</v>
      </c>
      <c r="B21" s="11" t="s">
        <v>14</v>
      </c>
      <c r="C21" s="7">
        <v>-1</v>
      </c>
      <c r="D21" s="7">
        <v>133</v>
      </c>
      <c r="E21" s="7">
        <v>35</v>
      </c>
      <c r="F21" s="7">
        <v>87</v>
      </c>
      <c r="G21" s="23">
        <f>VLOOKUP(A21,[1]TDSheet!$A:$G,7,0)</f>
        <v>0.3</v>
      </c>
      <c r="H21" s="9">
        <f>VLOOKUP(A21,[1]TDSheet!$A:$H,8,0)</f>
        <v>40</v>
      </c>
      <c r="I21" s="9">
        <f>VLOOKUP(A21,[2]TDSheet!$A:$Q,4,0)</f>
        <v>42</v>
      </c>
      <c r="J21" s="9">
        <f t="shared" si="4"/>
        <v>-7</v>
      </c>
      <c r="M21" s="9">
        <f t="shared" si="5"/>
        <v>7</v>
      </c>
      <c r="N21" s="22"/>
      <c r="O21" s="22"/>
      <c r="Q21" s="9">
        <f t="shared" si="6"/>
        <v>12.428571428571429</v>
      </c>
      <c r="R21" s="9">
        <f t="shared" si="7"/>
        <v>12.428571428571429</v>
      </c>
      <c r="S21" s="9">
        <f>VLOOKUP(A21,[1]TDSheet!$A:$T,20,0)</f>
        <v>6.8</v>
      </c>
      <c r="T21" s="9">
        <f>VLOOKUP(A21,[1]TDSheet!$A:$U,21,0)</f>
        <v>5.8</v>
      </c>
      <c r="U21" s="9">
        <f>VLOOKUP(A21,[1]TDSheet!$A:$M,13,0)</f>
        <v>-0.2</v>
      </c>
    </row>
    <row r="22" spans="1:22" ht="11.1" customHeight="1" outlineLevel="1" x14ac:dyDescent="0.2">
      <c r="A22" s="11" t="s">
        <v>27</v>
      </c>
      <c r="B22" s="11" t="s">
        <v>14</v>
      </c>
      <c r="C22" s="6"/>
      <c r="D22" s="7">
        <v>150</v>
      </c>
      <c r="E22" s="7">
        <v>18</v>
      </c>
      <c r="F22" s="7">
        <v>132</v>
      </c>
      <c r="G22" s="23">
        <f>VLOOKUP(A22,[1]TDSheet!$A:$G,7,0)</f>
        <v>0.5</v>
      </c>
      <c r="H22" s="9">
        <f>VLOOKUP(A22,[1]TDSheet!$A:$H,8,0)</f>
        <v>60</v>
      </c>
      <c r="I22" s="9">
        <f>VLOOKUP(A22,[2]TDSheet!$A:$Q,4,0)</f>
        <v>18</v>
      </c>
      <c r="J22" s="9">
        <f t="shared" si="4"/>
        <v>0</v>
      </c>
      <c r="M22" s="9">
        <f t="shared" si="5"/>
        <v>3.6</v>
      </c>
      <c r="N22" s="22"/>
      <c r="O22" s="22"/>
      <c r="Q22" s="9">
        <f t="shared" si="6"/>
        <v>36.666666666666664</v>
      </c>
      <c r="R22" s="9">
        <f t="shared" si="7"/>
        <v>36.666666666666664</v>
      </c>
      <c r="S22" s="9">
        <f>VLOOKUP(A22,[1]TDSheet!$A:$T,20,0)</f>
        <v>0</v>
      </c>
      <c r="T22" s="9">
        <f>VLOOKUP(A22,[1]TDSheet!$A:$U,21,0)</f>
        <v>-0.2</v>
      </c>
      <c r="U22" s="9">
        <f>VLOOKUP(A22,[1]TDSheet!$A:$M,13,0)</f>
        <v>0</v>
      </c>
    </row>
    <row r="23" spans="1:22" ht="11.1" customHeight="1" outlineLevel="1" x14ac:dyDescent="0.2">
      <c r="A23" s="11" t="s">
        <v>28</v>
      </c>
      <c r="B23" s="11" t="s">
        <v>14</v>
      </c>
      <c r="C23" s="6"/>
      <c r="D23" s="7">
        <v>565</v>
      </c>
      <c r="E23" s="7">
        <v>233</v>
      </c>
      <c r="F23" s="7">
        <v>299</v>
      </c>
      <c r="G23" s="23">
        <f>VLOOKUP(A23,[1]TDSheet!$A:$G,7,0)</f>
        <v>0.35</v>
      </c>
      <c r="H23" s="9">
        <f>VLOOKUP(A23,[1]TDSheet!$A:$H,8,0)</f>
        <v>40</v>
      </c>
      <c r="I23" s="9">
        <f>VLOOKUP(A23,[2]TDSheet!$A:$Q,4,0)</f>
        <v>255</v>
      </c>
      <c r="J23" s="9">
        <f t="shared" si="4"/>
        <v>-22</v>
      </c>
      <c r="M23" s="9">
        <f t="shared" si="5"/>
        <v>46.6</v>
      </c>
      <c r="N23" s="22"/>
      <c r="O23" s="22"/>
      <c r="Q23" s="9">
        <f t="shared" si="6"/>
        <v>6.4163090128755362</v>
      </c>
      <c r="R23" s="9">
        <f t="shared" si="7"/>
        <v>6.4163090128755362</v>
      </c>
      <c r="S23" s="9">
        <f>VLOOKUP(A23,[1]TDSheet!$A:$T,20,0)</f>
        <v>16.399999999999999</v>
      </c>
      <c r="T23" s="9">
        <f>VLOOKUP(A23,[1]TDSheet!$A:$U,21,0)</f>
        <v>9.7414000000000005</v>
      </c>
      <c r="U23" s="9">
        <f>VLOOKUP(A23,[1]TDSheet!$A:$M,13,0)</f>
        <v>1.4</v>
      </c>
    </row>
    <row r="24" spans="1:22" ht="11.1" customHeight="1" outlineLevel="1" x14ac:dyDescent="0.2">
      <c r="A24" s="11" t="s">
        <v>29</v>
      </c>
      <c r="B24" s="11" t="s">
        <v>14</v>
      </c>
      <c r="C24" s="7">
        <v>-1</v>
      </c>
      <c r="D24" s="7">
        <v>285</v>
      </c>
      <c r="E24" s="7">
        <v>111</v>
      </c>
      <c r="F24" s="7">
        <v>172</v>
      </c>
      <c r="G24" s="23">
        <f>VLOOKUP(A24,[1]TDSheet!$A:$G,7,0)</f>
        <v>0.17</v>
      </c>
      <c r="H24" s="9">
        <f>VLOOKUP(A24,[1]TDSheet!$A:$H,8,0)</f>
        <v>120</v>
      </c>
      <c r="I24" s="9">
        <f>VLOOKUP(A24,[2]TDSheet!$A:$Q,4,0)</f>
        <v>112</v>
      </c>
      <c r="J24" s="9">
        <f t="shared" si="4"/>
        <v>-1</v>
      </c>
      <c r="M24" s="9">
        <f t="shared" si="5"/>
        <v>22.2</v>
      </c>
      <c r="N24" s="22"/>
      <c r="O24" s="22"/>
      <c r="Q24" s="9">
        <f t="shared" si="6"/>
        <v>7.7477477477477477</v>
      </c>
      <c r="R24" s="9">
        <f t="shared" si="7"/>
        <v>7.7477477477477477</v>
      </c>
      <c r="S24" s="9">
        <f>VLOOKUP(A24,[1]TDSheet!$A:$T,20,0)</f>
        <v>7.2</v>
      </c>
      <c r="T24" s="9">
        <f>VLOOKUP(A24,[1]TDSheet!$A:$U,21,0)</f>
        <v>0</v>
      </c>
      <c r="U24" s="9">
        <f>VLOOKUP(A24,[1]TDSheet!$A:$M,13,0)</f>
        <v>0.2</v>
      </c>
    </row>
    <row r="25" spans="1:22" ht="11.1" customHeight="1" outlineLevel="1" x14ac:dyDescent="0.2">
      <c r="A25" s="11" t="s">
        <v>30</v>
      </c>
      <c r="B25" s="11" t="s">
        <v>14</v>
      </c>
      <c r="C25" s="7">
        <v>-2</v>
      </c>
      <c r="D25" s="7">
        <v>2</v>
      </c>
      <c r="E25" s="7"/>
      <c r="F25" s="7"/>
      <c r="G25" s="23">
        <f>VLOOKUP(A25,[1]TDSheet!$A:$G,7,0)</f>
        <v>0</v>
      </c>
      <c r="H25" s="9" t="e">
        <f>VLOOKUP(A25,[1]TDSheet!$A:$H,8,0)</f>
        <v>#N/A</v>
      </c>
      <c r="J25" s="9">
        <f t="shared" si="4"/>
        <v>0</v>
      </c>
      <c r="M25" s="9">
        <f t="shared" si="5"/>
        <v>0</v>
      </c>
      <c r="N25" s="22"/>
      <c r="O25" s="22"/>
      <c r="Q25" s="9" t="e">
        <f t="shared" si="6"/>
        <v>#DIV/0!</v>
      </c>
      <c r="R25" s="9" t="e">
        <f t="shared" si="7"/>
        <v>#DIV/0!</v>
      </c>
      <c r="S25" s="9">
        <f>VLOOKUP(A25,[1]TDSheet!$A:$T,20,0)</f>
        <v>0</v>
      </c>
      <c r="T25" s="9">
        <f>VLOOKUP(A25,[1]TDSheet!$A:$U,21,0)</f>
        <v>0</v>
      </c>
      <c r="U25" s="9">
        <f>VLOOKUP(A25,[1]TDSheet!$A:$M,13,0)</f>
        <v>0.4</v>
      </c>
    </row>
    <row r="26" spans="1:22" ht="11.1" customHeight="1" outlineLevel="1" x14ac:dyDescent="0.2">
      <c r="A26" s="11" t="s">
        <v>31</v>
      </c>
      <c r="B26" s="11" t="s">
        <v>14</v>
      </c>
      <c r="C26" s="7">
        <v>64</v>
      </c>
      <c r="D26" s="7">
        <v>42</v>
      </c>
      <c r="E26" s="7">
        <v>17</v>
      </c>
      <c r="F26" s="7">
        <v>85</v>
      </c>
      <c r="G26" s="23">
        <f>VLOOKUP(A26,[1]TDSheet!$A:$G,7,0)</f>
        <v>0.38</v>
      </c>
      <c r="H26" s="9">
        <f>VLOOKUP(A26,[1]TDSheet!$A:$H,8,0)</f>
        <v>40</v>
      </c>
      <c r="I26" s="9">
        <f>VLOOKUP(A26,[2]TDSheet!$A:$Q,4,0)</f>
        <v>21</v>
      </c>
      <c r="J26" s="9">
        <f t="shared" si="4"/>
        <v>-4</v>
      </c>
      <c r="M26" s="9">
        <f t="shared" si="5"/>
        <v>3.4</v>
      </c>
      <c r="N26" s="22"/>
      <c r="O26" s="22"/>
      <c r="Q26" s="9">
        <f t="shared" si="6"/>
        <v>25</v>
      </c>
      <c r="R26" s="9">
        <f t="shared" si="7"/>
        <v>25</v>
      </c>
      <c r="S26" s="9">
        <f>VLOOKUP(A26,[1]TDSheet!$A:$T,20,0)</f>
        <v>1</v>
      </c>
      <c r="T26" s="9">
        <f>VLOOKUP(A26,[1]TDSheet!$A:$U,21,0)</f>
        <v>2.2000000000000002</v>
      </c>
      <c r="U26" s="9">
        <f>VLOOKUP(A26,[1]TDSheet!$A:$M,13,0)</f>
        <v>3</v>
      </c>
    </row>
    <row r="27" spans="1:22" ht="11.1" customHeight="1" outlineLevel="1" x14ac:dyDescent="0.2">
      <c r="A27" s="11" t="s">
        <v>32</v>
      </c>
      <c r="B27" s="11" t="s">
        <v>14</v>
      </c>
      <c r="C27" s="7">
        <v>-4</v>
      </c>
      <c r="D27" s="7">
        <v>372</v>
      </c>
      <c r="E27" s="7">
        <v>223</v>
      </c>
      <c r="F27" s="7">
        <v>131</v>
      </c>
      <c r="G27" s="23">
        <f>VLOOKUP(A27,[1]TDSheet!$A:$G,7,0)</f>
        <v>0.35</v>
      </c>
      <c r="H27" s="9">
        <f>VLOOKUP(A27,[1]TDSheet!$A:$H,8,0)</f>
        <v>45</v>
      </c>
      <c r="I27" s="9">
        <f>VLOOKUP(A27,[2]TDSheet!$A:$Q,4,0)</f>
        <v>235</v>
      </c>
      <c r="J27" s="9">
        <f t="shared" si="4"/>
        <v>-12</v>
      </c>
      <c r="M27" s="9">
        <f t="shared" si="5"/>
        <v>44.6</v>
      </c>
      <c r="N27" s="22"/>
      <c r="O27" s="22"/>
      <c r="Q27" s="9">
        <f t="shared" si="6"/>
        <v>2.9372197309417039</v>
      </c>
      <c r="R27" s="9">
        <f t="shared" si="7"/>
        <v>2.9372197309417039</v>
      </c>
      <c r="S27" s="9">
        <f>VLOOKUP(A27,[1]TDSheet!$A:$T,20,0)</f>
        <v>22.6</v>
      </c>
      <c r="T27" s="9">
        <f>VLOOKUP(A27,[1]TDSheet!$A:$U,21,0)</f>
        <v>2.6</v>
      </c>
      <c r="U27" s="9">
        <f>VLOOKUP(A27,[1]TDSheet!$A:$M,13,0)</f>
        <v>0.8</v>
      </c>
      <c r="V27" s="9" t="str">
        <f>VLOOKUP(A27,[1]TDSheet!$A:$V,22,0)</f>
        <v>вместо 0,42</v>
      </c>
    </row>
    <row r="28" spans="1:22" ht="11.1" customHeight="1" outlineLevel="1" x14ac:dyDescent="0.2">
      <c r="A28" s="27" t="s">
        <v>33</v>
      </c>
      <c r="B28" s="27" t="s">
        <v>14</v>
      </c>
      <c r="C28" s="28">
        <v>-9</v>
      </c>
      <c r="D28" s="28">
        <v>9</v>
      </c>
      <c r="E28" s="28">
        <v>-7</v>
      </c>
      <c r="F28" s="28"/>
      <c r="G28" s="29">
        <f>VLOOKUP(A28,[1]TDSheet!$A:$G,7,0)</f>
        <v>0</v>
      </c>
      <c r="H28" s="25">
        <f>VLOOKUP(A28,[1]TDSheet!$A:$H,8,0)</f>
        <v>45</v>
      </c>
      <c r="J28" s="9">
        <f t="shared" si="4"/>
        <v>-7</v>
      </c>
      <c r="M28" s="9">
        <f t="shared" si="5"/>
        <v>-1.4</v>
      </c>
      <c r="N28" s="22"/>
      <c r="O28" s="22"/>
      <c r="Q28" s="9">
        <f t="shared" si="6"/>
        <v>0</v>
      </c>
      <c r="R28" s="9">
        <f t="shared" si="7"/>
        <v>0</v>
      </c>
      <c r="S28" s="9">
        <f>VLOOKUP(A28,[1]TDSheet!$A:$T,20,0)</f>
        <v>5.4</v>
      </c>
      <c r="T28" s="9">
        <f>VLOOKUP(A28,[1]TDSheet!$A:$U,21,0)</f>
        <v>-0.6</v>
      </c>
      <c r="U28" s="9">
        <f>VLOOKUP(A28,[1]TDSheet!$A:$M,13,0)</f>
        <v>1</v>
      </c>
      <c r="V28" s="25" t="str">
        <f>VLOOKUP(A28,[1]TDSheet!$A:$V,22,0)</f>
        <v>устар.</v>
      </c>
    </row>
    <row r="29" spans="1:22" ht="11.1" customHeight="1" outlineLevel="1" x14ac:dyDescent="0.2">
      <c r="A29" s="11" t="s">
        <v>34</v>
      </c>
      <c r="B29" s="11" t="s">
        <v>14</v>
      </c>
      <c r="C29" s="6"/>
      <c r="D29" s="7">
        <v>474</v>
      </c>
      <c r="E29" s="7">
        <v>269</v>
      </c>
      <c r="F29" s="7">
        <v>172</v>
      </c>
      <c r="G29" s="23">
        <f>VLOOKUP(A29,[1]TDSheet!$A:$G,7,0)</f>
        <v>0.6</v>
      </c>
      <c r="H29" s="9">
        <f>VLOOKUP(A29,[1]TDSheet!$A:$H,8,0)</f>
        <v>40</v>
      </c>
      <c r="I29" s="9">
        <f>VLOOKUP(A29,[2]TDSheet!$A:$Q,4,0)</f>
        <v>295</v>
      </c>
      <c r="J29" s="9">
        <f t="shared" si="4"/>
        <v>-26</v>
      </c>
      <c r="M29" s="9">
        <f t="shared" si="5"/>
        <v>53.8</v>
      </c>
      <c r="N29" s="22"/>
      <c r="O29" s="22"/>
      <c r="Q29" s="9">
        <f t="shared" si="6"/>
        <v>3.1970260223048328</v>
      </c>
      <c r="R29" s="9">
        <f t="shared" si="7"/>
        <v>3.1970260223048328</v>
      </c>
      <c r="S29" s="9">
        <f>VLOOKUP(A29,[1]TDSheet!$A:$T,20,0)</f>
        <v>17.600000000000001</v>
      </c>
      <c r="T29" s="9">
        <f>VLOOKUP(A29,[1]TDSheet!$A:$U,21,0)</f>
        <v>27.2</v>
      </c>
      <c r="U29" s="9">
        <f>VLOOKUP(A29,[1]TDSheet!$A:$M,13,0)</f>
        <v>4.5999999999999996</v>
      </c>
    </row>
    <row r="30" spans="1:22" ht="21.95" customHeight="1" outlineLevel="1" x14ac:dyDescent="0.2">
      <c r="A30" s="11" t="s">
        <v>35</v>
      </c>
      <c r="B30" s="11" t="s">
        <v>14</v>
      </c>
      <c r="C30" s="7">
        <v>2</v>
      </c>
      <c r="D30" s="7">
        <v>402</v>
      </c>
      <c r="E30" s="7">
        <v>113</v>
      </c>
      <c r="F30" s="7">
        <v>259</v>
      </c>
      <c r="G30" s="23">
        <f>VLOOKUP(A30,[1]TDSheet!$A:$G,7,0)</f>
        <v>0.35</v>
      </c>
      <c r="H30" s="9">
        <f>VLOOKUP(A30,[1]TDSheet!$A:$H,8,0)</f>
        <v>45</v>
      </c>
      <c r="I30" s="9">
        <f>VLOOKUP(A30,[2]TDSheet!$A:$Q,4,0)</f>
        <v>139</v>
      </c>
      <c r="J30" s="9">
        <f t="shared" si="4"/>
        <v>-26</v>
      </c>
      <c r="M30" s="9">
        <f t="shared" si="5"/>
        <v>22.6</v>
      </c>
      <c r="N30" s="22"/>
      <c r="O30" s="22"/>
      <c r="Q30" s="9">
        <f t="shared" si="6"/>
        <v>11.460176991150442</v>
      </c>
      <c r="R30" s="9">
        <f t="shared" si="7"/>
        <v>11.460176991150442</v>
      </c>
      <c r="S30" s="9">
        <f>VLOOKUP(A30,[1]TDSheet!$A:$T,20,0)</f>
        <v>4.4000000000000004</v>
      </c>
      <c r="T30" s="9">
        <f>VLOOKUP(A30,[1]TDSheet!$A:$U,21,0)</f>
        <v>1.4</v>
      </c>
      <c r="U30" s="9">
        <f>VLOOKUP(A30,[1]TDSheet!$A:$M,13,0)</f>
        <v>-0.4</v>
      </c>
    </row>
    <row r="31" spans="1:22" ht="21.95" customHeight="1" outlineLevel="1" x14ac:dyDescent="0.2">
      <c r="A31" s="11" t="s">
        <v>36</v>
      </c>
      <c r="B31" s="11" t="s">
        <v>14</v>
      </c>
      <c r="C31" s="7">
        <v>-2</v>
      </c>
      <c r="D31" s="7">
        <v>402</v>
      </c>
      <c r="E31" s="7">
        <v>124</v>
      </c>
      <c r="F31" s="7">
        <v>249</v>
      </c>
      <c r="G31" s="23">
        <f>VLOOKUP(A31,[1]TDSheet!$A:$G,7,0)</f>
        <v>0.35</v>
      </c>
      <c r="H31" s="9">
        <f>VLOOKUP(A31,[1]TDSheet!$A:$H,8,0)</f>
        <v>45</v>
      </c>
      <c r="I31" s="9">
        <f>VLOOKUP(A31,[2]TDSheet!$A:$Q,4,0)</f>
        <v>146</v>
      </c>
      <c r="J31" s="9">
        <f t="shared" si="4"/>
        <v>-22</v>
      </c>
      <c r="M31" s="9">
        <f t="shared" si="5"/>
        <v>24.8</v>
      </c>
      <c r="N31" s="22"/>
      <c r="O31" s="22"/>
      <c r="Q31" s="9">
        <f t="shared" si="6"/>
        <v>10.04032258064516</v>
      </c>
      <c r="R31" s="9">
        <f t="shared" si="7"/>
        <v>10.04032258064516</v>
      </c>
      <c r="S31" s="9">
        <f>VLOOKUP(A31,[1]TDSheet!$A:$T,20,0)</f>
        <v>4</v>
      </c>
      <c r="T31" s="9">
        <f>VLOOKUP(A31,[1]TDSheet!$A:$U,21,0)</f>
        <v>-3</v>
      </c>
      <c r="U31" s="9">
        <f>VLOOKUP(A31,[1]TDSheet!$A:$M,13,0)</f>
        <v>1.8</v>
      </c>
    </row>
    <row r="32" spans="1:22" ht="21.95" customHeight="1" outlineLevel="1" x14ac:dyDescent="0.2">
      <c r="A32" s="11" t="s">
        <v>37</v>
      </c>
      <c r="B32" s="11" t="s">
        <v>14</v>
      </c>
      <c r="C32" s="6"/>
      <c r="D32" s="7">
        <v>396</v>
      </c>
      <c r="E32" s="7">
        <v>161</v>
      </c>
      <c r="F32" s="7">
        <v>220</v>
      </c>
      <c r="G32" s="23">
        <f>VLOOKUP(A32,[1]TDSheet!$A:$G,7,0)</f>
        <v>0.35</v>
      </c>
      <c r="H32" s="9">
        <f>VLOOKUP(A32,[1]TDSheet!$A:$H,8,0)</f>
        <v>45</v>
      </c>
      <c r="I32" s="9">
        <f>VLOOKUP(A32,[2]TDSheet!$A:$Q,4,0)</f>
        <v>167</v>
      </c>
      <c r="J32" s="9">
        <f t="shared" si="4"/>
        <v>-6</v>
      </c>
      <c r="M32" s="9">
        <f t="shared" si="5"/>
        <v>32.200000000000003</v>
      </c>
      <c r="N32" s="22"/>
      <c r="O32" s="22"/>
      <c r="Q32" s="9">
        <f t="shared" si="6"/>
        <v>6.8322981366459619</v>
      </c>
      <c r="R32" s="9">
        <f t="shared" si="7"/>
        <v>6.8322981366459619</v>
      </c>
      <c r="S32" s="9">
        <f>VLOOKUP(A32,[1]TDSheet!$A:$T,20,0)</f>
        <v>5.4</v>
      </c>
      <c r="T32" s="9">
        <f>VLOOKUP(A32,[1]TDSheet!$A:$U,21,0)</f>
        <v>-4.2</v>
      </c>
      <c r="U32" s="9">
        <f>VLOOKUP(A32,[1]TDSheet!$A:$M,13,0)</f>
        <v>-0.8</v>
      </c>
    </row>
    <row r="33" spans="1:22" ht="11.1" customHeight="1" outlineLevel="1" x14ac:dyDescent="0.2">
      <c r="A33" s="11" t="s">
        <v>38</v>
      </c>
      <c r="B33" s="11" t="s">
        <v>10</v>
      </c>
      <c r="C33" s="7">
        <v>2.5</v>
      </c>
      <c r="D33" s="7">
        <v>290.97000000000003</v>
      </c>
      <c r="E33" s="7">
        <v>263.02</v>
      </c>
      <c r="F33" s="7">
        <v>27.87</v>
      </c>
      <c r="G33" s="23">
        <f>VLOOKUP(A33,[1]TDSheet!$A:$G,7,0)</f>
        <v>1</v>
      </c>
      <c r="H33" s="9">
        <f>VLOOKUP(A33,[1]TDSheet!$A:$H,8,0)</f>
        <v>50</v>
      </c>
      <c r="I33" s="9">
        <f>VLOOKUP(A33,[2]TDSheet!$A:$Q,4,0)</f>
        <v>264.12</v>
      </c>
      <c r="J33" s="9">
        <f t="shared" si="4"/>
        <v>-1.1000000000000227</v>
      </c>
      <c r="M33" s="9">
        <f t="shared" si="5"/>
        <v>52.603999999999999</v>
      </c>
      <c r="N33" s="22"/>
      <c r="O33" s="22"/>
      <c r="Q33" s="9">
        <f t="shared" si="6"/>
        <v>0.52980761919245689</v>
      </c>
      <c r="R33" s="9">
        <f t="shared" si="7"/>
        <v>0.52980761919245689</v>
      </c>
      <c r="S33" s="9">
        <f>VLOOKUP(A33,[1]TDSheet!$A:$T,20,0)</f>
        <v>29.872000000000003</v>
      </c>
      <c r="T33" s="9">
        <f>VLOOKUP(A33,[1]TDSheet!$A:$U,21,0)</f>
        <v>34.807400000000001</v>
      </c>
      <c r="U33" s="9">
        <f>VLOOKUP(A33,[1]TDSheet!$A:$M,13,0)</f>
        <v>43.864999999999995</v>
      </c>
    </row>
    <row r="34" spans="1:22" ht="11.1" customHeight="1" outlineLevel="1" x14ac:dyDescent="0.2">
      <c r="A34" s="11" t="s">
        <v>39</v>
      </c>
      <c r="B34" s="11" t="s">
        <v>10</v>
      </c>
      <c r="C34" s="6"/>
      <c r="D34" s="7">
        <v>17.488</v>
      </c>
      <c r="E34" s="7">
        <v>3.1379999999999999</v>
      </c>
      <c r="F34" s="7">
        <v>14.35</v>
      </c>
      <c r="G34" s="23">
        <f>VLOOKUP(A34,[1]TDSheet!$A:$G,7,0)</f>
        <v>0</v>
      </c>
      <c r="H34" s="9">
        <f>VLOOKUP(A34,[1]TDSheet!$A:$H,8,0)</f>
        <v>180</v>
      </c>
      <c r="I34" s="9">
        <f>VLOOKUP(A34,[2]TDSheet!$A:$Q,4,0)</f>
        <v>3.12</v>
      </c>
      <c r="J34" s="9">
        <f t="shared" si="4"/>
        <v>1.7999999999999794E-2</v>
      </c>
      <c r="M34" s="9">
        <f t="shared" si="5"/>
        <v>0.62759999999999994</v>
      </c>
      <c r="N34" s="22"/>
      <c r="O34" s="22"/>
      <c r="Q34" s="9">
        <f t="shared" si="6"/>
        <v>22.864882090503507</v>
      </c>
      <c r="R34" s="9">
        <f t="shared" si="7"/>
        <v>22.864882090503507</v>
      </c>
      <c r="S34" s="9">
        <f>VLOOKUP(A34,[1]TDSheet!$A:$T,20,0)</f>
        <v>7.7600000000000002E-2</v>
      </c>
      <c r="T34" s="9">
        <f>VLOOKUP(A34,[1]TDSheet!$A:$U,21,0)</f>
        <v>0.60899999999999999</v>
      </c>
      <c r="U34" s="9">
        <f>VLOOKUP(A34,[1]TDSheet!$A:$M,13,0)</f>
        <v>0.39839999999999998</v>
      </c>
      <c r="V34" s="9" t="str">
        <f>VLOOKUP(A34,[1]TDSheet!$A:$V,22,0)</f>
        <v>то же что и 226</v>
      </c>
    </row>
    <row r="35" spans="1:22" ht="11.1" customHeight="1" outlineLevel="1" x14ac:dyDescent="0.2">
      <c r="A35" s="11" t="s">
        <v>40</v>
      </c>
      <c r="B35" s="11" t="s">
        <v>10</v>
      </c>
      <c r="C35" s="6"/>
      <c r="D35" s="7">
        <v>373.27</v>
      </c>
      <c r="E35" s="7">
        <v>325.01</v>
      </c>
      <c r="F35" s="7">
        <v>0.95</v>
      </c>
      <c r="G35" s="23">
        <f>VLOOKUP(A35,[1]TDSheet!$A:$G,7,0)</f>
        <v>1</v>
      </c>
      <c r="H35" s="9">
        <f>VLOOKUP(A35,[1]TDSheet!$A:$H,8,0)</f>
        <v>60</v>
      </c>
      <c r="I35" s="9">
        <f>VLOOKUP(A35,[2]TDSheet!$A:$Q,4,0)</f>
        <v>376.83</v>
      </c>
      <c r="J35" s="9">
        <f t="shared" si="4"/>
        <v>-51.819999999999993</v>
      </c>
      <c r="M35" s="9">
        <f t="shared" si="5"/>
        <v>65.001999999999995</v>
      </c>
      <c r="N35" s="22"/>
      <c r="O35" s="22"/>
      <c r="Q35" s="9">
        <f t="shared" si="6"/>
        <v>1.4614934925079228E-2</v>
      </c>
      <c r="R35" s="9">
        <f t="shared" si="7"/>
        <v>1.4614934925079228E-2</v>
      </c>
      <c r="S35" s="9">
        <f>VLOOKUP(A35,[1]TDSheet!$A:$T,20,0)</f>
        <v>48.904000000000003</v>
      </c>
      <c r="T35" s="9">
        <f>VLOOKUP(A35,[1]TDSheet!$A:$U,21,0)</f>
        <v>61.71</v>
      </c>
      <c r="U35" s="9">
        <f>VLOOKUP(A35,[1]TDSheet!$A:$M,13,0)</f>
        <v>9.7919999999999998</v>
      </c>
    </row>
    <row r="36" spans="1:22" ht="21.95" customHeight="1" outlineLevel="1" x14ac:dyDescent="0.2">
      <c r="A36" s="11" t="s">
        <v>41</v>
      </c>
      <c r="B36" s="11" t="s">
        <v>10</v>
      </c>
      <c r="C36" s="7">
        <v>6.5640000000000001</v>
      </c>
      <c r="D36" s="7"/>
      <c r="E36" s="7">
        <v>1.569</v>
      </c>
      <c r="F36" s="7">
        <v>4.9950000000000001</v>
      </c>
      <c r="G36" s="23">
        <f>VLOOKUP(A36,[1]TDSheet!$A:$G,7,0)</f>
        <v>1</v>
      </c>
      <c r="H36" s="9">
        <f>VLOOKUP(A36,[1]TDSheet!$A:$H,8,0)</f>
        <v>180</v>
      </c>
      <c r="I36" s="9">
        <f>VLOOKUP(A36,[2]TDSheet!$A:$Q,4,0)</f>
        <v>1.6</v>
      </c>
      <c r="J36" s="9">
        <f t="shared" si="4"/>
        <v>-3.1000000000000139E-2</v>
      </c>
      <c r="M36" s="9">
        <f t="shared" si="5"/>
        <v>0.31379999999999997</v>
      </c>
      <c r="N36" s="22"/>
      <c r="O36" s="22"/>
      <c r="Q36" s="9">
        <f t="shared" si="6"/>
        <v>15.917782026768645</v>
      </c>
      <c r="R36" s="9">
        <f t="shared" si="7"/>
        <v>15.917782026768645</v>
      </c>
      <c r="S36" s="9">
        <f>VLOOKUP(A36,[1]TDSheet!$A:$T,20,0)</f>
        <v>0</v>
      </c>
      <c r="T36" s="9">
        <f>VLOOKUP(A36,[1]TDSheet!$A:$U,21,0)</f>
        <v>0</v>
      </c>
      <c r="U36" s="9">
        <f>VLOOKUP(A36,[1]TDSheet!$A:$M,13,0)</f>
        <v>0</v>
      </c>
      <c r="V36" s="9" t="str">
        <f>VLOOKUP(A36,[1]TDSheet!$A:$V,22,0)</f>
        <v>то же что и 207</v>
      </c>
    </row>
    <row r="37" spans="1:22" ht="11.1" customHeight="1" outlineLevel="1" x14ac:dyDescent="0.2">
      <c r="A37" s="11" t="s">
        <v>42</v>
      </c>
      <c r="B37" s="11" t="s">
        <v>10</v>
      </c>
      <c r="C37" s="6"/>
      <c r="D37" s="7">
        <v>249.95500000000001</v>
      </c>
      <c r="E37" s="7">
        <v>97.67</v>
      </c>
      <c r="F37" s="7">
        <v>151.16999999999999</v>
      </c>
      <c r="G37" s="23">
        <f>VLOOKUP(A37,[1]TDSheet!$A:$G,7,0)</f>
        <v>1</v>
      </c>
      <c r="H37" s="9">
        <f>VLOOKUP(A37,[1]TDSheet!$A:$H,8,0)</f>
        <v>60</v>
      </c>
      <c r="I37" s="9">
        <f>VLOOKUP(A37,[2]TDSheet!$A:$Q,4,0)</f>
        <v>95.5</v>
      </c>
      <c r="J37" s="9">
        <f t="shared" si="4"/>
        <v>2.1700000000000017</v>
      </c>
      <c r="M37" s="9">
        <f t="shared" si="5"/>
        <v>19.533999999999999</v>
      </c>
      <c r="N37" s="22"/>
      <c r="O37" s="22"/>
      <c r="Q37" s="9">
        <f t="shared" si="6"/>
        <v>7.738814374936009</v>
      </c>
      <c r="R37" s="9">
        <f t="shared" si="7"/>
        <v>7.738814374936009</v>
      </c>
      <c r="S37" s="9">
        <f>VLOOKUP(A37,[1]TDSheet!$A:$T,20,0)</f>
        <v>6.7080000000000002</v>
      </c>
      <c r="T37" s="9">
        <f>VLOOKUP(A37,[1]TDSheet!$A:$U,21,0)</f>
        <v>16.387999999999998</v>
      </c>
      <c r="U37" s="9">
        <f>VLOOKUP(A37,[1]TDSheet!$A:$M,13,0)</f>
        <v>-0.21000000000000002</v>
      </c>
    </row>
    <row r="38" spans="1:22" ht="11.1" customHeight="1" outlineLevel="1" x14ac:dyDescent="0.2">
      <c r="A38" s="11" t="s">
        <v>43</v>
      </c>
      <c r="B38" s="11" t="s">
        <v>10</v>
      </c>
      <c r="C38" s="6"/>
      <c r="D38" s="7">
        <v>266.35500000000002</v>
      </c>
      <c r="E38" s="7">
        <v>121.14</v>
      </c>
      <c r="F38" s="7">
        <v>145.15</v>
      </c>
      <c r="G38" s="23">
        <f>VLOOKUP(A38,[1]TDSheet!$A:$G,7,0)</f>
        <v>1</v>
      </c>
      <c r="H38" s="9">
        <f>VLOOKUP(A38,[1]TDSheet!$A:$H,8,0)</f>
        <v>60</v>
      </c>
      <c r="I38" s="9">
        <f>VLOOKUP(A38,[2]TDSheet!$A:$Q,4,0)</f>
        <v>125.3</v>
      </c>
      <c r="J38" s="9">
        <f t="shared" si="4"/>
        <v>-4.1599999999999966</v>
      </c>
      <c r="M38" s="9">
        <f t="shared" si="5"/>
        <v>24.228000000000002</v>
      </c>
      <c r="N38" s="22"/>
      <c r="O38" s="22"/>
      <c r="Q38" s="9">
        <f t="shared" si="6"/>
        <v>5.9910021462770349</v>
      </c>
      <c r="R38" s="9">
        <f t="shared" si="7"/>
        <v>5.9910021462770349</v>
      </c>
      <c r="S38" s="9">
        <f>VLOOKUP(A38,[1]TDSheet!$A:$T,20,0)</f>
        <v>13.891999999999999</v>
      </c>
      <c r="T38" s="9">
        <f>VLOOKUP(A38,[1]TDSheet!$A:$U,21,0)</f>
        <v>0</v>
      </c>
      <c r="U38" s="9">
        <f>VLOOKUP(A38,[1]TDSheet!$A:$M,13,0)</f>
        <v>0.48399999999999999</v>
      </c>
    </row>
    <row r="39" spans="1:22" ht="11.1" customHeight="1" outlineLevel="1" x14ac:dyDescent="0.2">
      <c r="A39" s="11" t="s">
        <v>44</v>
      </c>
      <c r="B39" s="11" t="s">
        <v>10</v>
      </c>
      <c r="C39" s="7">
        <v>18.861000000000001</v>
      </c>
      <c r="D39" s="7">
        <v>13.914</v>
      </c>
      <c r="E39" s="7">
        <v>17.664999999999999</v>
      </c>
      <c r="F39" s="7">
        <v>15.11</v>
      </c>
      <c r="G39" s="23">
        <f>VLOOKUP(A39,[1]TDSheet!$A:$G,7,0)</f>
        <v>1</v>
      </c>
      <c r="H39" s="9">
        <f>VLOOKUP(A39,[1]TDSheet!$A:$H,8,0)</f>
        <v>180</v>
      </c>
      <c r="I39" s="9">
        <f>VLOOKUP(A39,[2]TDSheet!$A:$Q,4,0)</f>
        <v>16.68</v>
      </c>
      <c r="J39" s="9">
        <f t="shared" si="4"/>
        <v>0.98499999999999943</v>
      </c>
      <c r="M39" s="9">
        <f t="shared" si="5"/>
        <v>3.5329999999999999</v>
      </c>
      <c r="N39" s="22"/>
      <c r="O39" s="22"/>
      <c r="Q39" s="9">
        <f t="shared" si="6"/>
        <v>4.2768185677894142</v>
      </c>
      <c r="R39" s="9">
        <f t="shared" si="7"/>
        <v>4.2768185677894142</v>
      </c>
      <c r="S39" s="9">
        <f>VLOOKUP(A39,[1]TDSheet!$A:$T,20,0)</f>
        <v>0.14379999999999998</v>
      </c>
      <c r="T39" s="9">
        <f>VLOOKUP(A39,[1]TDSheet!$A:$U,21,0)</f>
        <v>2.2494000000000001</v>
      </c>
      <c r="U39" s="9">
        <f>VLOOKUP(A39,[1]TDSheet!$A:$M,13,0)</f>
        <v>0.73440000000000005</v>
      </c>
    </row>
    <row r="40" spans="1:22" ht="11.1" customHeight="1" outlineLevel="1" x14ac:dyDescent="0.2">
      <c r="A40" s="11" t="s">
        <v>45</v>
      </c>
      <c r="B40" s="11" t="s">
        <v>10</v>
      </c>
      <c r="C40" s="6"/>
      <c r="D40" s="7">
        <v>12.561</v>
      </c>
      <c r="E40" s="7">
        <v>2.0880000000000001</v>
      </c>
      <c r="F40" s="7">
        <v>10.473000000000001</v>
      </c>
      <c r="G40" s="23">
        <f>VLOOKUP(A40,[1]TDSheet!$A:$G,7,0)</f>
        <v>1</v>
      </c>
      <c r="H40" s="9">
        <f>VLOOKUP(A40,[1]TDSheet!$A:$H,8,0)</f>
        <v>35</v>
      </c>
      <c r="I40" s="9">
        <f>VLOOKUP(A40,[2]TDSheet!$A:$Q,4,0)</f>
        <v>2.1</v>
      </c>
      <c r="J40" s="9">
        <f t="shared" si="4"/>
        <v>-1.2000000000000011E-2</v>
      </c>
      <c r="M40" s="9">
        <f t="shared" si="5"/>
        <v>0.41760000000000003</v>
      </c>
      <c r="N40" s="22"/>
      <c r="O40" s="22"/>
      <c r="Q40" s="9">
        <f t="shared" si="6"/>
        <v>25.079022988505749</v>
      </c>
      <c r="R40" s="9">
        <f t="shared" si="7"/>
        <v>25.079022988505749</v>
      </c>
      <c r="S40" s="9">
        <f>VLOOKUP(A40,[1]TDSheet!$A:$T,20,0)</f>
        <v>-0.56479999999999997</v>
      </c>
      <c r="T40" s="9">
        <f>VLOOKUP(A40,[1]TDSheet!$A:$U,21,0)</f>
        <v>0</v>
      </c>
      <c r="U40" s="9">
        <f>VLOOKUP(A40,[1]TDSheet!$A:$M,13,0)</f>
        <v>0</v>
      </c>
    </row>
    <row r="41" spans="1:22" ht="11.1" customHeight="1" outlineLevel="1" x14ac:dyDescent="0.2">
      <c r="A41" s="11" t="s">
        <v>46</v>
      </c>
      <c r="B41" s="11" t="s">
        <v>10</v>
      </c>
      <c r="C41" s="7">
        <v>342.46</v>
      </c>
      <c r="D41" s="7">
        <v>50.612000000000002</v>
      </c>
      <c r="E41" s="7">
        <v>185.31299999999999</v>
      </c>
      <c r="F41" s="7">
        <v>207.75899999999999</v>
      </c>
      <c r="G41" s="23">
        <f>VLOOKUP(A41,[1]TDSheet!$A:$G,7,0)</f>
        <v>1</v>
      </c>
      <c r="H41" s="9">
        <f>VLOOKUP(A41,[1]TDSheet!$A:$H,8,0)</f>
        <v>40</v>
      </c>
      <c r="I41" s="9">
        <f>VLOOKUP(A41,[2]TDSheet!$A:$Q,4,0)</f>
        <v>184.31800000000001</v>
      </c>
      <c r="J41" s="9">
        <f t="shared" si="4"/>
        <v>0.99499999999997613</v>
      </c>
      <c r="M41" s="9">
        <f t="shared" si="5"/>
        <v>37.062599999999996</v>
      </c>
      <c r="N41" s="22"/>
      <c r="O41" s="22"/>
      <c r="Q41" s="9">
        <f t="shared" si="6"/>
        <v>5.6056239983163625</v>
      </c>
      <c r="R41" s="9">
        <f t="shared" si="7"/>
        <v>5.6056239983163625</v>
      </c>
      <c r="S41" s="9">
        <f>VLOOKUP(A41,[1]TDSheet!$A:$T,20,0)</f>
        <v>1.1337999999999999</v>
      </c>
      <c r="T41" s="9">
        <f>VLOOKUP(A41,[1]TDSheet!$A:$U,21,0)</f>
        <v>10.048399999999999</v>
      </c>
      <c r="U41" s="9">
        <f>VLOOKUP(A41,[1]TDSheet!$A:$M,13,0)</f>
        <v>2.3957999999999999</v>
      </c>
    </row>
    <row r="42" spans="1:22" ht="11.1" customHeight="1" outlineLevel="1" x14ac:dyDescent="0.2">
      <c r="A42" s="11" t="s">
        <v>47</v>
      </c>
      <c r="B42" s="11" t="s">
        <v>10</v>
      </c>
      <c r="C42" s="6"/>
      <c r="D42" s="7">
        <v>8.1470000000000002</v>
      </c>
      <c r="E42" s="7">
        <v>5.548</v>
      </c>
      <c r="F42" s="7">
        <v>1.369</v>
      </c>
      <c r="G42" s="23">
        <f>VLOOKUP(A42,[1]TDSheet!$A:$G,7,0)</f>
        <v>1</v>
      </c>
      <c r="H42" s="9">
        <f>VLOOKUP(A42,[1]TDSheet!$A:$H,8,0)</f>
        <v>30</v>
      </c>
      <c r="I42" s="9">
        <f>VLOOKUP(A42,[2]TDSheet!$A:$Q,4,0)</f>
        <v>6.5</v>
      </c>
      <c r="J42" s="9">
        <f t="shared" si="4"/>
        <v>-0.95199999999999996</v>
      </c>
      <c r="M42" s="9">
        <f t="shared" si="5"/>
        <v>1.1095999999999999</v>
      </c>
      <c r="N42" s="22"/>
      <c r="O42" s="22"/>
      <c r="Q42" s="9">
        <f t="shared" si="6"/>
        <v>1.2337779379956741</v>
      </c>
      <c r="R42" s="9">
        <f t="shared" si="7"/>
        <v>1.2337779379956741</v>
      </c>
      <c r="S42" s="9">
        <f>VLOOKUP(A42,[1]TDSheet!$A:$T,20,0)</f>
        <v>0</v>
      </c>
      <c r="T42" s="9">
        <f>VLOOKUP(A42,[1]TDSheet!$A:$U,21,0)</f>
        <v>0</v>
      </c>
      <c r="U42" s="9">
        <f>VLOOKUP(A42,[1]TDSheet!$A:$M,13,0)</f>
        <v>0</v>
      </c>
    </row>
    <row r="43" spans="1:22" ht="11.1" customHeight="1" outlineLevel="1" x14ac:dyDescent="0.2">
      <c r="A43" s="11" t="s">
        <v>48</v>
      </c>
      <c r="B43" s="11" t="s">
        <v>10</v>
      </c>
      <c r="C43" s="7">
        <v>17.672000000000001</v>
      </c>
      <c r="D43" s="7">
        <v>52.02</v>
      </c>
      <c r="E43" s="7">
        <v>17.997</v>
      </c>
      <c r="F43" s="7">
        <v>42.570999999999998</v>
      </c>
      <c r="G43" s="23">
        <f>VLOOKUP(A43,[1]TDSheet!$A:$G,7,0)</f>
        <v>1</v>
      </c>
      <c r="H43" s="9">
        <f>VLOOKUP(A43,[1]TDSheet!$A:$H,8,0)</f>
        <v>30</v>
      </c>
      <c r="I43" s="9">
        <f>VLOOKUP(A43,[2]TDSheet!$A:$Q,4,0)</f>
        <v>27.1</v>
      </c>
      <c r="J43" s="9">
        <f t="shared" si="4"/>
        <v>-9.1030000000000015</v>
      </c>
      <c r="M43" s="9">
        <f t="shared" si="5"/>
        <v>3.5994000000000002</v>
      </c>
      <c r="N43" s="22"/>
      <c r="O43" s="22"/>
      <c r="Q43" s="9">
        <f t="shared" si="6"/>
        <v>11.8272489859421</v>
      </c>
      <c r="R43" s="9">
        <f t="shared" si="7"/>
        <v>11.8272489859421</v>
      </c>
      <c r="S43" s="9">
        <f>VLOOKUP(A43,[1]TDSheet!$A:$T,20,0)</f>
        <v>3.7244000000000002</v>
      </c>
      <c r="T43" s="9">
        <f>VLOOKUP(A43,[1]TDSheet!$A:$U,21,0)</f>
        <v>2.8898000000000001</v>
      </c>
      <c r="U43" s="9">
        <f>VLOOKUP(A43,[1]TDSheet!$A:$M,13,0)</f>
        <v>1.7847999999999999</v>
      </c>
    </row>
    <row r="44" spans="1:22" ht="11.1" customHeight="1" outlineLevel="1" x14ac:dyDescent="0.2">
      <c r="A44" s="11" t="s">
        <v>49</v>
      </c>
      <c r="B44" s="11" t="s">
        <v>10</v>
      </c>
      <c r="C44" s="7">
        <v>25.940999999999999</v>
      </c>
      <c r="D44" s="7">
        <v>48.423999999999999</v>
      </c>
      <c r="E44" s="7">
        <v>6.85</v>
      </c>
      <c r="F44" s="7">
        <v>67.515000000000001</v>
      </c>
      <c r="G44" s="23">
        <f>VLOOKUP(A44,[1]TDSheet!$A:$G,7,0)</f>
        <v>1</v>
      </c>
      <c r="H44" s="9">
        <f>VLOOKUP(A44,[1]TDSheet!$A:$H,8,0)</f>
        <v>45</v>
      </c>
      <c r="I44" s="9">
        <f>VLOOKUP(A44,[2]TDSheet!$A:$Q,4,0)</f>
        <v>6.2</v>
      </c>
      <c r="J44" s="9">
        <f t="shared" si="4"/>
        <v>0.64999999999999947</v>
      </c>
      <c r="M44" s="9">
        <f t="shared" si="5"/>
        <v>1.3699999999999999</v>
      </c>
      <c r="N44" s="22"/>
      <c r="O44" s="22"/>
      <c r="Q44" s="9">
        <f t="shared" si="6"/>
        <v>49.281021897810227</v>
      </c>
      <c r="R44" s="9">
        <f t="shared" si="7"/>
        <v>49.281021897810227</v>
      </c>
      <c r="S44" s="9">
        <f>VLOOKUP(A44,[1]TDSheet!$A:$T,20,0)</f>
        <v>1.0366</v>
      </c>
      <c r="T44" s="9">
        <f>VLOOKUP(A44,[1]TDSheet!$A:$U,21,0)</f>
        <v>1.0362</v>
      </c>
      <c r="U44" s="9">
        <f>VLOOKUP(A44,[1]TDSheet!$A:$M,13,0)</f>
        <v>1.6488</v>
      </c>
    </row>
    <row r="45" spans="1:22" ht="11.1" customHeight="1" outlineLevel="1" x14ac:dyDescent="0.2">
      <c r="A45" s="11" t="s">
        <v>50</v>
      </c>
      <c r="B45" s="11" t="s">
        <v>10</v>
      </c>
      <c r="C45" s="7">
        <v>-1.367</v>
      </c>
      <c r="D45" s="7">
        <v>460.154</v>
      </c>
      <c r="E45" s="7">
        <v>105.175</v>
      </c>
      <c r="F45" s="7">
        <v>282.589</v>
      </c>
      <c r="G45" s="23">
        <f>VLOOKUP(A45,[1]TDSheet!$A:$G,7,0)</f>
        <v>1</v>
      </c>
      <c r="H45" s="9">
        <f>VLOOKUP(A45,[1]TDSheet!$A:$H,8,0)</f>
        <v>40</v>
      </c>
      <c r="I45" s="9">
        <f>VLOOKUP(A45,[2]TDSheet!$A:$Q,4,0)</f>
        <v>109.05</v>
      </c>
      <c r="J45" s="9">
        <f t="shared" si="4"/>
        <v>-3.875</v>
      </c>
      <c r="M45" s="9">
        <f t="shared" si="5"/>
        <v>21.035</v>
      </c>
      <c r="N45" s="22"/>
      <c r="O45" s="22"/>
      <c r="Q45" s="9">
        <f t="shared" si="6"/>
        <v>13.434228666508201</v>
      </c>
      <c r="R45" s="9">
        <f t="shared" si="7"/>
        <v>13.434228666508201</v>
      </c>
      <c r="S45" s="9">
        <f>VLOOKUP(A45,[1]TDSheet!$A:$T,20,0)</f>
        <v>19.705000000000002</v>
      </c>
      <c r="T45" s="9">
        <f>VLOOKUP(A45,[1]TDSheet!$A:$U,21,0)</f>
        <v>17.666800000000002</v>
      </c>
      <c r="U45" s="9">
        <f>VLOOKUP(A45,[1]TDSheet!$A:$M,13,0)</f>
        <v>15.313800000000001</v>
      </c>
      <c r="V45" s="9" t="str">
        <f>VLOOKUP(A45,[1]TDSheet!$A:$V,22,0)</f>
        <v>??? Почему минус ???</v>
      </c>
    </row>
    <row r="46" spans="1:22" ht="21.95" customHeight="1" outlineLevel="1" x14ac:dyDescent="0.2">
      <c r="A46" s="11" t="s">
        <v>51</v>
      </c>
      <c r="B46" s="11" t="s">
        <v>10</v>
      </c>
      <c r="C46" s="7">
        <v>-180.578</v>
      </c>
      <c r="D46" s="7">
        <v>40.734999999999999</v>
      </c>
      <c r="E46" s="7">
        <v>2.4889999999999999</v>
      </c>
      <c r="F46" s="7">
        <v>-157.24299999999999</v>
      </c>
      <c r="G46" s="23">
        <f>VLOOKUP(A46,[1]TDSheet!$A:$G,7,0)</f>
        <v>1</v>
      </c>
      <c r="H46" s="9">
        <f>VLOOKUP(A46,[1]TDSheet!$A:$H,8,0)</f>
        <v>40</v>
      </c>
      <c r="I46" s="9">
        <f>VLOOKUP(A46,[2]TDSheet!$A:$Q,4,0)</f>
        <v>2.7</v>
      </c>
      <c r="J46" s="9">
        <f t="shared" si="4"/>
        <v>-0.2110000000000003</v>
      </c>
      <c r="M46" s="9">
        <f t="shared" si="5"/>
        <v>0.49779999999999996</v>
      </c>
      <c r="N46" s="22"/>
      <c r="O46" s="22"/>
      <c r="Q46" s="9">
        <f t="shared" si="6"/>
        <v>-315.87585375652873</v>
      </c>
      <c r="R46" s="9">
        <f t="shared" si="7"/>
        <v>-315.87585375652873</v>
      </c>
      <c r="S46" s="9">
        <f>VLOOKUP(A46,[1]TDSheet!$A:$T,20,0)</f>
        <v>2.5129999999999999</v>
      </c>
      <c r="T46" s="9">
        <f>VLOOKUP(A46,[1]TDSheet!$A:$U,21,0)</f>
        <v>2.6375999999999999</v>
      </c>
      <c r="U46" s="9">
        <f>VLOOKUP(A46,[1]TDSheet!$A:$M,13,0)</f>
        <v>2.9821999999999997</v>
      </c>
      <c r="V46" s="9" t="str">
        <f>VLOOKUP(A46,[1]TDSheet!$A:$V,22,0)</f>
        <v>??? Почему минус ???</v>
      </c>
    </row>
    <row r="47" spans="1:22" ht="11.1" customHeight="1" outlineLevel="1" x14ac:dyDescent="0.2">
      <c r="A47" s="11" t="s">
        <v>52</v>
      </c>
      <c r="B47" s="11" t="s">
        <v>14</v>
      </c>
      <c r="C47" s="7">
        <v>205</v>
      </c>
      <c r="D47" s="7">
        <v>152</v>
      </c>
      <c r="E47" s="7">
        <v>50</v>
      </c>
      <c r="F47" s="7">
        <v>294</v>
      </c>
      <c r="G47" s="23">
        <f>VLOOKUP(A47,[1]TDSheet!$A:$G,7,0)</f>
        <v>0.35</v>
      </c>
      <c r="H47" s="9">
        <f>VLOOKUP(A47,[1]TDSheet!$A:$H,8,0)</f>
        <v>40</v>
      </c>
      <c r="I47" s="9">
        <f>VLOOKUP(A47,[2]TDSheet!$A:$Q,4,0)</f>
        <v>63</v>
      </c>
      <c r="J47" s="9">
        <f t="shared" si="4"/>
        <v>-13</v>
      </c>
      <c r="M47" s="9">
        <f t="shared" si="5"/>
        <v>10</v>
      </c>
      <c r="N47" s="22"/>
      <c r="O47" s="22"/>
      <c r="Q47" s="9">
        <f t="shared" si="6"/>
        <v>29.4</v>
      </c>
      <c r="R47" s="9">
        <f t="shared" si="7"/>
        <v>29.4</v>
      </c>
      <c r="S47" s="9">
        <f>VLOOKUP(A47,[1]TDSheet!$A:$T,20,0)</f>
        <v>14</v>
      </c>
      <c r="T47" s="9">
        <f>VLOOKUP(A47,[1]TDSheet!$A:$U,21,0)</f>
        <v>18.399999999999999</v>
      </c>
      <c r="U47" s="9">
        <f>VLOOKUP(A47,[1]TDSheet!$A:$M,13,0)</f>
        <v>6.4</v>
      </c>
    </row>
    <row r="48" spans="1:22" ht="11.1" customHeight="1" outlineLevel="1" x14ac:dyDescent="0.2">
      <c r="A48" s="11" t="s">
        <v>53</v>
      </c>
      <c r="B48" s="11" t="s">
        <v>14</v>
      </c>
      <c r="C48" s="7">
        <v>46</v>
      </c>
      <c r="D48" s="7">
        <v>294</v>
      </c>
      <c r="E48" s="7">
        <v>93</v>
      </c>
      <c r="F48" s="7">
        <v>243</v>
      </c>
      <c r="G48" s="23">
        <f>VLOOKUP(A48,[1]TDSheet!$A:$G,7,0)</f>
        <v>0.4</v>
      </c>
      <c r="H48" s="9">
        <f>VLOOKUP(A48,[1]TDSheet!$A:$H,8,0)</f>
        <v>45</v>
      </c>
      <c r="I48" s="9">
        <f>VLOOKUP(A48,[2]TDSheet!$A:$Q,4,0)</f>
        <v>95</v>
      </c>
      <c r="J48" s="9">
        <f t="shared" si="4"/>
        <v>-2</v>
      </c>
      <c r="M48" s="9">
        <f t="shared" si="5"/>
        <v>18.600000000000001</v>
      </c>
      <c r="N48" s="22"/>
      <c r="O48" s="22"/>
      <c r="Q48" s="9">
        <f t="shared" si="6"/>
        <v>13.064516129032256</v>
      </c>
      <c r="R48" s="9">
        <f t="shared" si="7"/>
        <v>13.064516129032256</v>
      </c>
      <c r="S48" s="9">
        <f>VLOOKUP(A48,[1]TDSheet!$A:$T,20,0)</f>
        <v>23</v>
      </c>
      <c r="T48" s="9">
        <f>VLOOKUP(A48,[1]TDSheet!$A:$U,21,0)</f>
        <v>20.6</v>
      </c>
      <c r="U48" s="9">
        <f>VLOOKUP(A48,[1]TDSheet!$A:$M,13,0)</f>
        <v>11</v>
      </c>
    </row>
    <row r="49" spans="1:22" ht="11.1" customHeight="1" outlineLevel="1" x14ac:dyDescent="0.2">
      <c r="A49" s="11" t="s">
        <v>54</v>
      </c>
      <c r="B49" s="11" t="s">
        <v>14</v>
      </c>
      <c r="C49" s="7">
        <v>1</v>
      </c>
      <c r="D49" s="7">
        <v>682</v>
      </c>
      <c r="E49" s="7">
        <v>443</v>
      </c>
      <c r="F49" s="7">
        <v>211</v>
      </c>
      <c r="G49" s="23">
        <f>VLOOKUP(A49,[1]TDSheet!$A:$G,7,0)</f>
        <v>0.45</v>
      </c>
      <c r="H49" s="9">
        <f>VLOOKUP(A49,[1]TDSheet!$A:$H,8,0)</f>
        <v>50</v>
      </c>
      <c r="I49" s="9">
        <f>VLOOKUP(A49,[2]TDSheet!$A:$Q,4,0)</f>
        <v>459</v>
      </c>
      <c r="J49" s="9">
        <f t="shared" si="4"/>
        <v>-16</v>
      </c>
      <c r="M49" s="9">
        <f t="shared" si="5"/>
        <v>88.6</v>
      </c>
      <c r="N49" s="22"/>
      <c r="O49" s="22"/>
      <c r="Q49" s="9">
        <f t="shared" si="6"/>
        <v>2.3814898419864563</v>
      </c>
      <c r="R49" s="9">
        <f t="shared" si="7"/>
        <v>2.3814898419864563</v>
      </c>
      <c r="S49" s="9">
        <f>VLOOKUP(A49,[1]TDSheet!$A:$T,20,0)</f>
        <v>37</v>
      </c>
      <c r="T49" s="9">
        <f>VLOOKUP(A49,[1]TDSheet!$A:$U,21,0)</f>
        <v>48.4</v>
      </c>
      <c r="U49" s="9">
        <f>VLOOKUP(A49,[1]TDSheet!$A:$M,13,0)</f>
        <v>28.8</v>
      </c>
    </row>
    <row r="50" spans="1:22" ht="11.1" customHeight="1" outlineLevel="1" x14ac:dyDescent="0.2">
      <c r="A50" s="11" t="s">
        <v>55</v>
      </c>
      <c r="B50" s="11" t="s">
        <v>14</v>
      </c>
      <c r="C50" s="6"/>
      <c r="D50" s="7"/>
      <c r="E50" s="7">
        <v>5</v>
      </c>
      <c r="F50" s="7">
        <v>-5</v>
      </c>
      <c r="G50" s="23">
        <v>0</v>
      </c>
      <c r="H50" s="9" t="e">
        <f>VLOOKUP(A50,[1]TDSheet!$A:$H,8,0)</f>
        <v>#N/A</v>
      </c>
      <c r="I50" s="9">
        <f>VLOOKUP(A50,[2]TDSheet!$A:$Q,4,0)</f>
        <v>5</v>
      </c>
      <c r="J50" s="9">
        <f t="shared" si="4"/>
        <v>0</v>
      </c>
      <c r="M50" s="9">
        <f t="shared" si="5"/>
        <v>1</v>
      </c>
      <c r="N50" s="22"/>
      <c r="O50" s="22"/>
      <c r="Q50" s="9">
        <f t="shared" si="6"/>
        <v>-5</v>
      </c>
      <c r="R50" s="9">
        <f t="shared" si="7"/>
        <v>-5</v>
      </c>
      <c r="S50" s="9">
        <v>0</v>
      </c>
      <c r="T50" s="9">
        <v>0</v>
      </c>
      <c r="U50" s="9">
        <v>0</v>
      </c>
    </row>
    <row r="51" spans="1:22" ht="11.1" customHeight="1" outlineLevel="1" x14ac:dyDescent="0.2">
      <c r="A51" s="11" t="s">
        <v>56</v>
      </c>
      <c r="B51" s="11" t="s">
        <v>14</v>
      </c>
      <c r="C51" s="7">
        <v>2</v>
      </c>
      <c r="D51" s="7">
        <v>300</v>
      </c>
      <c r="E51" s="7">
        <v>203</v>
      </c>
      <c r="F51" s="7">
        <v>80</v>
      </c>
      <c r="G51" s="23">
        <f>VLOOKUP(A51,[1]TDSheet!$A:$G,7,0)</f>
        <v>0.4</v>
      </c>
      <c r="H51" s="9">
        <f>VLOOKUP(A51,[1]TDSheet!$A:$H,8,0)</f>
        <v>45</v>
      </c>
      <c r="I51" s="9">
        <f>VLOOKUP(A51,[2]TDSheet!$A:$Q,4,0)</f>
        <v>217</v>
      </c>
      <c r="J51" s="9">
        <f t="shared" si="4"/>
        <v>-14</v>
      </c>
      <c r="M51" s="9">
        <f t="shared" si="5"/>
        <v>40.6</v>
      </c>
      <c r="N51" s="22"/>
      <c r="O51" s="22"/>
      <c r="Q51" s="9">
        <f t="shared" si="6"/>
        <v>1.9704433497536946</v>
      </c>
      <c r="R51" s="9">
        <f t="shared" si="7"/>
        <v>1.9704433497536946</v>
      </c>
      <c r="S51" s="9">
        <f>VLOOKUP(A51,[1]TDSheet!$A:$T,20,0)</f>
        <v>12</v>
      </c>
      <c r="T51" s="9">
        <f>VLOOKUP(A51,[1]TDSheet!$A:$U,21,0)</f>
        <v>23</v>
      </c>
      <c r="U51" s="9">
        <f>VLOOKUP(A51,[1]TDSheet!$A:$M,13,0)</f>
        <v>17.2</v>
      </c>
    </row>
    <row r="52" spans="1:22" ht="11.1" customHeight="1" outlineLevel="1" x14ac:dyDescent="0.2">
      <c r="A52" s="11" t="s">
        <v>57</v>
      </c>
      <c r="B52" s="11" t="s">
        <v>14</v>
      </c>
      <c r="C52" s="7">
        <v>39</v>
      </c>
      <c r="D52" s="7">
        <v>552</v>
      </c>
      <c r="E52" s="7">
        <v>386</v>
      </c>
      <c r="F52" s="7">
        <v>191</v>
      </c>
      <c r="G52" s="23">
        <f>VLOOKUP(A52,[1]TDSheet!$A:$G,7,0)</f>
        <v>0.4</v>
      </c>
      <c r="H52" s="9">
        <f>VLOOKUP(A52,[1]TDSheet!$A:$H,8,0)</f>
        <v>50</v>
      </c>
      <c r="I52" s="9">
        <f>VLOOKUP(A52,[2]TDSheet!$A:$Q,4,0)</f>
        <v>399</v>
      </c>
      <c r="J52" s="9">
        <f t="shared" si="4"/>
        <v>-13</v>
      </c>
      <c r="M52" s="9">
        <f t="shared" si="5"/>
        <v>77.2</v>
      </c>
      <c r="N52" s="22"/>
      <c r="O52" s="22"/>
      <c r="Q52" s="9">
        <f t="shared" si="6"/>
        <v>2.4740932642487046</v>
      </c>
      <c r="R52" s="9">
        <f t="shared" si="7"/>
        <v>2.4740932642487046</v>
      </c>
      <c r="S52" s="9">
        <f>VLOOKUP(A52,[1]TDSheet!$A:$T,20,0)</f>
        <v>25.6</v>
      </c>
      <c r="T52" s="9">
        <f>VLOOKUP(A52,[1]TDSheet!$A:$U,21,0)</f>
        <v>44</v>
      </c>
      <c r="U52" s="9">
        <f>VLOOKUP(A52,[1]TDSheet!$A:$M,13,0)</f>
        <v>28.8</v>
      </c>
    </row>
    <row r="53" spans="1:22" ht="11.1" customHeight="1" outlineLevel="1" x14ac:dyDescent="0.2">
      <c r="A53" s="11" t="s">
        <v>58</v>
      </c>
      <c r="B53" s="11" t="s">
        <v>14</v>
      </c>
      <c r="C53" s="7">
        <v>29</v>
      </c>
      <c r="D53" s="7">
        <v>104</v>
      </c>
      <c r="E53" s="7">
        <v>12</v>
      </c>
      <c r="F53" s="7">
        <v>111</v>
      </c>
      <c r="G53" s="23">
        <f>VLOOKUP(A53,[1]TDSheet!$A:$G,7,0)</f>
        <v>0.4</v>
      </c>
      <c r="H53" s="9">
        <f>VLOOKUP(A53,[1]TDSheet!$A:$H,8,0)</f>
        <v>40</v>
      </c>
      <c r="I53" s="9">
        <f>VLOOKUP(A53,[2]TDSheet!$A:$Q,4,0)</f>
        <v>19</v>
      </c>
      <c r="J53" s="9">
        <f t="shared" si="4"/>
        <v>-7</v>
      </c>
      <c r="M53" s="9">
        <f t="shared" si="5"/>
        <v>2.4</v>
      </c>
      <c r="N53" s="22"/>
      <c r="O53" s="22"/>
      <c r="Q53" s="9">
        <f t="shared" si="6"/>
        <v>46.25</v>
      </c>
      <c r="R53" s="9">
        <f t="shared" si="7"/>
        <v>46.25</v>
      </c>
      <c r="S53" s="9">
        <f>VLOOKUP(A53,[1]TDSheet!$A:$T,20,0)</f>
        <v>2.2000000000000002</v>
      </c>
      <c r="T53" s="9">
        <f>VLOOKUP(A53,[1]TDSheet!$A:$U,21,0)</f>
        <v>6.2</v>
      </c>
      <c r="U53" s="9">
        <f>VLOOKUP(A53,[1]TDSheet!$A:$M,13,0)</f>
        <v>3</v>
      </c>
    </row>
    <row r="54" spans="1:22" ht="11.1" customHeight="1" outlineLevel="1" x14ac:dyDescent="0.2">
      <c r="A54" s="11" t="s">
        <v>59</v>
      </c>
      <c r="B54" s="11" t="s">
        <v>10</v>
      </c>
      <c r="C54" s="7">
        <v>14.506</v>
      </c>
      <c r="D54" s="7">
        <v>75.912000000000006</v>
      </c>
      <c r="E54" s="7">
        <v>5.8419999999999996</v>
      </c>
      <c r="F54" s="7">
        <v>84.575999999999993</v>
      </c>
      <c r="G54" s="23">
        <f>VLOOKUP(A54,[1]TDSheet!$A:$G,7,0)</f>
        <v>1</v>
      </c>
      <c r="H54" s="9">
        <f>VLOOKUP(A54,[1]TDSheet!$A:$H,8,0)</f>
        <v>45</v>
      </c>
      <c r="I54" s="9">
        <f>VLOOKUP(A54,[2]TDSheet!$A:$Q,4,0)</f>
        <v>5.2</v>
      </c>
      <c r="J54" s="9">
        <f t="shared" si="4"/>
        <v>0.64199999999999946</v>
      </c>
      <c r="M54" s="9">
        <f t="shared" si="5"/>
        <v>1.1683999999999999</v>
      </c>
      <c r="N54" s="22"/>
      <c r="O54" s="22"/>
      <c r="Q54" s="9">
        <f t="shared" si="6"/>
        <v>72.386169120164325</v>
      </c>
      <c r="R54" s="9">
        <f t="shared" si="7"/>
        <v>72.386169120164325</v>
      </c>
      <c r="S54" s="9">
        <f>VLOOKUP(A54,[1]TDSheet!$A:$T,20,0)</f>
        <v>0</v>
      </c>
      <c r="T54" s="9">
        <f>VLOOKUP(A54,[1]TDSheet!$A:$U,21,0)</f>
        <v>2.0125999999999999</v>
      </c>
      <c r="U54" s="9">
        <f>VLOOKUP(A54,[1]TDSheet!$A:$M,13,0)</f>
        <v>1.4683999999999999</v>
      </c>
      <c r="V54" s="9" t="str">
        <f>VLOOKUP(A54,[1]TDSheet!$A:$V,22,0)</f>
        <v>новинка</v>
      </c>
    </row>
    <row r="55" spans="1:22" ht="11.1" customHeight="1" outlineLevel="1" x14ac:dyDescent="0.2">
      <c r="A55" s="11" t="s">
        <v>60</v>
      </c>
      <c r="B55" s="11" t="s">
        <v>14</v>
      </c>
      <c r="C55" s="7">
        <v>50</v>
      </c>
      <c r="D55" s="7">
        <v>300</v>
      </c>
      <c r="E55" s="7">
        <v>114</v>
      </c>
      <c r="F55" s="7">
        <v>236</v>
      </c>
      <c r="G55" s="23">
        <f>VLOOKUP(A55,[1]TDSheet!$A:$G,7,0)</f>
        <v>0.1</v>
      </c>
      <c r="H55" s="9">
        <f>VLOOKUP(A55,[1]TDSheet!$A:$H,8,0)</f>
        <v>730</v>
      </c>
      <c r="I55" s="9">
        <f>VLOOKUP(A55,[2]TDSheet!$A:$Q,4,0)</f>
        <v>114</v>
      </c>
      <c r="J55" s="9">
        <f t="shared" si="4"/>
        <v>0</v>
      </c>
      <c r="M55" s="9">
        <f t="shared" si="5"/>
        <v>22.8</v>
      </c>
      <c r="N55" s="22"/>
      <c r="O55" s="22"/>
      <c r="Q55" s="9">
        <f t="shared" si="6"/>
        <v>10.350877192982455</v>
      </c>
      <c r="R55" s="9">
        <f t="shared" si="7"/>
        <v>10.350877192982455</v>
      </c>
      <c r="S55" s="9">
        <f>VLOOKUP(A55,[1]TDSheet!$A:$T,20,0)</f>
        <v>0</v>
      </c>
      <c r="T55" s="9">
        <f>VLOOKUP(A55,[1]TDSheet!$A:$U,21,0)</f>
        <v>18.8</v>
      </c>
      <c r="U55" s="9">
        <f>VLOOKUP(A55,[1]TDSheet!$A:$M,13,0)</f>
        <v>8.1999999999999993</v>
      </c>
      <c r="V55" s="9" t="str">
        <f>VLOOKUP(A55,[1]TDSheet!$A:$V,22,0)</f>
        <v>новинка</v>
      </c>
    </row>
    <row r="56" spans="1:22" ht="21.95" customHeight="1" outlineLevel="1" x14ac:dyDescent="0.2">
      <c r="A56" s="11" t="s">
        <v>61</v>
      </c>
      <c r="B56" s="11" t="s">
        <v>14</v>
      </c>
      <c r="C56" s="7">
        <v>-1</v>
      </c>
      <c r="D56" s="7">
        <v>1</v>
      </c>
      <c r="E56" s="7"/>
      <c r="F56" s="7"/>
      <c r="G56" s="23">
        <f>VLOOKUP(A56,[1]TDSheet!$A:$G,7,0)</f>
        <v>0</v>
      </c>
      <c r="H56" s="9" t="e">
        <f>VLOOKUP(A56,[1]TDSheet!$A:$H,8,0)</f>
        <v>#N/A</v>
      </c>
      <c r="J56" s="9">
        <f t="shared" si="4"/>
        <v>0</v>
      </c>
      <c r="M56" s="9">
        <f t="shared" si="5"/>
        <v>0</v>
      </c>
      <c r="N56" s="22"/>
      <c r="O56" s="22"/>
      <c r="Q56" s="9" t="e">
        <f t="shared" si="6"/>
        <v>#DIV/0!</v>
      </c>
      <c r="R56" s="9" t="e">
        <f t="shared" si="7"/>
        <v>#DIV/0!</v>
      </c>
      <c r="S56" s="9">
        <f>VLOOKUP(A56,[1]TDSheet!$A:$T,20,0)</f>
        <v>0</v>
      </c>
      <c r="T56" s="9">
        <f>VLOOKUP(A56,[1]TDSheet!$A:$U,21,0)</f>
        <v>0</v>
      </c>
      <c r="U56" s="9">
        <f>VLOOKUP(A56,[1]TDSheet!$A:$M,13,0)</f>
        <v>0.2</v>
      </c>
    </row>
    <row r="57" spans="1:22" ht="11.1" customHeight="1" outlineLevel="1" x14ac:dyDescent="0.2">
      <c r="A57" s="11" t="s">
        <v>62</v>
      </c>
      <c r="B57" s="11" t="s">
        <v>14</v>
      </c>
      <c r="C57" s="6"/>
      <c r="D57" s="7">
        <v>80</v>
      </c>
      <c r="E57" s="7">
        <v>25</v>
      </c>
      <c r="F57" s="7">
        <v>54</v>
      </c>
      <c r="G57" s="23">
        <f>VLOOKUP(A57,[1]TDSheet!$A:$G,7,0)</f>
        <v>0.4</v>
      </c>
      <c r="H57" s="9">
        <f>VLOOKUP(A57,[1]TDSheet!$A:$H,8,0)</f>
        <v>60</v>
      </c>
      <c r="I57" s="9">
        <f>VLOOKUP(A57,[2]TDSheet!$A:$Q,4,0)</f>
        <v>26</v>
      </c>
      <c r="J57" s="9">
        <f t="shared" si="4"/>
        <v>-1</v>
      </c>
      <c r="M57" s="9">
        <f t="shared" si="5"/>
        <v>5</v>
      </c>
      <c r="N57" s="22"/>
      <c r="O57" s="22"/>
      <c r="Q57" s="9">
        <f t="shared" si="6"/>
        <v>10.8</v>
      </c>
      <c r="R57" s="9">
        <f t="shared" si="7"/>
        <v>10.8</v>
      </c>
      <c r="S57" s="9">
        <f>VLOOKUP(A57,[1]TDSheet!$A:$T,20,0)</f>
        <v>3</v>
      </c>
      <c r="T57" s="9">
        <f>VLOOKUP(A57,[1]TDSheet!$A:$U,21,0)</f>
        <v>4.4000000000000004</v>
      </c>
      <c r="U57" s="9">
        <f>VLOOKUP(A57,[1]TDSheet!$A:$M,13,0)</f>
        <v>0</v>
      </c>
    </row>
    <row r="58" spans="1:22" ht="21.95" customHeight="1" outlineLevel="1" x14ac:dyDescent="0.2">
      <c r="A58" s="11" t="s">
        <v>63</v>
      </c>
      <c r="B58" s="11" t="s">
        <v>14</v>
      </c>
      <c r="C58" s="7">
        <v>16</v>
      </c>
      <c r="D58" s="7">
        <v>208</v>
      </c>
      <c r="E58" s="7">
        <v>79</v>
      </c>
      <c r="F58" s="7">
        <v>138</v>
      </c>
      <c r="G58" s="23">
        <f>VLOOKUP(A58,[1]TDSheet!$A:$G,7,0)</f>
        <v>0.35</v>
      </c>
      <c r="H58" s="9">
        <f>VLOOKUP(A58,[1]TDSheet!$A:$H,8,0)</f>
        <v>40</v>
      </c>
      <c r="I58" s="9">
        <f>VLOOKUP(A58,[2]TDSheet!$A:$Q,4,0)</f>
        <v>86</v>
      </c>
      <c r="J58" s="9">
        <f t="shared" si="4"/>
        <v>-7</v>
      </c>
      <c r="M58" s="9">
        <f t="shared" si="5"/>
        <v>15.8</v>
      </c>
      <c r="N58" s="22"/>
      <c r="O58" s="22"/>
      <c r="Q58" s="9">
        <f t="shared" si="6"/>
        <v>8.7341772151898738</v>
      </c>
      <c r="R58" s="9">
        <f t="shared" si="7"/>
        <v>8.7341772151898738</v>
      </c>
      <c r="S58" s="9">
        <f>VLOOKUP(A58,[1]TDSheet!$A:$T,20,0)</f>
        <v>14.6</v>
      </c>
      <c r="T58" s="9">
        <f>VLOOKUP(A58,[1]TDSheet!$A:$U,21,0)</f>
        <v>13.4</v>
      </c>
      <c r="U58" s="9">
        <f>VLOOKUP(A58,[1]TDSheet!$A:$M,13,0)</f>
        <v>13.2</v>
      </c>
    </row>
    <row r="59" spans="1:22" ht="21.95" customHeight="1" outlineLevel="1" x14ac:dyDescent="0.2">
      <c r="A59" s="11" t="s">
        <v>64</v>
      </c>
      <c r="B59" s="11" t="s">
        <v>14</v>
      </c>
      <c r="C59" s="6"/>
      <c r="D59" s="7"/>
      <c r="E59" s="7">
        <v>2</v>
      </c>
      <c r="F59" s="7">
        <v>-2</v>
      </c>
      <c r="G59" s="23">
        <v>0</v>
      </c>
      <c r="H59" s="9" t="e">
        <f>VLOOKUP(A59,[1]TDSheet!$A:$H,8,0)</f>
        <v>#N/A</v>
      </c>
      <c r="I59" s="9">
        <f>VLOOKUP(A59,[2]TDSheet!$A:$Q,4,0)</f>
        <v>2</v>
      </c>
      <c r="J59" s="9">
        <f t="shared" si="4"/>
        <v>0</v>
      </c>
      <c r="M59" s="9">
        <f t="shared" si="5"/>
        <v>0.4</v>
      </c>
      <c r="N59" s="22"/>
      <c r="O59" s="22"/>
      <c r="Q59" s="9">
        <f t="shared" si="6"/>
        <v>-5</v>
      </c>
      <c r="R59" s="9">
        <f t="shared" si="7"/>
        <v>-5</v>
      </c>
      <c r="S59" s="9">
        <v>0</v>
      </c>
      <c r="T59" s="9">
        <v>0</v>
      </c>
      <c r="U59" s="9">
        <v>0</v>
      </c>
    </row>
    <row r="60" spans="1:22" ht="11.1" customHeight="1" outlineLevel="1" x14ac:dyDescent="0.2">
      <c r="A60" s="11" t="s">
        <v>65</v>
      </c>
      <c r="B60" s="11" t="s">
        <v>14</v>
      </c>
      <c r="C60" s="6"/>
      <c r="D60" s="7">
        <v>444</v>
      </c>
      <c r="E60" s="7">
        <v>234</v>
      </c>
      <c r="F60" s="7">
        <v>203</v>
      </c>
      <c r="G60" s="23">
        <f>VLOOKUP(A60,[1]TDSheet!$A:$G,7,0)</f>
        <v>0.4</v>
      </c>
      <c r="H60" s="9">
        <f>VLOOKUP(A60,[1]TDSheet!$A:$H,8,0)</f>
        <v>40</v>
      </c>
      <c r="I60" s="9">
        <f>VLOOKUP(A60,[2]TDSheet!$A:$Q,4,0)</f>
        <v>233</v>
      </c>
      <c r="J60" s="9">
        <f t="shared" si="4"/>
        <v>1</v>
      </c>
      <c r="M60" s="9">
        <f t="shared" si="5"/>
        <v>46.8</v>
      </c>
      <c r="N60" s="22"/>
      <c r="O60" s="22"/>
      <c r="Q60" s="9">
        <f t="shared" si="6"/>
        <v>4.3376068376068382</v>
      </c>
      <c r="R60" s="9">
        <f t="shared" si="7"/>
        <v>4.3376068376068382</v>
      </c>
      <c r="S60" s="9">
        <f>VLOOKUP(A60,[1]TDSheet!$A:$T,20,0)</f>
        <v>1.8</v>
      </c>
      <c r="T60" s="9">
        <f>VLOOKUP(A60,[1]TDSheet!$A:$U,21,0)</f>
        <v>-1</v>
      </c>
      <c r="U60" s="9">
        <f>VLOOKUP(A60,[1]TDSheet!$A:$M,13,0)</f>
        <v>-1.4</v>
      </c>
    </row>
    <row r="61" spans="1:22" ht="11.1" customHeight="1" outlineLevel="1" x14ac:dyDescent="0.2">
      <c r="A61" s="11" t="s">
        <v>66</v>
      </c>
      <c r="B61" s="11" t="s">
        <v>14</v>
      </c>
      <c r="C61" s="6"/>
      <c r="D61" s="7">
        <v>474</v>
      </c>
      <c r="E61" s="7">
        <v>323</v>
      </c>
      <c r="F61" s="7">
        <v>129</v>
      </c>
      <c r="G61" s="23">
        <f>VLOOKUP(A61,[1]TDSheet!$A:$G,7,0)</f>
        <v>0.4</v>
      </c>
      <c r="H61" s="9">
        <f>VLOOKUP(A61,[1]TDSheet!$A:$H,8,0)</f>
        <v>45</v>
      </c>
      <c r="I61" s="9">
        <f>VLOOKUP(A61,[2]TDSheet!$A:$Q,4,0)</f>
        <v>334</v>
      </c>
      <c r="J61" s="9">
        <f t="shared" si="4"/>
        <v>-11</v>
      </c>
      <c r="M61" s="9">
        <f t="shared" si="5"/>
        <v>64.599999999999994</v>
      </c>
      <c r="N61" s="22"/>
      <c r="O61" s="22"/>
      <c r="Q61" s="9">
        <f t="shared" si="6"/>
        <v>1.996904024767802</v>
      </c>
      <c r="R61" s="9">
        <f t="shared" si="7"/>
        <v>1.996904024767802</v>
      </c>
      <c r="S61" s="9">
        <f>VLOOKUP(A61,[1]TDSheet!$A:$T,20,0)</f>
        <v>4.8</v>
      </c>
      <c r="T61" s="9">
        <f>VLOOKUP(A61,[1]TDSheet!$A:$U,21,0)</f>
        <v>-3.4</v>
      </c>
      <c r="U61" s="9">
        <f>VLOOKUP(A61,[1]TDSheet!$A:$M,13,0)</f>
        <v>2.4</v>
      </c>
    </row>
    <row r="62" spans="1:22" ht="11.1" customHeight="1" outlineLevel="1" x14ac:dyDescent="0.2">
      <c r="A62" s="11" t="s">
        <v>67</v>
      </c>
      <c r="B62" s="11" t="s">
        <v>14</v>
      </c>
      <c r="C62" s="7">
        <v>12</v>
      </c>
      <c r="D62" s="7">
        <v>102</v>
      </c>
      <c r="E62" s="7">
        <v>6</v>
      </c>
      <c r="F62" s="7">
        <v>107</v>
      </c>
      <c r="G62" s="23">
        <f>VLOOKUP(A62,[1]TDSheet!$A:$G,7,0)</f>
        <v>0.4</v>
      </c>
      <c r="H62" s="9">
        <f>VLOOKUP(A62,[1]TDSheet!$A:$H,8,0)</f>
        <v>40</v>
      </c>
      <c r="I62" s="9">
        <f>VLOOKUP(A62,[2]TDSheet!$A:$Q,4,0)</f>
        <v>7</v>
      </c>
      <c r="J62" s="9">
        <f t="shared" si="4"/>
        <v>-1</v>
      </c>
      <c r="M62" s="9">
        <f t="shared" si="5"/>
        <v>1.2</v>
      </c>
      <c r="N62" s="22"/>
      <c r="O62" s="22"/>
      <c r="Q62" s="9">
        <f t="shared" si="6"/>
        <v>89.166666666666671</v>
      </c>
      <c r="R62" s="9">
        <f t="shared" si="7"/>
        <v>89.166666666666671</v>
      </c>
      <c r="S62" s="9">
        <f>VLOOKUP(A62,[1]TDSheet!$A:$T,20,0)</f>
        <v>1</v>
      </c>
      <c r="T62" s="9">
        <f>VLOOKUP(A62,[1]TDSheet!$A:$U,21,0)</f>
        <v>2.8</v>
      </c>
      <c r="U62" s="9">
        <f>VLOOKUP(A62,[1]TDSheet!$A:$M,13,0)</f>
        <v>0.8</v>
      </c>
    </row>
    <row r="63" spans="1:22" ht="11.1" customHeight="1" outlineLevel="1" x14ac:dyDescent="0.2">
      <c r="A63" s="11" t="s">
        <v>68</v>
      </c>
      <c r="B63" s="11" t="s">
        <v>10</v>
      </c>
      <c r="C63" s="7">
        <v>-1.34</v>
      </c>
      <c r="D63" s="7">
        <v>229.30199999999999</v>
      </c>
      <c r="E63" s="7">
        <v>153.86699999999999</v>
      </c>
      <c r="F63" s="7">
        <v>3.6949999999999998</v>
      </c>
      <c r="G63" s="23">
        <f>VLOOKUP(A63,[1]TDSheet!$A:$G,7,0)</f>
        <v>1</v>
      </c>
      <c r="H63" s="9">
        <f>VLOOKUP(A63,[1]TDSheet!$A:$H,8,0)</f>
        <v>50</v>
      </c>
      <c r="I63" s="9">
        <f>VLOOKUP(A63,[2]TDSheet!$A:$Q,4,0)</f>
        <v>153.50299999999999</v>
      </c>
      <c r="J63" s="9">
        <f t="shared" si="4"/>
        <v>0.36400000000000432</v>
      </c>
      <c r="M63" s="9">
        <f t="shared" si="5"/>
        <v>30.773399999999999</v>
      </c>
      <c r="N63" s="22"/>
      <c r="O63" s="22"/>
      <c r="Q63" s="9">
        <f t="shared" si="6"/>
        <v>0.1200712303482878</v>
      </c>
      <c r="R63" s="9">
        <f t="shared" si="7"/>
        <v>0.1200712303482878</v>
      </c>
      <c r="S63" s="9">
        <f>VLOOKUP(A63,[1]TDSheet!$A:$T,20,0)</f>
        <v>12.6</v>
      </c>
      <c r="T63" s="9">
        <f>VLOOKUP(A63,[1]TDSheet!$A:$U,21,0)</f>
        <v>13.0124</v>
      </c>
      <c r="U63" s="9">
        <f>VLOOKUP(A63,[1]TDSheet!$A:$M,13,0)</f>
        <v>13.812000000000001</v>
      </c>
    </row>
    <row r="64" spans="1:22" ht="11.1" customHeight="1" outlineLevel="1" x14ac:dyDescent="0.2">
      <c r="A64" s="11" t="s">
        <v>69</v>
      </c>
      <c r="B64" s="11" t="s">
        <v>10</v>
      </c>
      <c r="C64" s="7">
        <v>20.154</v>
      </c>
      <c r="D64" s="7">
        <v>55.652999999999999</v>
      </c>
      <c r="E64" s="7">
        <v>32.549999999999997</v>
      </c>
      <c r="F64" s="7">
        <v>42.856999999999999</v>
      </c>
      <c r="G64" s="23">
        <f>VLOOKUP(A64,[1]TDSheet!$A:$G,7,0)</f>
        <v>1</v>
      </c>
      <c r="H64" s="9">
        <f>VLOOKUP(A64,[1]TDSheet!$A:$H,8,0)</f>
        <v>50</v>
      </c>
      <c r="I64" s="9">
        <f>VLOOKUP(A64,[2]TDSheet!$A:$Q,4,0)</f>
        <v>31.75</v>
      </c>
      <c r="J64" s="9">
        <f t="shared" si="4"/>
        <v>0.79999999999999716</v>
      </c>
      <c r="M64" s="9">
        <f t="shared" si="5"/>
        <v>6.51</v>
      </c>
      <c r="N64" s="22"/>
      <c r="O64" s="22"/>
      <c r="Q64" s="9">
        <f t="shared" si="6"/>
        <v>6.5832565284178193</v>
      </c>
      <c r="R64" s="9">
        <f t="shared" si="7"/>
        <v>6.5832565284178193</v>
      </c>
      <c r="S64" s="9">
        <f>VLOOKUP(A64,[1]TDSheet!$A:$T,20,0)</f>
        <v>2.1280000000000001</v>
      </c>
      <c r="T64" s="9">
        <f>VLOOKUP(A64,[1]TDSheet!$A:$U,21,0)</f>
        <v>2.1707999999999998</v>
      </c>
      <c r="U64" s="9">
        <f>VLOOKUP(A64,[1]TDSheet!$A:$M,13,0)</f>
        <v>2.2187999999999999</v>
      </c>
    </row>
    <row r="65" spans="1:22" ht="11.1" customHeight="1" outlineLevel="1" x14ac:dyDescent="0.2">
      <c r="A65" s="11" t="s">
        <v>70</v>
      </c>
      <c r="B65" s="11" t="s">
        <v>10</v>
      </c>
      <c r="C65" s="6"/>
      <c r="D65" s="7">
        <v>23.155999999999999</v>
      </c>
      <c r="E65" s="7">
        <v>3.8359999999999999</v>
      </c>
      <c r="F65" s="7">
        <v>19.32</v>
      </c>
      <c r="G65" s="23">
        <f>VLOOKUP(A65,[1]TDSheet!$A:$G,7,0)</f>
        <v>1</v>
      </c>
      <c r="H65" s="9">
        <f>VLOOKUP(A65,[1]TDSheet!$A:$H,8,0)</f>
        <v>40</v>
      </c>
      <c r="I65" s="9">
        <f>VLOOKUP(A65,[2]TDSheet!$A:$Q,4,0)</f>
        <v>3.9</v>
      </c>
      <c r="J65" s="9">
        <f t="shared" si="4"/>
        <v>-6.4000000000000057E-2</v>
      </c>
      <c r="M65" s="9">
        <f t="shared" si="5"/>
        <v>0.76719999999999999</v>
      </c>
      <c r="N65" s="22"/>
      <c r="O65" s="22"/>
      <c r="Q65" s="9">
        <f t="shared" si="6"/>
        <v>25.182481751824817</v>
      </c>
      <c r="R65" s="9">
        <f t="shared" si="7"/>
        <v>25.182481751824817</v>
      </c>
      <c r="S65" s="9">
        <f>VLOOKUP(A65,[1]TDSheet!$A:$T,20,0)</f>
        <v>0</v>
      </c>
      <c r="T65" s="9">
        <f>VLOOKUP(A65,[1]TDSheet!$A:$U,21,0)</f>
        <v>0</v>
      </c>
      <c r="U65" s="9">
        <f>VLOOKUP(A65,[1]TDSheet!$A:$M,13,0)</f>
        <v>0</v>
      </c>
    </row>
    <row r="66" spans="1:22" ht="11.1" customHeight="1" outlineLevel="1" x14ac:dyDescent="0.2">
      <c r="A66" s="11" t="s">
        <v>71</v>
      </c>
      <c r="B66" s="11" t="s">
        <v>14</v>
      </c>
      <c r="C66" s="6"/>
      <c r="D66" s="7">
        <v>1393</v>
      </c>
      <c r="E66" s="7">
        <v>834</v>
      </c>
      <c r="F66" s="7">
        <v>446</v>
      </c>
      <c r="G66" s="23">
        <f>VLOOKUP(A66,[1]TDSheet!$A:$G,7,0)</f>
        <v>0.45</v>
      </c>
      <c r="H66" s="9">
        <f>VLOOKUP(A66,[1]TDSheet!$A:$H,8,0)</f>
        <v>50</v>
      </c>
      <c r="I66" s="9">
        <f>VLOOKUP(A66,[2]TDSheet!$A:$Q,4,0)</f>
        <v>881</v>
      </c>
      <c r="J66" s="9">
        <f t="shared" si="4"/>
        <v>-47</v>
      </c>
      <c r="M66" s="9">
        <f t="shared" si="5"/>
        <v>166.8</v>
      </c>
      <c r="N66" s="22"/>
      <c r="O66" s="22"/>
      <c r="Q66" s="9">
        <f t="shared" si="6"/>
        <v>2.673860911270983</v>
      </c>
      <c r="R66" s="9">
        <f t="shared" si="7"/>
        <v>2.673860911270983</v>
      </c>
      <c r="S66" s="9">
        <f>VLOOKUP(A66,[1]TDSheet!$A:$T,20,0)</f>
        <v>66.8</v>
      </c>
      <c r="T66" s="9">
        <f>VLOOKUP(A66,[1]TDSheet!$A:$U,21,0)</f>
        <v>86.6</v>
      </c>
      <c r="U66" s="9">
        <f>VLOOKUP(A66,[1]TDSheet!$A:$M,13,0)</f>
        <v>11.4</v>
      </c>
    </row>
    <row r="67" spans="1:22" ht="11.1" customHeight="1" outlineLevel="1" x14ac:dyDescent="0.2">
      <c r="A67" s="11" t="s">
        <v>72</v>
      </c>
      <c r="B67" s="11" t="s">
        <v>14</v>
      </c>
      <c r="C67" s="7">
        <v>-12</v>
      </c>
      <c r="D67" s="7">
        <v>1048</v>
      </c>
      <c r="E67" s="7">
        <v>647</v>
      </c>
      <c r="F67" s="7">
        <v>322</v>
      </c>
      <c r="G67" s="23">
        <f>VLOOKUP(A67,[1]TDSheet!$A:$G,7,0)</f>
        <v>0.45</v>
      </c>
      <c r="H67" s="9">
        <f>VLOOKUP(A67,[1]TDSheet!$A:$H,8,0)</f>
        <v>50</v>
      </c>
      <c r="I67" s="9">
        <f>VLOOKUP(A67,[2]TDSheet!$A:$Q,4,0)</f>
        <v>700</v>
      </c>
      <c r="J67" s="9">
        <f t="shared" si="4"/>
        <v>-53</v>
      </c>
      <c r="M67" s="9">
        <f t="shared" si="5"/>
        <v>129.4</v>
      </c>
      <c r="N67" s="22"/>
      <c r="O67" s="22"/>
      <c r="Q67" s="9">
        <f t="shared" si="6"/>
        <v>2.4884080370942812</v>
      </c>
      <c r="R67" s="9">
        <f t="shared" si="7"/>
        <v>2.4884080370942812</v>
      </c>
      <c r="S67" s="9">
        <f>VLOOKUP(A67,[1]TDSheet!$A:$T,20,0)</f>
        <v>49.6</v>
      </c>
      <c r="T67" s="9">
        <f>VLOOKUP(A67,[1]TDSheet!$A:$U,21,0)</f>
        <v>63.4</v>
      </c>
      <c r="U67" s="9">
        <f>VLOOKUP(A67,[1]TDSheet!$A:$M,13,0)</f>
        <v>2.2000000000000002</v>
      </c>
    </row>
    <row r="68" spans="1:22" ht="11.1" customHeight="1" outlineLevel="1" x14ac:dyDescent="0.2">
      <c r="A68" s="11" t="s">
        <v>73</v>
      </c>
      <c r="B68" s="11" t="s">
        <v>14</v>
      </c>
      <c r="C68" s="7">
        <v>-2</v>
      </c>
      <c r="D68" s="7">
        <v>464</v>
      </c>
      <c r="E68" s="7">
        <v>418</v>
      </c>
      <c r="F68" s="7"/>
      <c r="G68" s="23">
        <f>VLOOKUP(A68,[1]TDSheet!$A:$G,7,0)</f>
        <v>0.45</v>
      </c>
      <c r="H68" s="9">
        <f>VLOOKUP(A68,[1]TDSheet!$A:$H,8,0)</f>
        <v>50</v>
      </c>
      <c r="I68" s="9">
        <f>VLOOKUP(A68,[2]TDSheet!$A:$Q,4,0)</f>
        <v>451</v>
      </c>
      <c r="J68" s="9">
        <f t="shared" si="4"/>
        <v>-33</v>
      </c>
      <c r="M68" s="9">
        <f t="shared" si="5"/>
        <v>83.6</v>
      </c>
      <c r="N68" s="22"/>
      <c r="O68" s="22"/>
      <c r="Q68" s="9">
        <f t="shared" si="6"/>
        <v>0</v>
      </c>
      <c r="R68" s="9">
        <f t="shared" si="7"/>
        <v>0</v>
      </c>
      <c r="S68" s="9">
        <f>VLOOKUP(A68,[1]TDSheet!$A:$T,20,0)</f>
        <v>37.200000000000003</v>
      </c>
      <c r="T68" s="9">
        <f>VLOOKUP(A68,[1]TDSheet!$A:$U,21,0)</f>
        <v>36.799999999999997</v>
      </c>
      <c r="U68" s="9">
        <f>VLOOKUP(A68,[1]TDSheet!$A:$M,13,0)</f>
        <v>37.6</v>
      </c>
    </row>
    <row r="69" spans="1:22" ht="11.1" customHeight="1" outlineLevel="1" x14ac:dyDescent="0.2">
      <c r="A69" s="11" t="s">
        <v>74</v>
      </c>
      <c r="B69" s="11" t="s">
        <v>14</v>
      </c>
      <c r="C69" s="6"/>
      <c r="D69" s="7">
        <v>87</v>
      </c>
      <c r="E69" s="7">
        <v>19</v>
      </c>
      <c r="F69" s="7">
        <v>68</v>
      </c>
      <c r="G69" s="23">
        <f>VLOOKUP(A69,[1]TDSheet!$A:$G,7,0)</f>
        <v>0.4</v>
      </c>
      <c r="H69" s="9">
        <f>VLOOKUP(A69,[1]TDSheet!$A:$H,8,0)</f>
        <v>40</v>
      </c>
      <c r="I69" s="9">
        <f>VLOOKUP(A69,[2]TDSheet!$A:$Q,4,0)</f>
        <v>19</v>
      </c>
      <c r="J69" s="9">
        <f t="shared" si="4"/>
        <v>0</v>
      </c>
      <c r="M69" s="9">
        <f t="shared" si="5"/>
        <v>3.8</v>
      </c>
      <c r="N69" s="22"/>
      <c r="O69" s="22"/>
      <c r="Q69" s="9">
        <f t="shared" si="6"/>
        <v>17.894736842105264</v>
      </c>
      <c r="R69" s="9">
        <f t="shared" si="7"/>
        <v>17.894736842105264</v>
      </c>
      <c r="S69" s="9">
        <f>VLOOKUP(A69,[1]TDSheet!$A:$T,20,0)</f>
        <v>1</v>
      </c>
      <c r="T69" s="9">
        <f>VLOOKUP(A69,[1]TDSheet!$A:$U,21,0)</f>
        <v>-0.4</v>
      </c>
      <c r="U69" s="9">
        <f>VLOOKUP(A69,[1]TDSheet!$A:$M,13,0)</f>
        <v>0.4</v>
      </c>
    </row>
    <row r="70" spans="1:22" ht="11.1" customHeight="1" outlineLevel="1" x14ac:dyDescent="0.2">
      <c r="A70" s="11" t="s">
        <v>75</v>
      </c>
      <c r="B70" s="11" t="s">
        <v>14</v>
      </c>
      <c r="C70" s="6"/>
      <c r="D70" s="7">
        <v>99</v>
      </c>
      <c r="E70" s="7">
        <v>16</v>
      </c>
      <c r="F70" s="7">
        <v>82</v>
      </c>
      <c r="G70" s="23">
        <f>VLOOKUP(A70,[1]TDSheet!$A:$G,7,0)</f>
        <v>0.4</v>
      </c>
      <c r="H70" s="9">
        <f>VLOOKUP(A70,[1]TDSheet!$A:$H,8,0)</f>
        <v>40</v>
      </c>
      <c r="I70" s="9">
        <f>VLOOKUP(A70,[2]TDSheet!$A:$Q,4,0)</f>
        <v>17</v>
      </c>
      <c r="J70" s="9">
        <f t="shared" si="4"/>
        <v>-1</v>
      </c>
      <c r="M70" s="9">
        <f t="shared" si="5"/>
        <v>3.2</v>
      </c>
      <c r="N70" s="22"/>
      <c r="O70" s="22"/>
      <c r="Q70" s="9">
        <f t="shared" si="6"/>
        <v>25.625</v>
      </c>
      <c r="R70" s="9">
        <f t="shared" si="7"/>
        <v>25.625</v>
      </c>
      <c r="S70" s="9">
        <f>VLOOKUP(A70,[1]TDSheet!$A:$T,20,0)</f>
        <v>1.2</v>
      </c>
      <c r="T70" s="9">
        <f>VLOOKUP(A70,[1]TDSheet!$A:$U,21,0)</f>
        <v>0</v>
      </c>
      <c r="U70" s="9">
        <f>VLOOKUP(A70,[1]TDSheet!$A:$M,13,0)</f>
        <v>0</v>
      </c>
    </row>
    <row r="71" spans="1:22" ht="11.1" customHeight="1" outlineLevel="1" x14ac:dyDescent="0.2">
      <c r="A71" s="11" t="s">
        <v>76</v>
      </c>
      <c r="B71" s="11" t="s">
        <v>10</v>
      </c>
      <c r="C71" s="7">
        <v>9.41</v>
      </c>
      <c r="D71" s="7">
        <v>226.577</v>
      </c>
      <c r="E71" s="7">
        <v>95.259</v>
      </c>
      <c r="F71" s="7">
        <v>108.663</v>
      </c>
      <c r="G71" s="23">
        <f>VLOOKUP(A71,[1]TDSheet!$A:$G,7,0)</f>
        <v>1</v>
      </c>
      <c r="H71" s="9">
        <f>VLOOKUP(A71,[1]TDSheet!$A:$H,8,0)</f>
        <v>55</v>
      </c>
      <c r="I71" s="9">
        <f>VLOOKUP(A71,[2]TDSheet!$A:$Q,4,0)</f>
        <v>92.65</v>
      </c>
      <c r="J71" s="9">
        <f t="shared" ref="J71:J84" si="8">E71-I71</f>
        <v>2.6089999999999947</v>
      </c>
      <c r="M71" s="9">
        <f t="shared" ref="M71:M84" si="9">E71/5</f>
        <v>19.0518</v>
      </c>
      <c r="N71" s="22"/>
      <c r="O71" s="22"/>
      <c r="Q71" s="9">
        <f t="shared" ref="Q71:Q84" si="10">(F71+N71)/M71</f>
        <v>5.7035555695524831</v>
      </c>
      <c r="R71" s="9">
        <f t="shared" ref="R71:R84" si="11">F71/M71</f>
        <v>5.7035555695524831</v>
      </c>
      <c r="S71" s="9">
        <f>VLOOKUP(A71,[1]TDSheet!$A:$T,20,0)</f>
        <v>14.479000000000003</v>
      </c>
      <c r="T71" s="9">
        <f>VLOOKUP(A71,[1]TDSheet!$A:$U,21,0)</f>
        <v>9.4461999999999993</v>
      </c>
      <c r="U71" s="9">
        <f>VLOOKUP(A71,[1]TDSheet!$A:$M,13,0)</f>
        <v>12.853</v>
      </c>
    </row>
    <row r="72" spans="1:22" ht="11.1" customHeight="1" outlineLevel="1" x14ac:dyDescent="0.2">
      <c r="A72" s="11" t="s">
        <v>77</v>
      </c>
      <c r="B72" s="11" t="s">
        <v>14</v>
      </c>
      <c r="C72" s="7">
        <v>279</v>
      </c>
      <c r="D72" s="7">
        <v>100</v>
      </c>
      <c r="E72" s="7">
        <v>106</v>
      </c>
      <c r="F72" s="7">
        <v>273</v>
      </c>
      <c r="G72" s="23">
        <f>VLOOKUP(A72,[1]TDSheet!$A:$G,7,0)</f>
        <v>0.1</v>
      </c>
      <c r="H72" s="9">
        <f>VLOOKUP(A72,[1]TDSheet!$A:$H,8,0)</f>
        <v>730</v>
      </c>
      <c r="I72" s="9">
        <f>VLOOKUP(A72,[2]TDSheet!$A:$Q,4,0)</f>
        <v>106</v>
      </c>
      <c r="J72" s="9">
        <f t="shared" si="8"/>
        <v>0</v>
      </c>
      <c r="M72" s="9">
        <f t="shared" si="9"/>
        <v>21.2</v>
      </c>
      <c r="N72" s="22"/>
      <c r="O72" s="22"/>
      <c r="Q72" s="9">
        <f t="shared" si="10"/>
        <v>12.877358490566039</v>
      </c>
      <c r="R72" s="9">
        <f t="shared" si="11"/>
        <v>12.877358490566039</v>
      </c>
      <c r="S72" s="9">
        <f>VLOOKUP(A72,[1]TDSheet!$A:$T,20,0)</f>
        <v>9.6</v>
      </c>
      <c r="T72" s="9">
        <f>VLOOKUP(A72,[1]TDSheet!$A:$U,21,0)</f>
        <v>13.4</v>
      </c>
      <c r="U72" s="9">
        <f>VLOOKUP(A72,[1]TDSheet!$A:$M,13,0)</f>
        <v>6.4</v>
      </c>
      <c r="V72" s="9" t="str">
        <f>VLOOKUP(A72,[1]TDSheet!$A:$V,22,0)</f>
        <v>пересорт</v>
      </c>
    </row>
    <row r="73" spans="1:22" ht="11.1" customHeight="1" outlineLevel="1" x14ac:dyDescent="0.2">
      <c r="A73" s="11" t="s">
        <v>78</v>
      </c>
      <c r="B73" s="11" t="s">
        <v>14</v>
      </c>
      <c r="C73" s="7">
        <v>35</v>
      </c>
      <c r="D73" s="7">
        <v>14</v>
      </c>
      <c r="E73" s="7">
        <v>26</v>
      </c>
      <c r="F73" s="7">
        <v>7</v>
      </c>
      <c r="G73" s="23">
        <f>VLOOKUP(A73,[1]TDSheet!$A:$G,7,0)</f>
        <v>0.6</v>
      </c>
      <c r="H73" s="9">
        <f>VLOOKUP(A73,[1]TDSheet!$A:$H,8,0)</f>
        <v>60</v>
      </c>
      <c r="I73" s="9">
        <f>VLOOKUP(A73,[2]TDSheet!$A:$Q,4,0)</f>
        <v>27</v>
      </c>
      <c r="J73" s="9">
        <f t="shared" si="8"/>
        <v>-1</v>
      </c>
      <c r="M73" s="9">
        <f t="shared" si="9"/>
        <v>5.2</v>
      </c>
      <c r="N73" s="22"/>
      <c r="O73" s="22"/>
      <c r="Q73" s="9">
        <f t="shared" si="10"/>
        <v>1.346153846153846</v>
      </c>
      <c r="R73" s="9">
        <f t="shared" si="11"/>
        <v>1.346153846153846</v>
      </c>
      <c r="S73" s="9">
        <f>VLOOKUP(A73,[1]TDSheet!$A:$T,20,0)</f>
        <v>3.4</v>
      </c>
      <c r="T73" s="9">
        <f>VLOOKUP(A73,[1]TDSheet!$A:$U,21,0)</f>
        <v>3.2</v>
      </c>
      <c r="U73" s="9">
        <f>VLOOKUP(A73,[1]TDSheet!$A:$M,13,0)</f>
        <v>4.5999999999999996</v>
      </c>
    </row>
    <row r="74" spans="1:22" ht="11.1" customHeight="1" outlineLevel="1" x14ac:dyDescent="0.2">
      <c r="A74" s="11" t="s">
        <v>79</v>
      </c>
      <c r="B74" s="11" t="s">
        <v>14</v>
      </c>
      <c r="C74" s="7">
        <v>46</v>
      </c>
      <c r="D74" s="7">
        <v>7</v>
      </c>
      <c r="E74" s="7">
        <v>33</v>
      </c>
      <c r="F74" s="7">
        <v>16</v>
      </c>
      <c r="G74" s="23">
        <f>VLOOKUP(A74,[1]TDSheet!$A:$G,7,0)</f>
        <v>0.6</v>
      </c>
      <c r="H74" s="9">
        <f>VLOOKUP(A74,[1]TDSheet!$A:$H,8,0)</f>
        <v>60</v>
      </c>
      <c r="I74" s="9">
        <f>VLOOKUP(A74,[2]TDSheet!$A:$Q,4,0)</f>
        <v>34</v>
      </c>
      <c r="J74" s="9">
        <f t="shared" si="8"/>
        <v>-1</v>
      </c>
      <c r="M74" s="9">
        <f t="shared" si="9"/>
        <v>6.6</v>
      </c>
      <c r="N74" s="22"/>
      <c r="O74" s="22"/>
      <c r="Q74" s="9">
        <f t="shared" si="10"/>
        <v>2.4242424242424243</v>
      </c>
      <c r="R74" s="9">
        <f t="shared" si="11"/>
        <v>2.4242424242424243</v>
      </c>
      <c r="S74" s="9">
        <f>VLOOKUP(A74,[1]TDSheet!$A:$T,20,0)</f>
        <v>2.8</v>
      </c>
      <c r="T74" s="9">
        <f>VLOOKUP(A74,[1]TDSheet!$A:$U,21,0)</f>
        <v>3</v>
      </c>
      <c r="U74" s="9">
        <f>VLOOKUP(A74,[1]TDSheet!$A:$M,13,0)</f>
        <v>3.8</v>
      </c>
    </row>
    <row r="75" spans="1:22" ht="11.1" customHeight="1" outlineLevel="1" x14ac:dyDescent="0.2">
      <c r="A75" s="11" t="s">
        <v>80</v>
      </c>
      <c r="B75" s="11" t="s">
        <v>14</v>
      </c>
      <c r="C75" s="7">
        <v>7</v>
      </c>
      <c r="D75" s="7">
        <v>51</v>
      </c>
      <c r="E75" s="7">
        <v>26</v>
      </c>
      <c r="F75" s="7">
        <v>24</v>
      </c>
      <c r="G75" s="23">
        <f>VLOOKUP(A75,[1]TDSheet!$A:$G,7,0)</f>
        <v>0.6</v>
      </c>
      <c r="H75" s="9">
        <f>VLOOKUP(A75,[1]TDSheet!$A:$H,8,0)</f>
        <v>60</v>
      </c>
      <c r="I75" s="9">
        <f>VLOOKUP(A75,[2]TDSheet!$A:$Q,4,0)</f>
        <v>26</v>
      </c>
      <c r="J75" s="9">
        <f t="shared" si="8"/>
        <v>0</v>
      </c>
      <c r="M75" s="9">
        <f t="shared" si="9"/>
        <v>5.2</v>
      </c>
      <c r="N75" s="22"/>
      <c r="O75" s="22"/>
      <c r="Q75" s="9">
        <f t="shared" si="10"/>
        <v>4.615384615384615</v>
      </c>
      <c r="R75" s="9">
        <f t="shared" si="11"/>
        <v>4.615384615384615</v>
      </c>
      <c r="S75" s="9">
        <f>VLOOKUP(A75,[1]TDSheet!$A:$T,20,0)</f>
        <v>2.6</v>
      </c>
      <c r="T75" s="9">
        <f>VLOOKUP(A75,[1]TDSheet!$A:$U,21,0)</f>
        <v>3.2</v>
      </c>
      <c r="U75" s="9">
        <f>VLOOKUP(A75,[1]TDSheet!$A:$M,13,0)</f>
        <v>3.4</v>
      </c>
    </row>
    <row r="76" spans="1:22" ht="21.95" customHeight="1" outlineLevel="1" x14ac:dyDescent="0.2">
      <c r="A76" s="27" t="s">
        <v>81</v>
      </c>
      <c r="B76" s="27" t="s">
        <v>14</v>
      </c>
      <c r="C76" s="28">
        <v>46</v>
      </c>
      <c r="D76" s="28"/>
      <c r="E76" s="28">
        <v>45</v>
      </c>
      <c r="F76" s="28">
        <v>-1</v>
      </c>
      <c r="G76" s="29">
        <v>0</v>
      </c>
      <c r="H76" s="25">
        <f>VLOOKUP(A76,[1]TDSheet!$A:$H,8,0)</f>
        <v>150</v>
      </c>
      <c r="I76" s="9">
        <f>VLOOKUP(A76,[2]TDSheet!$A:$Q,4,0)</f>
        <v>47</v>
      </c>
      <c r="J76" s="9">
        <f t="shared" si="8"/>
        <v>-2</v>
      </c>
      <c r="M76" s="9">
        <f t="shared" si="9"/>
        <v>9</v>
      </c>
      <c r="N76" s="22"/>
      <c r="O76" s="22"/>
      <c r="Q76" s="9">
        <f t="shared" si="10"/>
        <v>-0.1111111111111111</v>
      </c>
      <c r="R76" s="9">
        <f t="shared" si="11"/>
        <v>-0.1111111111111111</v>
      </c>
      <c r="S76" s="9">
        <f>VLOOKUP(A76,[1]TDSheet!$A:$T,20,0)</f>
        <v>0</v>
      </c>
      <c r="T76" s="9">
        <f>VLOOKUP(A76,[1]TDSheet!$A:$U,21,0)</f>
        <v>5.4</v>
      </c>
      <c r="U76" s="9">
        <f>VLOOKUP(A76,[1]TDSheet!$A:$M,13,0)</f>
        <v>3.2</v>
      </c>
      <c r="V76" s="26" t="s">
        <v>110</v>
      </c>
    </row>
    <row r="77" spans="1:22" ht="11.1" customHeight="1" outlineLevel="1" x14ac:dyDescent="0.2">
      <c r="A77" s="11" t="s">
        <v>82</v>
      </c>
      <c r="B77" s="11" t="s">
        <v>14</v>
      </c>
      <c r="C77" s="7">
        <v>6</v>
      </c>
      <c r="D77" s="7">
        <v>227</v>
      </c>
      <c r="E77" s="7">
        <v>55</v>
      </c>
      <c r="F77" s="7">
        <v>167</v>
      </c>
      <c r="G77" s="23">
        <f>VLOOKUP(A77,[1]TDSheet!$A:$G,7,0)</f>
        <v>0.28000000000000003</v>
      </c>
      <c r="H77" s="9">
        <f>VLOOKUP(A77,[1]TDSheet!$A:$H,8,0)</f>
        <v>35</v>
      </c>
      <c r="I77" s="9">
        <f>VLOOKUP(A77,[2]TDSheet!$A:$Q,4,0)</f>
        <v>65</v>
      </c>
      <c r="J77" s="9">
        <f t="shared" si="8"/>
        <v>-10</v>
      </c>
      <c r="M77" s="9">
        <f t="shared" si="9"/>
        <v>11</v>
      </c>
      <c r="N77" s="22"/>
      <c r="O77" s="22"/>
      <c r="Q77" s="9">
        <f t="shared" si="10"/>
        <v>15.181818181818182</v>
      </c>
      <c r="R77" s="9">
        <f t="shared" si="11"/>
        <v>15.181818181818182</v>
      </c>
      <c r="S77" s="9">
        <f>VLOOKUP(A77,[1]TDSheet!$A:$T,20,0)</f>
        <v>9.6</v>
      </c>
      <c r="T77" s="9">
        <f>VLOOKUP(A77,[1]TDSheet!$A:$U,21,0)</f>
        <v>8.6</v>
      </c>
      <c r="U77" s="9">
        <f>VLOOKUP(A77,[1]TDSheet!$A:$M,13,0)</f>
        <v>2.8</v>
      </c>
    </row>
    <row r="78" spans="1:22" ht="11.1" customHeight="1" outlineLevel="1" x14ac:dyDescent="0.2">
      <c r="A78" s="11" t="s">
        <v>83</v>
      </c>
      <c r="B78" s="11" t="s">
        <v>14</v>
      </c>
      <c r="C78" s="6"/>
      <c r="D78" s="7">
        <v>456</v>
      </c>
      <c r="E78" s="7">
        <v>78</v>
      </c>
      <c r="F78" s="7">
        <v>378</v>
      </c>
      <c r="G78" s="23">
        <f>VLOOKUP(A78,[1]TDSheet!$A:$G,7,0)</f>
        <v>0.35</v>
      </c>
      <c r="H78" s="9">
        <f>VLOOKUP(A78,[1]TDSheet!$A:$H,8,0)</f>
        <v>40</v>
      </c>
      <c r="I78" s="9">
        <f>VLOOKUP(A78,[2]TDSheet!$A:$Q,4,0)</f>
        <v>78</v>
      </c>
      <c r="J78" s="9">
        <f t="shared" si="8"/>
        <v>0</v>
      </c>
      <c r="M78" s="9">
        <f t="shared" si="9"/>
        <v>15.6</v>
      </c>
      <c r="N78" s="22"/>
      <c r="O78" s="22"/>
      <c r="Q78" s="9">
        <f t="shared" si="10"/>
        <v>24.23076923076923</v>
      </c>
      <c r="R78" s="9">
        <f t="shared" si="11"/>
        <v>24.23076923076923</v>
      </c>
      <c r="S78" s="9">
        <f>VLOOKUP(A78,[1]TDSheet!$A:$T,20,0)</f>
        <v>8.1999999999999993</v>
      </c>
      <c r="T78" s="9">
        <f>VLOOKUP(A78,[1]TDSheet!$A:$U,21,0)</f>
        <v>8.4</v>
      </c>
      <c r="U78" s="9">
        <f>VLOOKUP(A78,[1]TDSheet!$A:$M,13,0)</f>
        <v>2</v>
      </c>
      <c r="V78" s="9" t="str">
        <f>VLOOKUP(A78,[1]TDSheet!$A:$V,22,0)</f>
        <v>вместо 0,42</v>
      </c>
    </row>
    <row r="79" spans="1:22" ht="11.1" customHeight="1" outlineLevel="1" x14ac:dyDescent="0.2">
      <c r="A79" s="11" t="s">
        <v>84</v>
      </c>
      <c r="B79" s="11" t="s">
        <v>14</v>
      </c>
      <c r="C79" s="7">
        <v>-8</v>
      </c>
      <c r="D79" s="7">
        <v>304</v>
      </c>
      <c r="E79" s="7">
        <v>237</v>
      </c>
      <c r="F79" s="7">
        <v>59</v>
      </c>
      <c r="G79" s="23">
        <f>VLOOKUP(A79,[1]TDSheet!$A:$G,7,0)</f>
        <v>0.3</v>
      </c>
      <c r="H79" s="9">
        <f>VLOOKUP(A79,[1]TDSheet!$A:$H,8,0)</f>
        <v>50</v>
      </c>
      <c r="I79" s="9">
        <f>VLOOKUP(A79,[2]TDSheet!$A:$Q,4,0)</f>
        <v>236</v>
      </c>
      <c r="J79" s="9">
        <f t="shared" si="8"/>
        <v>1</v>
      </c>
      <c r="M79" s="9">
        <f t="shared" si="9"/>
        <v>47.4</v>
      </c>
      <c r="N79" s="22"/>
      <c r="O79" s="22"/>
      <c r="Q79" s="9">
        <f t="shared" si="10"/>
        <v>1.2447257383966246</v>
      </c>
      <c r="R79" s="9">
        <f t="shared" si="11"/>
        <v>1.2447257383966246</v>
      </c>
      <c r="S79" s="9">
        <f>VLOOKUP(A79,[1]TDSheet!$A:$T,20,0)</f>
        <v>0</v>
      </c>
      <c r="T79" s="9">
        <f>VLOOKUP(A79,[1]TDSheet!$A:$U,21,0)</f>
        <v>35</v>
      </c>
      <c r="U79" s="9">
        <f>VLOOKUP(A79,[1]TDSheet!$A:$M,13,0)</f>
        <v>15.2</v>
      </c>
      <c r="V79" s="9" t="str">
        <f>VLOOKUP(A79,[1]TDSheet!$A:$V,22,0)</f>
        <v>заказывал Сахно</v>
      </c>
    </row>
    <row r="80" spans="1:22" ht="11.1" customHeight="1" outlineLevel="1" x14ac:dyDescent="0.2">
      <c r="A80" s="11" t="s">
        <v>85</v>
      </c>
      <c r="B80" s="11" t="s">
        <v>14</v>
      </c>
      <c r="C80" s="6"/>
      <c r="D80" s="7">
        <v>60</v>
      </c>
      <c r="E80" s="7"/>
      <c r="F80" s="7">
        <v>60</v>
      </c>
      <c r="G80" s="23">
        <v>0.11</v>
      </c>
      <c r="H80" s="9">
        <v>150</v>
      </c>
      <c r="J80" s="9">
        <f t="shared" si="8"/>
        <v>0</v>
      </c>
      <c r="M80" s="9">
        <f t="shared" si="9"/>
        <v>0</v>
      </c>
      <c r="N80" s="22"/>
      <c r="O80" s="22"/>
      <c r="Q80" s="9" t="e">
        <f t="shared" si="10"/>
        <v>#DIV/0!</v>
      </c>
      <c r="R80" s="9" t="e">
        <f t="shared" si="11"/>
        <v>#DIV/0!</v>
      </c>
      <c r="S80" s="9">
        <v>0</v>
      </c>
      <c r="T80" s="9">
        <v>0</v>
      </c>
      <c r="U80" s="9">
        <v>0</v>
      </c>
      <c r="V80" s="24" t="s">
        <v>109</v>
      </c>
    </row>
    <row r="81" spans="1:21" ht="11.1" customHeight="1" outlineLevel="1" x14ac:dyDescent="0.2">
      <c r="A81" s="11" t="s">
        <v>86</v>
      </c>
      <c r="B81" s="11" t="s">
        <v>10</v>
      </c>
      <c r="C81" s="7">
        <v>-1.32</v>
      </c>
      <c r="D81" s="7"/>
      <c r="E81" s="7">
        <v>30.888000000000002</v>
      </c>
      <c r="F81" s="7">
        <v>-32.207999999999998</v>
      </c>
      <c r="G81" s="23">
        <f>VLOOKUP(A81,[1]TDSheet!$A:$G,7,0)</f>
        <v>0</v>
      </c>
      <c r="H81" s="9">
        <f>VLOOKUP(A81,[1]TDSheet!$A:$H,8,0)</f>
        <v>0</v>
      </c>
      <c r="I81" s="9">
        <f>VLOOKUP(A81,[2]TDSheet!$A:$Q,4,0)</f>
        <v>30</v>
      </c>
      <c r="J81" s="9">
        <f t="shared" si="8"/>
        <v>0.88800000000000168</v>
      </c>
      <c r="M81" s="9">
        <f t="shared" si="9"/>
        <v>6.1776</v>
      </c>
      <c r="N81" s="22"/>
      <c r="O81" s="22"/>
      <c r="Q81" s="9">
        <f t="shared" si="10"/>
        <v>-5.2136752136752138</v>
      </c>
      <c r="R81" s="9">
        <f t="shared" si="11"/>
        <v>-5.2136752136752138</v>
      </c>
      <c r="S81" s="9">
        <f>VLOOKUP(A81,[1]TDSheet!$A:$T,20,0)</f>
        <v>2.992</v>
      </c>
      <c r="T81" s="9">
        <f>VLOOKUP(A81,[1]TDSheet!$A:$U,21,0)</f>
        <v>1.6519999999999999</v>
      </c>
      <c r="U81" s="9">
        <f>VLOOKUP(A81,[1]TDSheet!$A:$M,13,0)</f>
        <v>2.1280000000000001</v>
      </c>
    </row>
    <row r="82" spans="1:21" ht="11.1" customHeight="1" outlineLevel="1" x14ac:dyDescent="0.2">
      <c r="A82" s="11" t="s">
        <v>87</v>
      </c>
      <c r="B82" s="11" t="s">
        <v>14</v>
      </c>
      <c r="C82" s="7">
        <v>-2</v>
      </c>
      <c r="D82" s="7">
        <v>3</v>
      </c>
      <c r="E82" s="7">
        <v>261</v>
      </c>
      <c r="F82" s="7">
        <v>-263</v>
      </c>
      <c r="G82" s="23">
        <f>VLOOKUP(A82,[1]TDSheet!$A:$G,7,0)</f>
        <v>0</v>
      </c>
      <c r="H82" s="9">
        <f>VLOOKUP(A82,[1]TDSheet!$A:$H,8,0)</f>
        <v>0</v>
      </c>
      <c r="I82" s="9">
        <f>VLOOKUP(A82,[2]TDSheet!$A:$Q,4,0)</f>
        <v>264</v>
      </c>
      <c r="J82" s="9">
        <f t="shared" si="8"/>
        <v>-3</v>
      </c>
      <c r="M82" s="9">
        <f t="shared" si="9"/>
        <v>52.2</v>
      </c>
      <c r="N82" s="22"/>
      <c r="O82" s="22"/>
      <c r="Q82" s="9">
        <f t="shared" si="10"/>
        <v>-5.0383141762452102</v>
      </c>
      <c r="R82" s="9">
        <f t="shared" si="11"/>
        <v>-5.0383141762452102</v>
      </c>
      <c r="S82" s="9">
        <f>VLOOKUP(A82,[1]TDSheet!$A:$T,20,0)</f>
        <v>26</v>
      </c>
      <c r="T82" s="9">
        <f>VLOOKUP(A82,[1]TDSheet!$A:$U,21,0)</f>
        <v>27.2</v>
      </c>
      <c r="U82" s="9">
        <f>VLOOKUP(A82,[1]TDSheet!$A:$M,13,0)</f>
        <v>13.4</v>
      </c>
    </row>
    <row r="83" spans="1:21" ht="11.1" customHeight="1" outlineLevel="1" x14ac:dyDescent="0.2">
      <c r="A83" s="11" t="s">
        <v>88</v>
      </c>
      <c r="B83" s="11" t="s">
        <v>14</v>
      </c>
      <c r="C83" s="6"/>
      <c r="D83" s="7"/>
      <c r="E83" s="7">
        <v>31</v>
      </c>
      <c r="F83" s="7">
        <v>-31</v>
      </c>
      <c r="G83" s="23">
        <f>VLOOKUP(A83,[1]TDSheet!$A:$G,7,0)</f>
        <v>0</v>
      </c>
      <c r="H83" s="9">
        <f>VLOOKUP(A83,[1]TDSheet!$A:$H,8,0)</f>
        <v>0</v>
      </c>
      <c r="I83" s="9">
        <f>VLOOKUP(A83,[2]TDSheet!$A:$Q,4,0)</f>
        <v>31</v>
      </c>
      <c r="J83" s="9">
        <f t="shared" si="8"/>
        <v>0</v>
      </c>
      <c r="M83" s="9">
        <f t="shared" si="9"/>
        <v>6.2</v>
      </c>
      <c r="N83" s="22"/>
      <c r="O83" s="22"/>
      <c r="Q83" s="9">
        <f t="shared" si="10"/>
        <v>-5</v>
      </c>
      <c r="R83" s="9">
        <f t="shared" si="11"/>
        <v>-5</v>
      </c>
      <c r="S83" s="9">
        <f>VLOOKUP(A83,[1]TDSheet!$A:$T,20,0)</f>
        <v>4</v>
      </c>
      <c r="T83" s="9">
        <f>VLOOKUP(A83,[1]TDSheet!$A:$U,21,0)</f>
        <v>4.8</v>
      </c>
      <c r="U83" s="9">
        <f>VLOOKUP(A83,[1]TDSheet!$A:$M,13,0)</f>
        <v>1.2</v>
      </c>
    </row>
    <row r="84" spans="1:21" ht="11.1" customHeight="1" outlineLevel="1" x14ac:dyDescent="0.2">
      <c r="A84" s="11" t="s">
        <v>89</v>
      </c>
      <c r="B84" s="11" t="s">
        <v>14</v>
      </c>
      <c r="C84" s="7">
        <v>2</v>
      </c>
      <c r="D84" s="7"/>
      <c r="E84" s="7">
        <v>58</v>
      </c>
      <c r="F84" s="7">
        <v>-56</v>
      </c>
      <c r="G84" s="23">
        <f>VLOOKUP(A84,[1]TDSheet!$A:$G,7,0)</f>
        <v>0</v>
      </c>
      <c r="H84" s="9">
        <f>VLOOKUP(A84,[1]TDSheet!$A:$H,8,0)</f>
        <v>0</v>
      </c>
      <c r="I84" s="9">
        <f>VLOOKUP(A84,[2]TDSheet!$A:$Q,4,0)</f>
        <v>58</v>
      </c>
      <c r="J84" s="9">
        <f t="shared" si="8"/>
        <v>0</v>
      </c>
      <c r="M84" s="9">
        <f t="shared" si="9"/>
        <v>11.6</v>
      </c>
      <c r="N84" s="22"/>
      <c r="O84" s="22"/>
      <c r="Q84" s="9">
        <f t="shared" si="10"/>
        <v>-4.8275862068965516</v>
      </c>
      <c r="R84" s="9">
        <f t="shared" si="11"/>
        <v>-4.8275862068965516</v>
      </c>
      <c r="S84" s="9">
        <f>VLOOKUP(A84,[1]TDSheet!$A:$T,20,0)</f>
        <v>7.4</v>
      </c>
      <c r="T84" s="9">
        <f>VLOOKUP(A84,[1]TDSheet!$A:$U,21,0)</f>
        <v>5.4</v>
      </c>
      <c r="U84" s="9">
        <f>VLOOKUP(A84,[1]TDSheet!$A:$M,13,0)</f>
        <v>2.2000000000000002</v>
      </c>
    </row>
  </sheetData>
  <autoFilter ref="A3:W84" xr:uid="{E9C680C7-CCCC-4642-A3B4-51FAD38E4494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2023-12-29T09:03:55Z</dcterms:modified>
</cp:coreProperties>
</file>