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838DD4-0391-4291-86B7-9AE4BA25AD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O278" i="1"/>
  <c r="BM278" i="1"/>
  <c r="Y278" i="1"/>
  <c r="P278" i="1"/>
  <c r="BO277" i="1"/>
  <c r="BM277" i="1"/>
  <c r="Y277" i="1"/>
  <c r="P277" i="1"/>
  <c r="BO276" i="1"/>
  <c r="BN276" i="1"/>
  <c r="BM276" i="1"/>
  <c r="Z276" i="1"/>
  <c r="Y276" i="1"/>
  <c r="BP276" i="1" s="1"/>
  <c r="P276" i="1"/>
  <c r="BO275" i="1"/>
  <c r="BM275" i="1"/>
  <c r="Y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X24" i="1"/>
  <c r="X23" i="1"/>
  <c r="X602" i="1" s="1"/>
  <c r="BO22" i="1"/>
  <c r="BM22" i="1"/>
  <c r="X599" i="1" s="1"/>
  <c r="Y22" i="1"/>
  <c r="P22" i="1"/>
  <c r="H10" i="1"/>
  <c r="A9" i="1"/>
  <c r="F10" i="1" s="1"/>
  <c r="D7" i="1"/>
  <c r="Q6" i="1"/>
  <c r="P2" i="1"/>
  <c r="BP295" i="1" l="1"/>
  <c r="BN295" i="1"/>
  <c r="Z295" i="1"/>
  <c r="BP323" i="1"/>
  <c r="BN323" i="1"/>
  <c r="Z323" i="1"/>
  <c r="BP347" i="1"/>
  <c r="BN347" i="1"/>
  <c r="Z347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8" i="1"/>
  <c r="BN28" i="1"/>
  <c r="Z56" i="1"/>
  <c r="BN56" i="1"/>
  <c r="Z71" i="1"/>
  <c r="BN71" i="1"/>
  <c r="Z72" i="1"/>
  <c r="BN72" i="1"/>
  <c r="Z87" i="1"/>
  <c r="BN87" i="1"/>
  <c r="Z102" i="1"/>
  <c r="BN102" i="1"/>
  <c r="E608" i="1"/>
  <c r="Z124" i="1"/>
  <c r="BN124" i="1"/>
  <c r="Z145" i="1"/>
  <c r="BN145" i="1"/>
  <c r="Z166" i="1"/>
  <c r="BN166" i="1"/>
  <c r="Z181" i="1"/>
  <c r="BN181" i="1"/>
  <c r="Z195" i="1"/>
  <c r="BN195" i="1"/>
  <c r="Z210" i="1"/>
  <c r="BN210" i="1"/>
  <c r="Z222" i="1"/>
  <c r="BN222" i="1"/>
  <c r="Z232" i="1"/>
  <c r="BN232" i="1"/>
  <c r="Z242" i="1"/>
  <c r="BN242" i="1"/>
  <c r="Z253" i="1"/>
  <c r="BN253" i="1"/>
  <c r="Z266" i="1"/>
  <c r="BN266" i="1"/>
  <c r="BP320" i="1"/>
  <c r="BN320" i="1"/>
  <c r="Z320" i="1"/>
  <c r="BP337" i="1"/>
  <c r="BN337" i="1"/>
  <c r="Z337" i="1"/>
  <c r="BP352" i="1"/>
  <c r="BN352" i="1"/>
  <c r="Z352" i="1"/>
  <c r="Z356" i="1" s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BP185" i="1"/>
  <c r="BN185" i="1"/>
  <c r="Z185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4" i="1"/>
  <c r="BN244" i="1"/>
  <c r="Z244" i="1"/>
  <c r="BP255" i="1"/>
  <c r="BN255" i="1"/>
  <c r="Z255" i="1"/>
  <c r="BP268" i="1"/>
  <c r="BN268" i="1"/>
  <c r="Z268" i="1"/>
  <c r="BP290" i="1"/>
  <c r="BN290" i="1"/>
  <c r="Z290" i="1"/>
  <c r="S608" i="1"/>
  <c r="Y305" i="1"/>
  <c r="BP304" i="1"/>
  <c r="BN304" i="1"/>
  <c r="Z304" i="1"/>
  <c r="Z305" i="1" s="1"/>
  <c r="Y310" i="1"/>
  <c r="BP309" i="1"/>
  <c r="BN309" i="1"/>
  <c r="Z309" i="1"/>
  <c r="Z310" i="1" s="1"/>
  <c r="Y315" i="1"/>
  <c r="BP313" i="1"/>
  <c r="BN313" i="1"/>
  <c r="Z313" i="1"/>
  <c r="BP333" i="1"/>
  <c r="BN333" i="1"/>
  <c r="Z333" i="1"/>
  <c r="V608" i="1"/>
  <c r="Y367" i="1"/>
  <c r="BP366" i="1"/>
  <c r="BN366" i="1"/>
  <c r="Z366" i="1"/>
  <c r="Z367" i="1" s="1"/>
  <c r="Y374" i="1"/>
  <c r="BP370" i="1"/>
  <c r="BN370" i="1"/>
  <c r="Z370" i="1"/>
  <c r="Y373" i="1"/>
  <c r="B608" i="1"/>
  <c r="X600" i="1"/>
  <c r="X598" i="1"/>
  <c r="Z26" i="1"/>
  <c r="BN26" i="1"/>
  <c r="BP26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5" i="1"/>
  <c r="Z109" i="1"/>
  <c r="BN109" i="1"/>
  <c r="Y120" i="1"/>
  <c r="Z117" i="1"/>
  <c r="BN117" i="1"/>
  <c r="F608" i="1"/>
  <c r="Z126" i="1"/>
  <c r="BN126" i="1"/>
  <c r="Y137" i="1"/>
  <c r="Z133" i="1"/>
  <c r="BN133" i="1"/>
  <c r="Z134" i="1"/>
  <c r="BN134" i="1"/>
  <c r="Y146" i="1"/>
  <c r="Z143" i="1"/>
  <c r="BN143" i="1"/>
  <c r="Z149" i="1"/>
  <c r="BN149" i="1"/>
  <c r="BP149" i="1"/>
  <c r="Y152" i="1"/>
  <c r="G608" i="1"/>
  <c r="Z160" i="1"/>
  <c r="BN160" i="1"/>
  <c r="BP160" i="1"/>
  <c r="Y163" i="1"/>
  <c r="Z171" i="1"/>
  <c r="BN171" i="1"/>
  <c r="Y174" i="1"/>
  <c r="Z177" i="1"/>
  <c r="BN177" i="1"/>
  <c r="BP177" i="1"/>
  <c r="Y182" i="1"/>
  <c r="BP179" i="1"/>
  <c r="BN179" i="1"/>
  <c r="Z179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BP240" i="1"/>
  <c r="BN240" i="1"/>
  <c r="Z240" i="1"/>
  <c r="Y258" i="1"/>
  <c r="BP251" i="1"/>
  <c r="BN251" i="1"/>
  <c r="Z251" i="1"/>
  <c r="BP264" i="1"/>
  <c r="BN264" i="1"/>
  <c r="Z264" i="1"/>
  <c r="BP278" i="1"/>
  <c r="BN278" i="1"/>
  <c r="Z278" i="1"/>
  <c r="BP297" i="1"/>
  <c r="BN297" i="1"/>
  <c r="Z297" i="1"/>
  <c r="BP325" i="1"/>
  <c r="BN325" i="1"/>
  <c r="Z325" i="1"/>
  <c r="BP339" i="1"/>
  <c r="BN339" i="1"/>
  <c r="Z339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12" i="1"/>
  <c r="R608" i="1"/>
  <c r="BP341" i="1"/>
  <c r="BN34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57" i="1"/>
  <c r="Y356" i="1"/>
  <c r="H9" i="1"/>
  <c r="A10" i="1"/>
  <c r="X601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35" i="1"/>
  <c r="BN135" i="1"/>
  <c r="Y136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Z178" i="1"/>
  <c r="BN178" i="1"/>
  <c r="BP178" i="1"/>
  <c r="Z180" i="1"/>
  <c r="BN180" i="1"/>
  <c r="Y189" i="1"/>
  <c r="Y188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M608" i="1"/>
  <c r="Y270" i="1"/>
  <c r="BP261" i="1"/>
  <c r="BN261" i="1"/>
  <c r="Z261" i="1"/>
  <c r="BP265" i="1"/>
  <c r="BN265" i="1"/>
  <c r="Z265" i="1"/>
  <c r="Y269" i="1"/>
  <c r="BP274" i="1"/>
  <c r="BN274" i="1"/>
  <c r="Z274" i="1"/>
  <c r="BP277" i="1"/>
  <c r="BN277" i="1"/>
  <c r="Z277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24" i="1"/>
  <c r="Y59" i="1"/>
  <c r="Y75" i="1"/>
  <c r="Y112" i="1"/>
  <c r="Y129" i="1"/>
  <c r="Y157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Z245" i="1" s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5" i="1"/>
  <c r="BN275" i="1"/>
  <c r="Z275" i="1"/>
  <c r="Y279" i="1"/>
  <c r="BP289" i="1"/>
  <c r="BN289" i="1"/>
  <c r="Z289" i="1"/>
  <c r="Z291" i="1" s="1"/>
  <c r="BP298" i="1"/>
  <c r="BN298" i="1"/>
  <c r="Z298" i="1"/>
  <c r="BP321" i="1"/>
  <c r="BN321" i="1"/>
  <c r="Z321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Z608" i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Y578" i="1"/>
  <c r="BP574" i="1"/>
  <c r="BN574" i="1"/>
  <c r="Z574" i="1"/>
  <c r="Y579" i="1"/>
  <c r="BP576" i="1"/>
  <c r="BN576" i="1"/>
  <c r="Z576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35" i="1" l="1"/>
  <c r="Z524" i="1"/>
  <c r="Z530" i="1"/>
  <c r="Z300" i="1"/>
  <c r="Z237" i="1"/>
  <c r="Z36" i="1"/>
  <c r="Z571" i="1"/>
  <c r="Z554" i="1"/>
  <c r="Z257" i="1"/>
  <c r="Z279" i="1"/>
  <c r="Z182" i="1"/>
  <c r="Z146" i="1"/>
  <c r="Z136" i="1"/>
  <c r="Z128" i="1"/>
  <c r="Z119" i="1"/>
  <c r="Z111" i="1"/>
  <c r="Z104" i="1"/>
  <c r="Z98" i="1"/>
  <c r="Z90" i="1"/>
  <c r="Z59" i="1"/>
  <c r="Z510" i="1"/>
  <c r="Z492" i="1"/>
  <c r="Z411" i="1"/>
  <c r="Z387" i="1"/>
  <c r="Z349" i="1"/>
  <c r="Z343" i="1"/>
  <c r="Z584" i="1"/>
  <c r="Z481" i="1"/>
  <c r="Z458" i="1"/>
  <c r="Z398" i="1"/>
  <c r="Y598" i="1"/>
  <c r="Z547" i="1"/>
  <c r="Z334" i="1"/>
  <c r="Z269" i="1"/>
  <c r="Z201" i="1"/>
  <c r="Y602" i="1"/>
  <c r="Y599" i="1"/>
  <c r="Z578" i="1"/>
  <c r="Z424" i="1"/>
  <c r="Z564" i="1"/>
  <c r="Z327" i="1"/>
  <c r="Z223" i="1"/>
  <c r="Z75" i="1"/>
  <c r="Y600" i="1"/>
  <c r="Z603" i="1" l="1"/>
  <c r="Y601" i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<sst xmlns="http://schemas.openxmlformats.org/spreadsheetml/2006/main" count="2478" uniqueCount="784">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</sst>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/>
      <c r="I5" s="677"/>
      <c r="J5" s="677"/>
      <c r="K5" s="677"/>
      <c r="L5" s="677"/>
      <c r="M5" s="479"/>
      <c r="N5" s="58"/>
      <c r="P5" s="24" t="s">
        <v>10</v>
      </c>
      <c r="Q5" s="757">
        <v>45566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Вторник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0.375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200</v>
      </c>
      <c r="Y53" s="387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160</v>
      </c>
      <c r="Y56" s="387">
        <f t="shared" si="6"/>
        <v>160</v>
      </c>
      <c r="Z56" s="36">
        <f>IFERROR(IF(Y56=0,"",ROUNDUP(Y56/H56,0)*0.00937),"")</f>
        <v>0.37480000000000002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169.60000000000002</v>
      </c>
      <c r="BN56" s="64">
        <f t="shared" si="8"/>
        <v>169.60000000000002</v>
      </c>
      <c r="BO56" s="64">
        <f t="shared" si="9"/>
        <v>0.33333333333333331</v>
      </c>
      <c r="BP56" s="64">
        <f t="shared" si="10"/>
        <v>0.33333333333333331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58.518518518518519</v>
      </c>
      <c r="Y59" s="388">
        <f>IFERROR(Y53/H53,"0")+IFERROR(Y54/H54,"0")+IFERROR(Y55/H55,"0")+IFERROR(Y56/H56,"0")+IFERROR(Y57/H57,"0")+IFERROR(Y58/H58,"0")</f>
        <v>59</v>
      </c>
      <c r="Z59" s="388">
        <f>IFERROR(IF(Z53="",0,Z53),"0")+IFERROR(IF(Z54="",0,Z54),"0")+IFERROR(IF(Z55="",0,Z55),"0")+IFERROR(IF(Z56="",0,Z56),"0")+IFERROR(IF(Z57="",0,Z57),"0")+IFERROR(IF(Z58="",0,Z58),"0")</f>
        <v>0.78804999999999992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360</v>
      </c>
      <c r="Y60" s="388">
        <f>IFERROR(SUM(Y53:Y58),"0")</f>
        <v>365.20000000000005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200</v>
      </c>
      <c r="Y68" s="387">
        <f t="shared" ref="Y68:Y74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208.88888888888889</v>
      </c>
      <c r="BN68" s="64">
        <f t="shared" ref="BN68:BN74" si="13">IFERROR(Y68*I68/H68,"0")</f>
        <v>214.32</v>
      </c>
      <c r="BO68" s="64">
        <f t="shared" ref="BO68:BO74" si="14">IFERROR(1/J68*(X68/H68),"0")</f>
        <v>0.3306878306878307</v>
      </c>
      <c r="BP68" s="64">
        <f t="shared" ref="BP68:BP74" si="15">IFERROR(1/J68*(Y68/H68),"0")</f>
        <v>0.33928571428571425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450</v>
      </c>
      <c r="Y74" s="387">
        <f t="shared" si="11"/>
        <v>450</v>
      </c>
      <c r="Z74" s="36">
        <f>IFERROR(IF(Y74=0,"",ROUNDUP(Y74/H74,0)*0.00937),"")</f>
        <v>0.93699999999999994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474</v>
      </c>
      <c r="BN74" s="64">
        <f t="shared" si="13"/>
        <v>474</v>
      </c>
      <c r="BO74" s="64">
        <f t="shared" si="14"/>
        <v>0.83333333333333337</v>
      </c>
      <c r="BP74" s="64">
        <f t="shared" si="15"/>
        <v>0.83333333333333337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118.51851851851852</v>
      </c>
      <c r="Y75" s="388">
        <f>IFERROR(Y68/H68,"0")+IFERROR(Y69/H69,"0")+IFERROR(Y70/H70,"0")+IFERROR(Y71/H71,"0")+IFERROR(Y72/H72,"0")+IFERROR(Y73/H73,"0")+IFERROR(Y74/H74,"0")</f>
        <v>119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1.35025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650</v>
      </c>
      <c r="Y76" s="388">
        <f>IFERROR(SUM(Y68:Y74),"0")</f>
        <v>655.20000000000005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100</v>
      </c>
      <c r="Y78" s="387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90</v>
      </c>
      <c r="Y80" s="387">
        <f>IFERROR(IF(X80="",0,CEILING((X80/$H80),1)*$H80),"")</f>
        <v>91.800000000000011</v>
      </c>
      <c r="Z80" s="36">
        <f>IFERROR(IF(Y80=0,"",ROUNDUP(Y80/H80,0)*0.00753),"")</f>
        <v>0.25602000000000003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96.666666666666657</v>
      </c>
      <c r="BN80" s="64">
        <f>IFERROR(Y80*I80/H80,"0")</f>
        <v>98.600000000000009</v>
      </c>
      <c r="BO80" s="64">
        <f>IFERROR(1/J80*(X80/H80),"0")</f>
        <v>0.21367521367521364</v>
      </c>
      <c r="BP80" s="64">
        <f>IFERROR(1/J80*(Y80/H80),"0")</f>
        <v>0.21794871794871795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42.592592592592588</v>
      </c>
      <c r="Y81" s="388">
        <f>IFERROR(Y78/H78,"0")+IFERROR(Y79/H79,"0")+IFERROR(Y80/H80,"0")</f>
        <v>44</v>
      </c>
      <c r="Z81" s="388">
        <f>IFERROR(IF(Z78="",0,Z78),"0")+IFERROR(IF(Z79="",0,Z79),"0")+IFERROR(IF(Z80="",0,Z80),"0")</f>
        <v>0.47352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190</v>
      </c>
      <c r="Y82" s="388">
        <f>IFERROR(SUM(Y78:Y80),"0")</f>
        <v>199.8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30</v>
      </c>
      <c r="Y87" s="387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9</v>
      </c>
      <c r="Y88" s="387">
        <f t="shared" si="16"/>
        <v>9</v>
      </c>
      <c r="Z88" s="36">
        <f>IFERROR(IF(Y88=0,"",ROUNDUP(Y88/H88,0)*0.00502),"")</f>
        <v>2.5100000000000001E-2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9.4999999999999982</v>
      </c>
      <c r="BN88" s="64">
        <f t="shared" si="18"/>
        <v>9.4999999999999982</v>
      </c>
      <c r="BO88" s="64">
        <f t="shared" si="19"/>
        <v>2.1367521367521368E-2</v>
      </c>
      <c r="BP88" s="64">
        <f t="shared" si="20"/>
        <v>2.1367521367521368E-2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27</v>
      </c>
      <c r="Y89" s="387">
        <f t="shared" si="16"/>
        <v>27</v>
      </c>
      <c r="Z89" s="36">
        <f>IFERROR(IF(Y89=0,"",ROUNDUP(Y89/H89,0)*0.00502),"")</f>
        <v>7.5300000000000006E-2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28.499999999999996</v>
      </c>
      <c r="BN89" s="64">
        <f t="shared" si="18"/>
        <v>28.499999999999996</v>
      </c>
      <c r="BO89" s="64">
        <f t="shared" si="19"/>
        <v>6.4102564102564111E-2</v>
      </c>
      <c r="BP89" s="64">
        <f t="shared" si="20"/>
        <v>6.4102564102564111E-2</v>
      </c>
    </row>
    <row r="90" spans="1:68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36.666666666666671</v>
      </c>
      <c r="Y90" s="388">
        <f>IFERROR(Y84/H84,"0")+IFERROR(Y85/H85,"0")+IFERROR(Y86/H86,"0")+IFERROR(Y87/H87,"0")+IFERROR(Y88/H88,"0")+IFERROR(Y89/H89,"0")</f>
        <v>37</v>
      </c>
      <c r="Z90" s="388">
        <f>IFERROR(IF(Z84="",0,Z84),"0")+IFERROR(IF(Z85="",0,Z85),"0")+IFERROR(IF(Z86="",0,Z86),"0")+IFERROR(IF(Z87="",0,Z87),"0")+IFERROR(IF(Z88="",0,Z88),"0")+IFERROR(IF(Z89="",0,Z89),"0")</f>
        <v>0.18574000000000002</v>
      </c>
      <c r="AA90" s="389"/>
      <c r="AB90" s="389"/>
      <c r="AC90" s="389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66</v>
      </c>
      <c r="Y91" s="388">
        <f>IFERROR(SUM(Y84:Y89),"0")</f>
        <v>66.599999999999994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50</v>
      </c>
      <c r="Y102" s="387">
        <f>IFERROR(IF(X102="",0,CEILING((X102/$H102),1)*$H102),"")</f>
        <v>50.400000000000006</v>
      </c>
      <c r="Z102" s="36">
        <f>IFERROR(IF(Y102=0,"",ROUNDUP(Y102/H102,0)*0.02175),"")</f>
        <v>0.1305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53.357142857142861</v>
      </c>
      <c r="BN102" s="64">
        <f>IFERROR(Y102*I102/H102,"0")</f>
        <v>53.784000000000006</v>
      </c>
      <c r="BO102" s="64">
        <f>IFERROR(1/J102*(X102/H102),"0")</f>
        <v>0.10629251700680271</v>
      </c>
      <c r="BP102" s="64">
        <f>IFERROR(1/J102*(Y102/H102),"0")</f>
        <v>0.10714285714285714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5.9523809523809526</v>
      </c>
      <c r="Y104" s="388">
        <f>IFERROR(Y101/H101,"0")+IFERROR(Y102/H102,"0")+IFERROR(Y103/H103,"0")</f>
        <v>6</v>
      </c>
      <c r="Z104" s="388">
        <f>IFERROR(IF(Z101="",0,Z101),"0")+IFERROR(IF(Z102="",0,Z102),"0")+IFERROR(IF(Z103="",0,Z103),"0")</f>
        <v>0.1305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50</v>
      </c>
      <c r="Y105" s="388">
        <f>IFERROR(SUM(Y101:Y103),"0")</f>
        <v>50.400000000000006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200</v>
      </c>
      <c r="Y108" s="387">
        <f>IFERROR(IF(X108="",0,CEILING((X108/$H108),1)*$H108),"")</f>
        <v>205.20000000000002</v>
      </c>
      <c r="Z108" s="36">
        <f>IFERROR(IF(Y108=0,"",ROUNDUP(Y108/H108,0)*0.02175),"")</f>
        <v>0.41324999999999995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208.88888888888889</v>
      </c>
      <c r="BN108" s="64">
        <f>IFERROR(Y108*I108/H108,"0")</f>
        <v>214.32</v>
      </c>
      <c r="BO108" s="64">
        <f>IFERROR(1/J108*(X108/H108),"0")</f>
        <v>0.3306878306878307</v>
      </c>
      <c r="BP108" s="64">
        <f>IFERROR(1/J108*(Y108/H108),"0")</f>
        <v>0.33928571428571425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315</v>
      </c>
      <c r="Y110" s="387">
        <f>IFERROR(IF(X110="",0,CEILING((X110/$H110),1)*$H110),"")</f>
        <v>315</v>
      </c>
      <c r="Z110" s="36">
        <f>IFERROR(IF(Y110=0,"",ROUNDUP(Y110/H110,0)*0.00937),"")</f>
        <v>0.65590000000000004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329.70000000000005</v>
      </c>
      <c r="BN110" s="64">
        <f>IFERROR(Y110*I110/H110,"0")</f>
        <v>329.70000000000005</v>
      </c>
      <c r="BO110" s="64">
        <f>IFERROR(1/J110*(X110/H110),"0")</f>
        <v>0.58333333333333337</v>
      </c>
      <c r="BP110" s="64">
        <f>IFERROR(1/J110*(Y110/H110),"0")</f>
        <v>0.58333333333333337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88.518518518518519</v>
      </c>
      <c r="Y111" s="388">
        <f>IFERROR(Y108/H108,"0")+IFERROR(Y109/H109,"0")+IFERROR(Y110/H110,"0")</f>
        <v>89</v>
      </c>
      <c r="Z111" s="388">
        <f>IFERROR(IF(Z108="",0,Z108),"0")+IFERROR(IF(Z109="",0,Z109),"0")+IFERROR(IF(Z110="",0,Z110),"0")</f>
        <v>1.06915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515</v>
      </c>
      <c r="Y112" s="388">
        <f>IFERROR(SUM(Y108:Y110),"0")</f>
        <v>520.20000000000005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100</v>
      </c>
      <c r="Y115" s="387">
        <f>IFERROR(IF(X115="",0,CEILING((X115/$H115),1)*$H115),"")</f>
        <v>100.80000000000001</v>
      </c>
      <c r="Z115" s="36">
        <f>IFERROR(IF(Y115=0,"",ROUNDUP(Y115/H115,0)*0.02175),"")</f>
        <v>0.26100000000000001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106.71428571428572</v>
      </c>
      <c r="BN115" s="64">
        <f>IFERROR(Y115*I115/H115,"0")</f>
        <v>107.56800000000001</v>
      </c>
      <c r="BO115" s="64">
        <f>IFERROR(1/J115*(X115/H115),"0")</f>
        <v>0.21258503401360543</v>
      </c>
      <c r="BP115" s="64">
        <f>IFERROR(1/J115*(Y115/H115),"0")</f>
        <v>0.21428571428571427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360</v>
      </c>
      <c r="Y116" s="387">
        <f>IFERROR(IF(X116="",0,CEILING((X116/$H116),1)*$H116),"")</f>
        <v>361.8</v>
      </c>
      <c r="Z116" s="36">
        <f>IFERROR(IF(Y116=0,"",ROUNDUP(Y116/H116,0)*0.00753),"")</f>
        <v>1.00902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396.26666666666665</v>
      </c>
      <c r="BN116" s="64">
        <f>IFERROR(Y116*I116/H116,"0")</f>
        <v>398.24799999999999</v>
      </c>
      <c r="BO116" s="64">
        <f>IFERROR(1/J116*(X116/H116),"0")</f>
        <v>0.85470085470085455</v>
      </c>
      <c r="BP116" s="64">
        <f>IFERROR(1/J116*(Y116/H116),"0")</f>
        <v>0.85897435897435892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145.23809523809521</v>
      </c>
      <c r="Y119" s="388">
        <f>IFERROR(Y114/H114,"0")+IFERROR(Y115/H115,"0")+IFERROR(Y116/H116,"0")+IFERROR(Y117/H117,"0")+IFERROR(Y118/H118,"0")</f>
        <v>146</v>
      </c>
      <c r="Z119" s="388">
        <f>IFERROR(IF(Z114="",0,Z114),"0")+IFERROR(IF(Z115="",0,Z115),"0")+IFERROR(IF(Z116="",0,Z116),"0")+IFERROR(IF(Z117="",0,Z117),"0")+IFERROR(IF(Z118="",0,Z118),"0")</f>
        <v>1.2700200000000001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460</v>
      </c>
      <c r="Y120" s="388">
        <f>IFERROR(SUM(Y114:Y118),"0")</f>
        <v>462.6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60</v>
      </c>
      <c r="Y124" s="387">
        <f>IFERROR(IF(X124="",0,CEILING((X124/$H124),1)*$H124),"")</f>
        <v>67.199999999999989</v>
      </c>
      <c r="Z124" s="36">
        <f>IFERROR(IF(Y124=0,"",ROUNDUP(Y124/H124,0)*0.02175),"")</f>
        <v>0.1305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62.571428571428569</v>
      </c>
      <c r="BN124" s="64">
        <f>IFERROR(Y124*I124/H124,"0")</f>
        <v>70.079999999999984</v>
      </c>
      <c r="BO124" s="64">
        <f>IFERROR(1/J124*(X124/H124),"0")</f>
        <v>9.5663265306122458E-2</v>
      </c>
      <c r="BP124" s="64">
        <f>IFERROR(1/J124*(Y124/H124),"0")</f>
        <v>0.10714285714285712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495</v>
      </c>
      <c r="Y126" s="387">
        <f>IFERROR(IF(X126="",0,CEILING((X126/$H126),1)*$H126),"")</f>
        <v>495</v>
      </c>
      <c r="Z126" s="36">
        <f>IFERROR(IF(Y126=0,"",ROUNDUP(Y126/H126,0)*0.00937),"")</f>
        <v>1.0306999999999999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521.40000000000009</v>
      </c>
      <c r="BN126" s="64">
        <f>IFERROR(Y126*I126/H126,"0")</f>
        <v>521.40000000000009</v>
      </c>
      <c r="BO126" s="64">
        <f>IFERROR(1/J126*(X126/H126),"0")</f>
        <v>0.91666666666666663</v>
      </c>
      <c r="BP126" s="64">
        <f>IFERROR(1/J126*(Y126/H126),"0")</f>
        <v>0.91666666666666663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115.35714285714286</v>
      </c>
      <c r="Y128" s="388">
        <f>IFERROR(Y123/H123,"0")+IFERROR(Y124/H124,"0")+IFERROR(Y125/H125,"0")+IFERROR(Y126/H126,"0")+IFERROR(Y127/H127,"0")</f>
        <v>116</v>
      </c>
      <c r="Z128" s="388">
        <f>IFERROR(IF(Z123="",0,Z123),"0")+IFERROR(IF(Z124="",0,Z124),"0")+IFERROR(IF(Z125="",0,Z125),"0")+IFERROR(IF(Z126="",0,Z126),"0")+IFERROR(IF(Z127="",0,Z127),"0")</f>
        <v>1.1612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555</v>
      </c>
      <c r="Y129" s="388">
        <f>IFERROR(SUM(Y123:Y127),"0")</f>
        <v>562.20000000000005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57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70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500</v>
      </c>
      <c r="Y140" s="387">
        <f t="shared" si="21"/>
        <v>504</v>
      </c>
      <c r="Z140" s="36">
        <f>IFERROR(IF(Y140=0,"",ROUNDUP(Y140/H140,0)*0.02175),"")</f>
        <v>1.3049999999999999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533.21428571428567</v>
      </c>
      <c r="BN140" s="64">
        <f t="shared" si="23"/>
        <v>537.48</v>
      </c>
      <c r="BO140" s="64">
        <f t="shared" si="24"/>
        <v>1.0629251700680271</v>
      </c>
      <c r="BP140" s="64">
        <f t="shared" si="25"/>
        <v>1.0714285714285714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405</v>
      </c>
      <c r="Y143" s="387">
        <f t="shared" si="21"/>
        <v>405</v>
      </c>
      <c r="Z143" s="36">
        <f>IFERROR(IF(Y143=0,"",ROUNDUP(Y143/H143,0)*0.00753),"")</f>
        <v>1.1294999999999999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445.8</v>
      </c>
      <c r="BN143" s="64">
        <f t="shared" si="23"/>
        <v>445.8</v>
      </c>
      <c r="BO143" s="64">
        <f t="shared" si="24"/>
        <v>0.96153846153846145</v>
      </c>
      <c r="BP143" s="64">
        <f t="shared" si="25"/>
        <v>0.96153846153846145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21</v>
      </c>
      <c r="Y144" s="387">
        <f t="shared" si="21"/>
        <v>21.6</v>
      </c>
      <c r="Z144" s="36">
        <f>IFERROR(IF(Y144=0,"",ROUNDUP(Y144/H144,0)*0.00753),"")</f>
        <v>9.0359999999999996E-2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23.333333333333332</v>
      </c>
      <c r="BN144" s="64">
        <f t="shared" si="23"/>
        <v>24</v>
      </c>
      <c r="BO144" s="64">
        <f t="shared" si="24"/>
        <v>7.4786324786324784E-2</v>
      </c>
      <c r="BP144" s="64">
        <f t="shared" si="25"/>
        <v>7.6923076923076927E-2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221.19047619047618</v>
      </c>
      <c r="Y146" s="388">
        <f>IFERROR(Y139/H139,"0")+IFERROR(Y140/H140,"0")+IFERROR(Y141/H141,"0")+IFERROR(Y142/H142,"0")+IFERROR(Y143/H143,"0")+IFERROR(Y144/H144,"0")+IFERROR(Y145/H145,"0")</f>
        <v>222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2.5248599999999999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926</v>
      </c>
      <c r="Y147" s="388">
        <f>IFERROR(SUM(Y139:Y145),"0")</f>
        <v>930.6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16.5</v>
      </c>
      <c r="Y150" s="387">
        <f>IFERROR(IF(X150="",0,CEILING((X150/$H150),1)*$H150),"")</f>
        <v>17.82</v>
      </c>
      <c r="Z150" s="36">
        <f>IFERROR(IF(Y150=0,"",ROUNDUP(Y150/H150,0)*0.00753),"")</f>
        <v>6.7769999999999997E-2</v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18.816666666666666</v>
      </c>
      <c r="BN150" s="64">
        <f>IFERROR(Y150*I150/H150,"0")</f>
        <v>20.322000000000003</v>
      </c>
      <c r="BO150" s="64">
        <f>IFERROR(1/J150*(X150/H150),"0")</f>
        <v>5.3418803418803423E-2</v>
      </c>
      <c r="BP150" s="64">
        <f>IFERROR(1/J150*(Y150/H150),"0")</f>
        <v>5.7692307692307689E-2</v>
      </c>
    </row>
    <row r="151" spans="1:68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8.3333333333333339</v>
      </c>
      <c r="Y151" s="388">
        <f>IFERROR(Y149/H149,"0")+IFERROR(Y150/H150,"0")</f>
        <v>9</v>
      </c>
      <c r="Z151" s="388">
        <f>IFERROR(IF(Z149="",0,Z149),"0")+IFERROR(IF(Z150="",0,Z150),"0")</f>
        <v>6.7769999999999997E-2</v>
      </c>
      <c r="AA151" s="389"/>
      <c r="AB151" s="389"/>
      <c r="AC151" s="389"/>
    </row>
    <row r="152" spans="1:68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16.5</v>
      </c>
      <c r="Y152" s="388">
        <f>IFERROR(SUM(Y149:Y150),"0")</f>
        <v>17.82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10</v>
      </c>
      <c r="Y172" s="387">
        <f>IFERROR(IF(X172="",0,CEILING((X172/$H172),1)*$H172),"")</f>
        <v>12</v>
      </c>
      <c r="Z172" s="36">
        <f>IFERROR(IF(Y172=0,"",ROUNDUP(Y172/H172,0)*0.00753),"")</f>
        <v>3.0120000000000001E-2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10.666666666666666</v>
      </c>
      <c r="BN172" s="64">
        <f>IFERROR(Y172*I172/H172,"0")</f>
        <v>12.800000000000002</v>
      </c>
      <c r="BO172" s="64">
        <f>IFERROR(1/J172*(X172/H172),"0")</f>
        <v>2.1367521367521368E-2</v>
      </c>
      <c r="BP172" s="64">
        <f>IFERROR(1/J172*(Y172/H172),"0")</f>
        <v>2.564102564102564E-2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3.3333333333333335</v>
      </c>
      <c r="Y174" s="388">
        <f>IFERROR(Y171/H171,"0")+IFERROR(Y172/H172,"0")+IFERROR(Y173/H173,"0")</f>
        <v>4</v>
      </c>
      <c r="Z174" s="388">
        <f>IFERROR(IF(Z171="",0,Z171),"0")+IFERROR(IF(Z172="",0,Z172),"0")+IFERROR(IF(Z173="",0,Z173),"0")</f>
        <v>3.0120000000000001E-2</v>
      </c>
      <c r="AA174" s="389"/>
      <c r="AB174" s="389"/>
      <c r="AC174" s="389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10</v>
      </c>
      <c r="Y175" s="388">
        <f>IFERROR(SUM(Y171:Y173),"0")</f>
        <v>12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30</v>
      </c>
      <c r="Y185" s="387">
        <f>IFERROR(IF(X185="",0,CEILING((X185/$H185),1)*$H185),"")</f>
        <v>33.6</v>
      </c>
      <c r="Z185" s="36">
        <f>IFERROR(IF(Y185=0,"",ROUNDUP(Y185/H185,0)*0.02175),"")</f>
        <v>8.6999999999999994E-2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32.014285714285712</v>
      </c>
      <c r="BN185" s="64">
        <f>IFERROR(Y185*I185/H185,"0")</f>
        <v>35.856000000000002</v>
      </c>
      <c r="BO185" s="64">
        <f>IFERROR(1/J185*(X185/H185),"0")</f>
        <v>6.377551020408162E-2</v>
      </c>
      <c r="BP185" s="64">
        <f>IFERROR(1/J185*(Y185/H185),"0")</f>
        <v>7.1428571428571425E-2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15</v>
      </c>
      <c r="Y187" s="387">
        <f>IFERROR(IF(X187="",0,CEILING((X187/$H187),1)*$H187),"")</f>
        <v>15</v>
      </c>
      <c r="Z187" s="36">
        <f>IFERROR(IF(Y187=0,"",ROUNDUP(Y187/H187,0)*0.00753),"")</f>
        <v>3.7650000000000003E-2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16.36</v>
      </c>
      <c r="BN187" s="64">
        <f>IFERROR(Y187*I187/H187,"0")</f>
        <v>16.36</v>
      </c>
      <c r="BO187" s="64">
        <f>IFERROR(1/J187*(X187/H187),"0")</f>
        <v>3.2051282051282048E-2</v>
      </c>
      <c r="BP187" s="64">
        <f>IFERROR(1/J187*(Y187/H187),"0")</f>
        <v>3.2051282051282048E-2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8.5714285714285712</v>
      </c>
      <c r="Y188" s="388">
        <f>IFERROR(Y185/H185,"0")+IFERROR(Y186/H186,"0")+IFERROR(Y187/H187,"0")</f>
        <v>9</v>
      </c>
      <c r="Z188" s="388">
        <f>IFERROR(IF(Z185="",0,Z185),"0")+IFERROR(IF(Z186="",0,Z186),"0")+IFERROR(IF(Z187="",0,Z187),"0")</f>
        <v>0.12465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45</v>
      </c>
      <c r="Y189" s="388">
        <f>IFERROR(SUM(Y185:Y187),"0")</f>
        <v>48.6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60</v>
      </c>
      <c r="Y193" s="387">
        <f t="shared" ref="Y193:Y200" si="26">IFERROR(IF(X193="",0,CEILING((X193/$H193),1)*$H193),"")</f>
        <v>63</v>
      </c>
      <c r="Z193" s="36">
        <f>IFERROR(IF(Y193=0,"",ROUNDUP(Y193/H193,0)*0.00753),"")</f>
        <v>0.11295000000000001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63.714285714285715</v>
      </c>
      <c r="BN193" s="64">
        <f t="shared" ref="BN193:BN200" si="28">IFERROR(Y193*I193/H193,"0")</f>
        <v>66.900000000000006</v>
      </c>
      <c r="BO193" s="64">
        <f t="shared" ref="BO193:BO200" si="29">IFERROR(1/J193*(X193/H193),"0")</f>
        <v>9.1575091575091569E-2</v>
      </c>
      <c r="BP193" s="64">
        <f t="shared" ref="BP193:BP200" si="30">IFERROR(1/J193*(Y193/H193),"0")</f>
        <v>9.6153846153846145E-2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20</v>
      </c>
      <c r="Y194" s="387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21.238095238095237</v>
      </c>
      <c r="BN194" s="64">
        <f t="shared" si="28"/>
        <v>22.299999999999997</v>
      </c>
      <c r="BO194" s="64">
        <f t="shared" si="29"/>
        <v>3.0525030525030524E-2</v>
      </c>
      <c r="BP194" s="64">
        <f t="shared" si="30"/>
        <v>3.2051282051282048E-2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50</v>
      </c>
      <c r="Y195" s="387">
        <f t="shared" si="26"/>
        <v>50.400000000000006</v>
      </c>
      <c r="Z195" s="36">
        <f>IFERROR(IF(Y195=0,"",ROUNDUP(Y195/H195,0)*0.00753),"")</f>
        <v>9.0359999999999996E-2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52.380952380952387</v>
      </c>
      <c r="BN195" s="64">
        <f t="shared" si="28"/>
        <v>52.800000000000011</v>
      </c>
      <c r="BO195" s="64">
        <f t="shared" si="29"/>
        <v>7.6312576312576319E-2</v>
      </c>
      <c r="BP195" s="64">
        <f t="shared" si="30"/>
        <v>7.6923076923076927E-2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122.5</v>
      </c>
      <c r="Y196" s="387">
        <f t="shared" si="26"/>
        <v>123.9</v>
      </c>
      <c r="Z196" s="36">
        <f>IFERROR(IF(Y196=0,"",ROUNDUP(Y196/H196,0)*0.00502),"")</f>
        <v>0.29618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130.08333333333334</v>
      </c>
      <c r="BN196" s="64">
        <f t="shared" si="28"/>
        <v>131.57</v>
      </c>
      <c r="BO196" s="64">
        <f t="shared" si="29"/>
        <v>0.2492877492877493</v>
      </c>
      <c r="BP196" s="64">
        <f t="shared" si="30"/>
        <v>0.25213675213675218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140</v>
      </c>
      <c r="Y197" s="387">
        <f t="shared" si="26"/>
        <v>140.70000000000002</v>
      </c>
      <c r="Z197" s="36">
        <f>IFERROR(IF(Y197=0,"",ROUNDUP(Y197/H197,0)*0.00502),"")</f>
        <v>0.33634000000000003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148.66666666666666</v>
      </c>
      <c r="BN197" s="64">
        <f t="shared" si="28"/>
        <v>149.41</v>
      </c>
      <c r="BO197" s="64">
        <f t="shared" si="29"/>
        <v>0.28490028490028491</v>
      </c>
      <c r="BP197" s="64">
        <f t="shared" si="30"/>
        <v>0.28632478632478636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192.5</v>
      </c>
      <c r="Y198" s="387">
        <f t="shared" si="26"/>
        <v>193.20000000000002</v>
      </c>
      <c r="Z198" s="36">
        <f>IFERROR(IF(Y198=0,"",ROUNDUP(Y198/H198,0)*0.00502),"")</f>
        <v>0.46184000000000003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201.66666666666669</v>
      </c>
      <c r="BN198" s="64">
        <f t="shared" si="28"/>
        <v>202.40000000000003</v>
      </c>
      <c r="BO198" s="64">
        <f t="shared" si="29"/>
        <v>0.39173789173789175</v>
      </c>
      <c r="BP198" s="64">
        <f t="shared" si="30"/>
        <v>0.39316239316239321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247.61904761904759</v>
      </c>
      <c r="Y201" s="388">
        <f>IFERROR(Y193/H193,"0")+IFERROR(Y194/H194,"0")+IFERROR(Y195/H195,"0")+IFERROR(Y196/H196,"0")+IFERROR(Y197/H197,"0")+IFERROR(Y198/H198,"0")+IFERROR(Y199/H199,"0")+IFERROR(Y200/H200,"0")</f>
        <v>250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1.3353200000000001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585</v>
      </c>
      <c r="Y202" s="388">
        <f>IFERROR(SUM(Y193:Y200),"0")</f>
        <v>592.20000000000005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100</v>
      </c>
      <c r="Y215" s="387">
        <f t="shared" ref="Y215:Y222" si="31">IFERROR(IF(X215="",0,CEILING((X215/$H215),1)*$H215),"")</f>
        <v>102.60000000000001</v>
      </c>
      <c r="Z215" s="36">
        <f>IFERROR(IF(Y215=0,"",ROUNDUP(Y215/H215,0)*0.00937),"")</f>
        <v>0.17802999999999999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103.88888888888889</v>
      </c>
      <c r="BN215" s="64">
        <f t="shared" ref="BN215:BN222" si="33">IFERROR(Y215*I215/H215,"0")</f>
        <v>106.59000000000002</v>
      </c>
      <c r="BO215" s="64">
        <f t="shared" ref="BO215:BO222" si="34">IFERROR(1/J215*(X215/H215),"0")</f>
        <v>0.15432098765432098</v>
      </c>
      <c r="BP215" s="64">
        <f t="shared" ref="BP215:BP222" si="35">IFERROR(1/J215*(Y215/H215),"0")</f>
        <v>0.15833333333333333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90</v>
      </c>
      <c r="Y216" s="387">
        <f t="shared" si="31"/>
        <v>91.800000000000011</v>
      </c>
      <c r="Z216" s="36">
        <f>IFERROR(IF(Y216=0,"",ROUNDUP(Y216/H216,0)*0.00937),"")</f>
        <v>0.15928999999999999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93.5</v>
      </c>
      <c r="BN216" s="64">
        <f t="shared" si="33"/>
        <v>95.37</v>
      </c>
      <c r="BO216" s="64">
        <f t="shared" si="34"/>
        <v>0.13888888888888887</v>
      </c>
      <c r="BP216" s="64">
        <f t="shared" si="35"/>
        <v>0.14166666666666666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190</v>
      </c>
      <c r="Y217" s="387">
        <f t="shared" si="31"/>
        <v>194.4</v>
      </c>
      <c r="Z217" s="36">
        <f>IFERROR(IF(Y217=0,"",ROUNDUP(Y217/H217,0)*0.00937),"")</f>
        <v>0.33732000000000001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197.38888888888889</v>
      </c>
      <c r="BN217" s="64">
        <f t="shared" si="33"/>
        <v>201.96</v>
      </c>
      <c r="BO217" s="64">
        <f t="shared" si="34"/>
        <v>0.29320987654320985</v>
      </c>
      <c r="BP217" s="64">
        <f t="shared" si="35"/>
        <v>0.3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110</v>
      </c>
      <c r="Y218" s="387">
        <f t="shared" si="31"/>
        <v>113.4</v>
      </c>
      <c r="Z218" s="36">
        <f>IFERROR(IF(Y218=0,"",ROUNDUP(Y218/H218,0)*0.00937),"")</f>
        <v>0.19677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114.27777777777777</v>
      </c>
      <c r="BN218" s="64">
        <f t="shared" si="33"/>
        <v>117.81</v>
      </c>
      <c r="BO218" s="64">
        <f t="shared" si="34"/>
        <v>0.16975308641975309</v>
      </c>
      <c r="BP218" s="64">
        <f t="shared" si="35"/>
        <v>0.17499999999999999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90.740740740740733</v>
      </c>
      <c r="Y223" s="388">
        <f>IFERROR(Y215/H215,"0")+IFERROR(Y216/H216,"0")+IFERROR(Y217/H217,"0")+IFERROR(Y218/H218,"0")+IFERROR(Y219/H219,"0")+IFERROR(Y220/H220,"0")+IFERROR(Y221/H221,"0")+IFERROR(Y222/H222,"0")</f>
        <v>93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0.87140999999999991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490</v>
      </c>
      <c r="Y224" s="388">
        <f>IFERROR(SUM(Y215:Y222),"0")</f>
        <v>502.20000000000005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180</v>
      </c>
      <c r="Y229" s="387">
        <f t="shared" si="36"/>
        <v>182.7</v>
      </c>
      <c r="Z229" s="36">
        <f>IFERROR(IF(Y229=0,"",ROUNDUP(Y229/H229,0)*0.02175),"")</f>
        <v>0.45674999999999999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191.66896551724139</v>
      </c>
      <c r="BN229" s="64">
        <f t="shared" si="38"/>
        <v>194.54399999999998</v>
      </c>
      <c r="BO229" s="64">
        <f t="shared" si="39"/>
        <v>0.36945812807881773</v>
      </c>
      <c r="BP229" s="64">
        <f t="shared" si="40"/>
        <v>0.375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320</v>
      </c>
      <c r="Y230" s="387">
        <f t="shared" si="36"/>
        <v>321.59999999999997</v>
      </c>
      <c r="Z230" s="36">
        <f t="shared" ref="Z230:Z236" si="41">IFERROR(IF(Y230=0,"",ROUNDUP(Y230/H230,0)*0.00753),"")</f>
        <v>1.00902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358.66666666666669</v>
      </c>
      <c r="BN230" s="64">
        <f t="shared" si="38"/>
        <v>360.46</v>
      </c>
      <c r="BO230" s="64">
        <f t="shared" si="39"/>
        <v>0.85470085470085477</v>
      </c>
      <c r="BP230" s="64">
        <f t="shared" si="40"/>
        <v>0.85897435897435892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360</v>
      </c>
      <c r="Y232" s="387">
        <f t="shared" si="36"/>
        <v>360</v>
      </c>
      <c r="Z232" s="36">
        <f t="shared" si="41"/>
        <v>1.1294999999999999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400.80000000000007</v>
      </c>
      <c r="BN232" s="64">
        <f t="shared" si="38"/>
        <v>400.80000000000007</v>
      </c>
      <c r="BO232" s="64">
        <f t="shared" si="39"/>
        <v>0.96153846153846145</v>
      </c>
      <c r="BP232" s="64">
        <f t="shared" si="40"/>
        <v>0.96153846153846145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120</v>
      </c>
      <c r="Y235" s="387">
        <f t="shared" si="36"/>
        <v>120</v>
      </c>
      <c r="Z235" s="36">
        <f t="shared" si="41"/>
        <v>0.3765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133.60000000000002</v>
      </c>
      <c r="BN235" s="64">
        <f t="shared" si="38"/>
        <v>133.60000000000002</v>
      </c>
      <c r="BO235" s="64">
        <f t="shared" si="39"/>
        <v>0.32051282051282048</v>
      </c>
      <c r="BP235" s="64">
        <f t="shared" si="40"/>
        <v>0.32051282051282048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240</v>
      </c>
      <c r="Y236" s="387">
        <f t="shared" si="36"/>
        <v>240</v>
      </c>
      <c r="Z236" s="36">
        <f t="shared" si="41"/>
        <v>0.753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267.8</v>
      </c>
      <c r="BN236" s="64">
        <f t="shared" si="38"/>
        <v>267.8</v>
      </c>
      <c r="BO236" s="64">
        <f t="shared" si="39"/>
        <v>0.64102564102564097</v>
      </c>
      <c r="BP236" s="64">
        <f t="shared" si="40"/>
        <v>0.64102564102564097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454.02298850574715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455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3.7247700000000004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1220</v>
      </c>
      <c r="Y238" s="388">
        <f>IFERROR(SUM(Y226:Y236),"0")</f>
        <v>1224.3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60</v>
      </c>
      <c r="Y243" s="387">
        <f>IFERROR(IF(X243="",0,CEILING((X243/$H243),1)*$H243),"")</f>
        <v>60</v>
      </c>
      <c r="Z243" s="36">
        <f>IFERROR(IF(Y243=0,"",ROUNDUP(Y243/H243,0)*0.00753),"")</f>
        <v>0.18825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66.800000000000011</v>
      </c>
      <c r="BN243" s="64">
        <f>IFERROR(Y243*I243/H243,"0")</f>
        <v>66.800000000000011</v>
      </c>
      <c r="BO243" s="64">
        <f>IFERROR(1/J243*(X243/H243),"0")</f>
        <v>0.16025641025641024</v>
      </c>
      <c r="BP243" s="64">
        <f>IFERROR(1/J243*(Y243/H243),"0")</f>
        <v>0.16025641025641024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60</v>
      </c>
      <c r="Y244" s="387">
        <f>IFERROR(IF(X244="",0,CEILING((X244/$H244),1)*$H244),"")</f>
        <v>60</v>
      </c>
      <c r="Z244" s="36">
        <f>IFERROR(IF(Y244=0,"",ROUNDUP(Y244/H244,0)*0.00753),"")</f>
        <v>0.18825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66.800000000000011</v>
      </c>
      <c r="BN244" s="64">
        <f>IFERROR(Y244*I244/H244,"0")</f>
        <v>66.800000000000011</v>
      </c>
      <c r="BO244" s="64">
        <f>IFERROR(1/J244*(X244/H244),"0")</f>
        <v>0.16025641025641024</v>
      </c>
      <c r="BP244" s="64">
        <f>IFERROR(1/J244*(Y244/H244),"0")</f>
        <v>0.16025641025641024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50</v>
      </c>
      <c r="Y245" s="388">
        <f>IFERROR(Y240/H240,"0")+IFERROR(Y241/H241,"0")+IFERROR(Y242/H242,"0")+IFERROR(Y243/H243,"0")+IFERROR(Y244/H244,"0")</f>
        <v>50</v>
      </c>
      <c r="Z245" s="388">
        <f>IFERROR(IF(Z240="",0,Z240),"0")+IFERROR(IF(Z241="",0,Z241),"0")+IFERROR(IF(Z242="",0,Z242),"0")+IFERROR(IF(Z243="",0,Z243),"0")+IFERROR(IF(Z244="",0,Z244),"0")</f>
        <v>0.3765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120</v>
      </c>
      <c r="Y246" s="388">
        <f>IFERROR(SUM(Y240:Y244),"0")</f>
        <v>120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24</v>
      </c>
      <c r="Y256" s="387">
        <f t="shared" si="42"/>
        <v>24</v>
      </c>
      <c r="Z256" s="36">
        <f>IFERROR(IF(Y256=0,"",ROUNDUP(Y256/H256,0)*0.00937),"")</f>
        <v>5.6219999999999999E-2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25.44</v>
      </c>
      <c r="BN256" s="64">
        <f t="shared" si="44"/>
        <v>25.44</v>
      </c>
      <c r="BO256" s="64">
        <f t="shared" si="45"/>
        <v>0.05</v>
      </c>
      <c r="BP256" s="64">
        <f t="shared" si="46"/>
        <v>0.05</v>
      </c>
    </row>
    <row r="257" spans="1:68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6</v>
      </c>
      <c r="Y257" s="388">
        <f>IFERROR(Y249/H249,"0")+IFERROR(Y250/H250,"0")+IFERROR(Y251/H251,"0")+IFERROR(Y252/H252,"0")+IFERROR(Y253/H253,"0")+IFERROR(Y254/H254,"0")+IFERROR(Y255/H255,"0")+IFERROR(Y256/H256,"0")</f>
        <v>6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5.6219999999999999E-2</v>
      </c>
      <c r="AA257" s="389"/>
      <c r="AB257" s="389"/>
      <c r="AC257" s="389"/>
    </row>
    <row r="258" spans="1:68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24</v>
      </c>
      <c r="Y258" s="388">
        <f>IFERROR(SUM(Y249:Y256),"0")</f>
        <v>24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30</v>
      </c>
      <c r="Y261" s="387">
        <f t="shared" ref="Y261:Y268" si="47">IFERROR(IF(X261="",0,CEILING((X261/$H261),1)*$H261),"")</f>
        <v>34.799999999999997</v>
      </c>
      <c r="Z261" s="36">
        <f>IFERROR(IF(Y261=0,"",ROUNDUP(Y261/H261,0)*0.02175),"")</f>
        <v>6.5250000000000002E-2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31.241379310344826</v>
      </c>
      <c r="BN261" s="64">
        <f t="shared" ref="BN261:BN268" si="49">IFERROR(Y261*I261/H261,"0")</f>
        <v>36.239999999999995</v>
      </c>
      <c r="BO261" s="64">
        <f t="shared" ref="BO261:BO268" si="50">IFERROR(1/J261*(X261/H261),"0")</f>
        <v>4.6182266009852216E-2</v>
      </c>
      <c r="BP261" s="64">
        <f t="shared" ref="BP261:BP268" si="51">IFERROR(1/J261*(Y261/H261),"0")</f>
        <v>5.3571428571428568E-2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50</v>
      </c>
      <c r="Y264" s="387">
        <f t="shared" si="47"/>
        <v>58</v>
      </c>
      <c r="Z264" s="36">
        <f>IFERROR(IF(Y264=0,"",ROUNDUP(Y264/H264,0)*0.02175),"")</f>
        <v>0.10874999999999999</v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52.068965517241381</v>
      </c>
      <c r="BN264" s="64">
        <f t="shared" si="49"/>
        <v>60.4</v>
      </c>
      <c r="BO264" s="64">
        <f t="shared" si="50"/>
        <v>7.6970443349753698E-2</v>
      </c>
      <c r="BP264" s="64">
        <f t="shared" si="51"/>
        <v>8.9285714285714274E-2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28</v>
      </c>
      <c r="Y265" s="387">
        <f t="shared" si="47"/>
        <v>28</v>
      </c>
      <c r="Z265" s="36">
        <f>IFERROR(IF(Y265=0,"",ROUNDUP(Y265/H265,0)*0.00937),"")</f>
        <v>6.5589999999999996E-2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29.68</v>
      </c>
      <c r="BN265" s="64">
        <f t="shared" si="49"/>
        <v>29.68</v>
      </c>
      <c r="BO265" s="64">
        <f t="shared" si="50"/>
        <v>5.8333333333333334E-2</v>
      </c>
      <c r="BP265" s="64">
        <f t="shared" si="51"/>
        <v>5.8333333333333334E-2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20</v>
      </c>
      <c r="Y268" s="387">
        <f t="shared" si="47"/>
        <v>20</v>
      </c>
      <c r="Z268" s="36">
        <f>IFERROR(IF(Y268=0,"",ROUNDUP(Y268/H268,0)*0.00937),"")</f>
        <v>4.6850000000000003E-2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21.200000000000003</v>
      </c>
      <c r="BN268" s="64">
        <f t="shared" si="49"/>
        <v>21.200000000000003</v>
      </c>
      <c r="BO268" s="64">
        <f t="shared" si="50"/>
        <v>4.1666666666666664E-2</v>
      </c>
      <c r="BP268" s="64">
        <f t="shared" si="51"/>
        <v>4.1666666666666664E-2</v>
      </c>
    </row>
    <row r="269" spans="1:68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18.896551724137932</v>
      </c>
      <c r="Y269" s="388">
        <f>IFERROR(Y261/H261,"0")+IFERROR(Y262/H262,"0")+IFERROR(Y263/H263,"0")+IFERROR(Y264/H264,"0")+IFERROR(Y265/H265,"0")+IFERROR(Y266/H266,"0")+IFERROR(Y267/H267,"0")+IFERROR(Y268/H268,"0")</f>
        <v>20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0.28643999999999997</v>
      </c>
      <c r="AA269" s="389"/>
      <c r="AB269" s="389"/>
      <c r="AC269" s="389"/>
    </row>
    <row r="270" spans="1:68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128</v>
      </c>
      <c r="Y270" s="388">
        <f>IFERROR(SUM(Y261:Y268),"0")</f>
        <v>140.80000000000001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44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200</v>
      </c>
      <c r="Y297" s="387">
        <f>IFERROR(IF(X297="",0,CEILING((X297/$H297),1)*$H297),"")</f>
        <v>201.6</v>
      </c>
      <c r="Z297" s="36">
        <f>IFERROR(IF(Y297=0,"",ROUNDUP(Y297/H297,0)*0.00753),"")</f>
        <v>0.63251999999999997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222.66666666666666</v>
      </c>
      <c r="BN297" s="64">
        <f>IFERROR(Y297*I297/H297,"0")</f>
        <v>224.44800000000001</v>
      </c>
      <c r="BO297" s="64">
        <f>IFERROR(1/J297*(X297/H297),"0")</f>
        <v>0.53418803418803418</v>
      </c>
      <c r="BP297" s="64">
        <f>IFERROR(1/J297*(Y297/H297),"0")</f>
        <v>0.53846153846153844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320</v>
      </c>
      <c r="Y298" s="387">
        <f>IFERROR(IF(X298="",0,CEILING((X298/$H298),1)*$H298),"")</f>
        <v>321.59999999999997</v>
      </c>
      <c r="Z298" s="36">
        <f>IFERROR(IF(Y298=0,"",ROUNDUP(Y298/H298,0)*0.00753),"")</f>
        <v>1.00902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346.66666666666669</v>
      </c>
      <c r="BN298" s="64">
        <f>IFERROR(Y298*I298/H298,"0")</f>
        <v>348.4</v>
      </c>
      <c r="BO298" s="64">
        <f>IFERROR(1/J298*(X298/H298),"0")</f>
        <v>0.85470085470085477</v>
      </c>
      <c r="BP298" s="64">
        <f>IFERROR(1/J298*(Y298/H298),"0")</f>
        <v>0.85897435897435892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216.66666666666669</v>
      </c>
      <c r="Y300" s="388">
        <f>IFERROR(Y295/H295,"0")+IFERROR(Y296/H296,"0")+IFERROR(Y297/H297,"0")+IFERROR(Y298/H298,"0")+IFERROR(Y299/H299,"0")</f>
        <v>218</v>
      </c>
      <c r="Z300" s="388">
        <f>IFERROR(IF(Z295="",0,Z295),"0")+IFERROR(IF(Z296="",0,Z296),"0")+IFERROR(IF(Z297="",0,Z297),"0")+IFERROR(IF(Z298="",0,Z298),"0")+IFERROR(IF(Z299="",0,Z299),"0")</f>
        <v>1.64154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520</v>
      </c>
      <c r="Y301" s="388">
        <f>IFERROR(SUM(Y295:Y299),"0")</f>
        <v>523.19999999999993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175</v>
      </c>
      <c r="Y313" s="387">
        <f>IFERROR(IF(X313="",0,CEILING((X313/$H313),1)*$H313),"")</f>
        <v>176.4</v>
      </c>
      <c r="Z313" s="36">
        <f>IFERROR(IF(Y313=0,"",ROUNDUP(Y313/H313,0)*0.00502),"")</f>
        <v>0.42168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183.33333333333334</v>
      </c>
      <c r="BN313" s="64">
        <f>IFERROR(Y313*I313/H313,"0")</f>
        <v>184.8</v>
      </c>
      <c r="BO313" s="64">
        <f>IFERROR(1/J313*(X313/H313),"0")</f>
        <v>0.35612535612535612</v>
      </c>
      <c r="BP313" s="64">
        <f>IFERROR(1/J313*(Y313/H313),"0")</f>
        <v>0.35897435897435903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83.333333333333329</v>
      </c>
      <c r="Y315" s="388">
        <f>IFERROR(Y313/H313,"0")+IFERROR(Y314/H314,"0")</f>
        <v>84</v>
      </c>
      <c r="Z315" s="388">
        <f>IFERROR(IF(Z313="",0,Z313),"0")+IFERROR(IF(Z314="",0,Z314),"0")</f>
        <v>0.42168</v>
      </c>
      <c r="AA315" s="389"/>
      <c r="AB315" s="389"/>
      <c r="AC315" s="389"/>
    </row>
    <row r="316" spans="1:68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175</v>
      </c>
      <c r="Y316" s="388">
        <f>IFERROR(SUM(Y313:Y314),"0")</f>
        <v>176.4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597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30</v>
      </c>
      <c r="Y346" s="387">
        <f>IFERROR(IF(X346="",0,CEILING((X346/$H346),1)*$H346),"")</f>
        <v>33.6</v>
      </c>
      <c r="Z346" s="36">
        <f>IFERROR(IF(Y346=0,"",ROUNDUP(Y346/H346,0)*0.02175),"")</f>
        <v>8.6999999999999994E-2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32.014285714285712</v>
      </c>
      <c r="BN346" s="64">
        <f>IFERROR(Y346*I346/H346,"0")</f>
        <v>35.856000000000002</v>
      </c>
      <c r="BO346" s="64">
        <f>IFERROR(1/J346*(X346/H346),"0")</f>
        <v>6.377551020408162E-2</v>
      </c>
      <c r="BP346" s="64">
        <f>IFERROR(1/J346*(Y346/H346),"0")</f>
        <v>7.1428571428571425E-2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250</v>
      </c>
      <c r="Y347" s="387">
        <f>IFERROR(IF(X347="",0,CEILING((X347/$H347),1)*$H347),"")</f>
        <v>257.39999999999998</v>
      </c>
      <c r="Z347" s="36">
        <f>IFERROR(IF(Y347=0,"",ROUNDUP(Y347/H347,0)*0.02175),"")</f>
        <v>0.71775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268.07692307692309</v>
      </c>
      <c r="BN347" s="64">
        <f>IFERROR(Y347*I347/H347,"0")</f>
        <v>276.012</v>
      </c>
      <c r="BO347" s="64">
        <f>IFERROR(1/J347*(X347/H347),"0")</f>
        <v>0.57234432234432231</v>
      </c>
      <c r="BP347" s="64">
        <f>IFERROR(1/J347*(Y347/H347),"0")</f>
        <v>0.5892857142857143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30</v>
      </c>
      <c r="Y348" s="387">
        <f>IFERROR(IF(X348="",0,CEILING((X348/$H348),1)*$H348),"")</f>
        <v>33.6</v>
      </c>
      <c r="Z348" s="36">
        <f>IFERROR(IF(Y348=0,"",ROUNDUP(Y348/H348,0)*0.02175),"")</f>
        <v>8.6999999999999994E-2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32.014285714285712</v>
      </c>
      <c r="BN348" s="64">
        <f>IFERROR(Y348*I348/H348,"0")</f>
        <v>35.856000000000002</v>
      </c>
      <c r="BO348" s="64">
        <f>IFERROR(1/J348*(X348/H348),"0")</f>
        <v>6.377551020408162E-2</v>
      </c>
      <c r="BP348" s="64">
        <f>IFERROR(1/J348*(Y348/H348),"0")</f>
        <v>7.1428571428571425E-2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39.19413919413919</v>
      </c>
      <c r="Y349" s="388">
        <f>IFERROR(Y346/H346,"0")+IFERROR(Y347/H347,"0")+IFERROR(Y348/H348,"0")</f>
        <v>41</v>
      </c>
      <c r="Z349" s="388">
        <f>IFERROR(IF(Z346="",0,Z346),"0")+IFERROR(IF(Z347="",0,Z347),"0")+IFERROR(IF(Z348="",0,Z348),"0")</f>
        <v>0.89174999999999993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310</v>
      </c>
      <c r="Y350" s="388">
        <f>IFERROR(SUM(Y346:Y348),"0")</f>
        <v>324.60000000000002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25.5</v>
      </c>
      <c r="Y354" s="387">
        <f>IFERROR(IF(X354="",0,CEILING((X354/$H354),1)*$H354),"")</f>
        <v>25.5</v>
      </c>
      <c r="Z354" s="36">
        <f>IFERROR(IF(Y354=0,"",ROUNDUP(Y354/H354,0)*0.00753),"")</f>
        <v>7.5300000000000006E-2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29.75</v>
      </c>
      <c r="BN354" s="64">
        <f>IFERROR(Y354*I354/H354,"0")</f>
        <v>29.75</v>
      </c>
      <c r="BO354" s="64">
        <f>IFERROR(1/J354*(X354/H354),"0")</f>
        <v>6.4102564102564097E-2</v>
      </c>
      <c r="BP354" s="64">
        <f>IFERROR(1/J354*(Y354/H354),"0")</f>
        <v>6.4102564102564097E-2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187</v>
      </c>
      <c r="Y355" s="387">
        <f>IFERROR(IF(X355="",0,CEILING((X355/$H355),1)*$H355),"")</f>
        <v>188.7</v>
      </c>
      <c r="Z355" s="36">
        <f>IFERROR(IF(Y355=0,"",ROUNDUP(Y355/H355,0)*0.00753),"")</f>
        <v>0.55722000000000005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212.66666666666666</v>
      </c>
      <c r="BN355" s="64">
        <f>IFERROR(Y355*I355/H355,"0")</f>
        <v>214.59999999999997</v>
      </c>
      <c r="BO355" s="64">
        <f>IFERROR(1/J355*(X355/H355),"0")</f>
        <v>0.47008547008547014</v>
      </c>
      <c r="BP355" s="64">
        <f>IFERROR(1/J355*(Y355/H355),"0")</f>
        <v>0.47435897435897434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83.333333333333343</v>
      </c>
      <c r="Y356" s="388">
        <f>IFERROR(Y352/H352,"0")+IFERROR(Y353/H353,"0")+IFERROR(Y354/H354,"0")+IFERROR(Y355/H355,"0")</f>
        <v>84</v>
      </c>
      <c r="Z356" s="388">
        <f>IFERROR(IF(Z352="",0,Z352),"0")+IFERROR(IF(Z353="",0,Z353),"0")+IFERROR(IF(Z354="",0,Z354),"0")+IFERROR(IF(Z355="",0,Z355),"0")</f>
        <v>0.63252000000000008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212.5</v>
      </c>
      <c r="Y357" s="388">
        <f>IFERROR(SUM(Y352:Y355),"0")</f>
        <v>214.2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80</v>
      </c>
      <c r="Y359" s="387">
        <f>IFERROR(IF(X359="",0,CEILING((X359/$H359),1)*$H359),"")</f>
        <v>80</v>
      </c>
      <c r="Z359" s="36">
        <f>IFERROR(IF(Y359=0,"",ROUNDUP(Y359/H359,0)*0.00474),"")</f>
        <v>0.18960000000000002</v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89.600000000000009</v>
      </c>
      <c r="BN359" s="64">
        <f>IFERROR(Y359*I359/H359,"0")</f>
        <v>89.600000000000009</v>
      </c>
      <c r="BO359" s="64">
        <f>IFERROR(1/J359*(X359/H359),"0")</f>
        <v>0.16806722689075629</v>
      </c>
      <c r="BP359" s="64">
        <f>IFERROR(1/J359*(Y359/H359),"0")</f>
        <v>0.16806722689075629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100</v>
      </c>
      <c r="Y361" s="387">
        <f>IFERROR(IF(X361="",0,CEILING((X361/$H361),1)*$H361),"")</f>
        <v>100</v>
      </c>
      <c r="Z361" s="36">
        <f>IFERROR(IF(Y361=0,"",ROUNDUP(Y361/H361,0)*0.00474),"")</f>
        <v>0.23700000000000002</v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112.00000000000001</v>
      </c>
      <c r="BN361" s="64">
        <f>IFERROR(Y361*I361/H361,"0")</f>
        <v>112.00000000000001</v>
      </c>
      <c r="BO361" s="64">
        <f>IFERROR(1/J361*(X361/H361),"0")</f>
        <v>0.21008403361344538</v>
      </c>
      <c r="BP361" s="64">
        <f>IFERROR(1/J361*(Y361/H361),"0")</f>
        <v>0.21008403361344538</v>
      </c>
    </row>
    <row r="362" spans="1:68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90</v>
      </c>
      <c r="Y362" s="388">
        <f>IFERROR(Y359/H359,"0")+IFERROR(Y360/H360,"0")+IFERROR(Y361/H361,"0")</f>
        <v>90</v>
      </c>
      <c r="Z362" s="388">
        <f>IFERROR(IF(Z359="",0,Z359),"0")+IFERROR(IF(Z360="",0,Z360),"0")+IFERROR(IF(Z361="",0,Z361),"0")</f>
        <v>0.42660000000000003</v>
      </c>
      <c r="AA362" s="389"/>
      <c r="AB362" s="389"/>
      <c r="AC362" s="389"/>
    </row>
    <row r="363" spans="1:68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180</v>
      </c>
      <c r="Y363" s="388">
        <f>IFERROR(SUM(Y359:Y361),"0")</f>
        <v>180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30</v>
      </c>
      <c r="Y366" s="387">
        <f>IFERROR(IF(X366="",0,CEILING((X366/$H366),1)*$H366),"")</f>
        <v>30.6</v>
      </c>
      <c r="Z366" s="36">
        <f>IFERROR(IF(Y366=0,"",ROUNDUP(Y366/H366,0)*0.00753),"")</f>
        <v>0.12801000000000001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34.133333333333333</v>
      </c>
      <c r="BN366" s="64">
        <f>IFERROR(Y366*I366/H366,"0")</f>
        <v>34.816000000000003</v>
      </c>
      <c r="BO366" s="64">
        <f>IFERROR(1/J366*(X366/H366),"0")</f>
        <v>0.10683760683760685</v>
      </c>
      <c r="BP366" s="64">
        <f>IFERROR(1/J366*(Y366/H366),"0")</f>
        <v>0.10897435897435898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16.666666666666668</v>
      </c>
      <c r="Y367" s="388">
        <f>IFERROR(Y366/H366,"0")</f>
        <v>17</v>
      </c>
      <c r="Z367" s="388">
        <f>IFERROR(IF(Z366="",0,Z366),"0")</f>
        <v>0.12801000000000001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30</v>
      </c>
      <c r="Y368" s="388">
        <f>IFERROR(SUM(Y366:Y366),"0")</f>
        <v>30.6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525</v>
      </c>
      <c r="Y371" s="387">
        <f>IFERROR(IF(X371="",0,CEILING((X371/$H371),1)*$H371),"")</f>
        <v>525</v>
      </c>
      <c r="Z371" s="36">
        <f>IFERROR(IF(Y371=0,"",ROUNDUP(Y371/H371,0)*0.00753),"")</f>
        <v>1.8825000000000001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593</v>
      </c>
      <c r="BN371" s="64">
        <f>IFERROR(Y371*I371/H371,"0")</f>
        <v>593</v>
      </c>
      <c r="BO371" s="64">
        <f>IFERROR(1/J371*(X371/H371),"0")</f>
        <v>1.6025641025641024</v>
      </c>
      <c r="BP371" s="64">
        <f>IFERROR(1/J371*(Y371/H371),"0")</f>
        <v>1.6025641025641024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350</v>
      </c>
      <c r="Y372" s="387">
        <f>IFERROR(IF(X372="",0,CEILING((X372/$H372),1)*$H372),"")</f>
        <v>350.7</v>
      </c>
      <c r="Z372" s="36">
        <f>IFERROR(IF(Y372=0,"",ROUNDUP(Y372/H372,0)*0.00753),"")</f>
        <v>1.2575100000000001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393.33333333333331</v>
      </c>
      <c r="BN372" s="64">
        <f>IFERROR(Y372*I372/H372,"0")</f>
        <v>394.11999999999995</v>
      </c>
      <c r="BO372" s="64">
        <f>IFERROR(1/J372*(X372/H372),"0")</f>
        <v>1.0683760683760684</v>
      </c>
      <c r="BP372" s="64">
        <f>IFERROR(1/J372*(Y372/H372),"0")</f>
        <v>1.0705128205128205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416.66666666666663</v>
      </c>
      <c r="Y373" s="388">
        <f>IFERROR(Y370/H370,"0")+IFERROR(Y371/H371,"0")+IFERROR(Y372/H372,"0")</f>
        <v>417</v>
      </c>
      <c r="Z373" s="388">
        <f>IFERROR(IF(Z370="",0,Z370),"0")+IFERROR(IF(Z371="",0,Z371),"0")+IFERROR(IF(Z372="",0,Z372),"0")</f>
        <v>3.1400100000000002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875</v>
      </c>
      <c r="Y374" s="388">
        <f>IFERROR(SUM(Y370:Y372),"0")</f>
        <v>875.7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1000</v>
      </c>
      <c r="Y379" s="387">
        <f t="shared" si="67"/>
        <v>1005</v>
      </c>
      <c r="Z379" s="36">
        <f>IFERROR(IF(Y379=0,"",ROUNDUP(Y379/H379,0)*0.02175),"")</f>
        <v>1.4572499999999999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1032</v>
      </c>
      <c r="BN379" s="64">
        <f t="shared" si="69"/>
        <v>1037.1600000000001</v>
      </c>
      <c r="BO379" s="64">
        <f t="shared" si="70"/>
        <v>1.3888888888888888</v>
      </c>
      <c r="BP379" s="64">
        <f t="shared" si="71"/>
        <v>1.3958333333333333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700</v>
      </c>
      <c r="Y381" s="387">
        <f t="shared" si="67"/>
        <v>705</v>
      </c>
      <c r="Z381" s="36">
        <f>IFERROR(IF(Y381=0,"",ROUNDUP(Y381/H381,0)*0.02175),"")</f>
        <v>1.0222499999999999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722.4</v>
      </c>
      <c r="BN381" s="64">
        <f t="shared" si="69"/>
        <v>727.56</v>
      </c>
      <c r="BO381" s="64">
        <f t="shared" si="70"/>
        <v>0.9722222222222221</v>
      </c>
      <c r="BP381" s="64">
        <f t="shared" si="71"/>
        <v>0.97916666666666663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2900</v>
      </c>
      <c r="Y383" s="387">
        <f t="shared" si="67"/>
        <v>2910</v>
      </c>
      <c r="Z383" s="36">
        <f>IFERROR(IF(Y383=0,"",ROUNDUP(Y383/H383,0)*0.02175),"")</f>
        <v>4.2195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2992.8</v>
      </c>
      <c r="BN383" s="64">
        <f t="shared" si="69"/>
        <v>3003.1200000000003</v>
      </c>
      <c r="BO383" s="64">
        <f t="shared" si="70"/>
        <v>4.0277777777777777</v>
      </c>
      <c r="BP383" s="64">
        <f t="shared" si="71"/>
        <v>4.0416666666666661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35</v>
      </c>
      <c r="Y386" s="387">
        <f t="shared" si="67"/>
        <v>35</v>
      </c>
      <c r="Z386" s="36">
        <f>IFERROR(IF(Y386=0,"",ROUNDUP(Y386/H386,0)*0.00937),"")</f>
        <v>6.5589999999999996E-2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36.47</v>
      </c>
      <c r="BN386" s="64">
        <f t="shared" si="69"/>
        <v>36.47</v>
      </c>
      <c r="BO386" s="64">
        <f t="shared" si="70"/>
        <v>5.8333333333333334E-2</v>
      </c>
      <c r="BP386" s="64">
        <f t="shared" si="71"/>
        <v>5.8333333333333334E-2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313.66666666666669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315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6.7645900000000001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4635</v>
      </c>
      <c r="Y388" s="388">
        <f>IFERROR(SUM(Y378:Y386),"0")</f>
        <v>4655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1100</v>
      </c>
      <c r="Y390" s="387">
        <f>IFERROR(IF(X390="",0,CEILING((X390/$H390),1)*$H390),"")</f>
        <v>1110</v>
      </c>
      <c r="Z390" s="36">
        <f>IFERROR(IF(Y390=0,"",ROUNDUP(Y390/H390,0)*0.02175),"")</f>
        <v>1.6094999999999999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1135.2</v>
      </c>
      <c r="BN390" s="64">
        <f>IFERROR(Y390*I390/H390,"0")</f>
        <v>1145.52</v>
      </c>
      <c r="BO390" s="64">
        <f>IFERROR(1/J390*(X390/H390),"0")</f>
        <v>1.5277777777777777</v>
      </c>
      <c r="BP390" s="64">
        <f>IFERROR(1/J390*(Y390/H390),"0")</f>
        <v>1.5416666666666665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8</v>
      </c>
      <c r="Y391" s="387">
        <f>IFERROR(IF(X391="",0,CEILING((X391/$H391),1)*$H391),"")</f>
        <v>8</v>
      </c>
      <c r="Z391" s="36">
        <f>IFERROR(IF(Y391=0,"",ROUNDUP(Y391/H391,0)*0.00937),"")</f>
        <v>1.874E-2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8.48</v>
      </c>
      <c r="BN391" s="64">
        <f>IFERROR(Y391*I391/H391,"0")</f>
        <v>8.48</v>
      </c>
      <c r="BO391" s="64">
        <f>IFERROR(1/J391*(X391/H391),"0")</f>
        <v>1.6666666666666666E-2</v>
      </c>
      <c r="BP391" s="64">
        <f>IFERROR(1/J391*(Y391/H391),"0")</f>
        <v>1.6666666666666666E-2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75.333333333333329</v>
      </c>
      <c r="Y392" s="388">
        <f>IFERROR(Y390/H390,"0")+IFERROR(Y391/H391,"0")</f>
        <v>76</v>
      </c>
      <c r="Z392" s="388">
        <f>IFERROR(IF(Z390="",0,Z390),"0")+IFERROR(IF(Z391="",0,Z391),"0")</f>
        <v>1.6282399999999999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1108</v>
      </c>
      <c r="Y393" s="388">
        <f>IFERROR(SUM(Y390:Y391),"0")</f>
        <v>1118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60</v>
      </c>
      <c r="Y397" s="387">
        <f>IFERROR(IF(X397="",0,CEILING((X397/$H397),1)*$H397),"")</f>
        <v>62.4</v>
      </c>
      <c r="Z397" s="36">
        <f>IFERROR(IF(Y397=0,"",ROUNDUP(Y397/H397,0)*0.02175),"")</f>
        <v>0.17399999999999999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64.338461538461544</v>
      </c>
      <c r="BN397" s="64">
        <f>IFERROR(Y397*I397/H397,"0")</f>
        <v>66.912000000000006</v>
      </c>
      <c r="BO397" s="64">
        <f>IFERROR(1/J397*(X397/H397),"0")</f>
        <v>0.13736263736263735</v>
      </c>
      <c r="BP397" s="64">
        <f>IFERROR(1/J397*(Y397/H397),"0")</f>
        <v>0.14285714285714285</v>
      </c>
    </row>
    <row r="398" spans="1:68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7.6923076923076925</v>
      </c>
      <c r="Y398" s="388">
        <f>IFERROR(Y395/H395,"0")+IFERROR(Y396/H396,"0")+IFERROR(Y397/H397,"0")</f>
        <v>8</v>
      </c>
      <c r="Z398" s="388">
        <f>IFERROR(IF(Z395="",0,Z395),"0")+IFERROR(IF(Z396="",0,Z396),"0")+IFERROR(IF(Z397="",0,Z397),"0")</f>
        <v>0.17399999999999999</v>
      </c>
      <c r="AA398" s="389"/>
      <c r="AB398" s="389"/>
      <c r="AC398" s="389"/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60</v>
      </c>
      <c r="Y399" s="388">
        <f>IFERROR(SUM(Y395:Y397),"0")</f>
        <v>62.4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20</v>
      </c>
      <c r="Y401" s="387">
        <f>IFERROR(IF(X401="",0,CEILING((X401/$H401),1)*$H401),"")</f>
        <v>23.4</v>
      </c>
      <c r="Z401" s="36">
        <f>IFERROR(IF(Y401=0,"",ROUNDUP(Y401/H401,0)*0.02175),"")</f>
        <v>6.5250000000000002E-2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21.446153846153852</v>
      </c>
      <c r="BN401" s="64">
        <f>IFERROR(Y401*I401/H401,"0")</f>
        <v>25.092000000000002</v>
      </c>
      <c r="BO401" s="64">
        <f>IFERROR(1/J401*(X401/H401),"0")</f>
        <v>4.5787545787545791E-2</v>
      </c>
      <c r="BP401" s="64">
        <f>IFERROR(1/J401*(Y401/H401),"0")</f>
        <v>5.3571428571428568E-2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2.5641025641025643</v>
      </c>
      <c r="Y403" s="388">
        <f>IFERROR(Y401/H401,"0")+IFERROR(Y402/H402,"0")</f>
        <v>3</v>
      </c>
      <c r="Z403" s="388">
        <f>IFERROR(IF(Z401="",0,Z401),"0")+IFERROR(IF(Z402="",0,Z402),"0")</f>
        <v>6.5250000000000002E-2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20</v>
      </c>
      <c r="Y404" s="388">
        <f>IFERROR(SUM(Y401:Y402),"0")</f>
        <v>23.4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60</v>
      </c>
      <c r="Y409" s="387">
        <f>IFERROR(IF(X409="",0,CEILING((X409/$H409),1)*$H409),"")</f>
        <v>60</v>
      </c>
      <c r="Z409" s="36">
        <f>IFERROR(IF(Y409=0,"",ROUNDUP(Y409/H409,0)*0.02175),"")</f>
        <v>0.10874999999999999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62.400000000000006</v>
      </c>
      <c r="BN409" s="64">
        <f>IFERROR(Y409*I409/H409,"0")</f>
        <v>62.400000000000006</v>
      </c>
      <c r="BO409" s="64">
        <f>IFERROR(1/J409*(X409/H409),"0")</f>
        <v>8.9285714285714274E-2</v>
      </c>
      <c r="BP409" s="64">
        <f>IFERROR(1/J409*(Y409/H409),"0")</f>
        <v>8.9285714285714274E-2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5</v>
      </c>
      <c r="Y411" s="388">
        <f>IFERROR(Y407/H407,"0")+IFERROR(Y408/H408,"0")+IFERROR(Y409/H409,"0")+IFERROR(Y410/H410,"0")</f>
        <v>5</v>
      </c>
      <c r="Z411" s="388">
        <f>IFERROR(IF(Z407="",0,Z407),"0")+IFERROR(IF(Z408="",0,Z408),"0")+IFERROR(IF(Z409="",0,Z409),"0")+IFERROR(IF(Z410="",0,Z410),"0")</f>
        <v>0.10874999999999999</v>
      </c>
      <c r="AA411" s="389"/>
      <c r="AB411" s="389"/>
      <c r="AC411" s="389"/>
    </row>
    <row r="412" spans="1:68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60</v>
      </c>
      <c r="Y412" s="388">
        <f>IFERROR(SUM(Y407:Y410),"0")</f>
        <v>60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40</v>
      </c>
      <c r="Y419" s="387">
        <f>IFERROR(IF(X419="",0,CEILING((X419/$H419),1)*$H419),"")</f>
        <v>46.8</v>
      </c>
      <c r="Z419" s="36">
        <f>IFERROR(IF(Y419=0,"",ROUNDUP(Y419/H419,0)*0.02175),"")</f>
        <v>0.1305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42.892307692307703</v>
      </c>
      <c r="BN419" s="64">
        <f>IFERROR(Y419*I419/H419,"0")</f>
        <v>50.184000000000005</v>
      </c>
      <c r="BO419" s="64">
        <f>IFERROR(1/J419*(X419/H419),"0")</f>
        <v>9.1575091575091583E-2</v>
      </c>
      <c r="BP419" s="64">
        <f>IFERROR(1/J419*(Y419/H419),"0")</f>
        <v>0.10714285714285714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5.1282051282051286</v>
      </c>
      <c r="Y424" s="388">
        <f>IFERROR(Y419/H419,"0")+IFERROR(Y420/H420,"0")+IFERROR(Y421/H421,"0")+IFERROR(Y422/H422,"0")+IFERROR(Y423/H423,"0")</f>
        <v>6</v>
      </c>
      <c r="Z424" s="388">
        <f>IFERROR(IF(Z419="",0,Z419),"0")+IFERROR(IF(Z420="",0,Z420),"0")+IFERROR(IF(Z421="",0,Z421),"0")+IFERROR(IF(Z422="",0,Z422),"0")+IFERROR(IF(Z423="",0,Z423),"0")</f>
        <v>0.1305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40</v>
      </c>
      <c r="Y425" s="388">
        <f>IFERROR(SUM(Y419:Y423),"0")</f>
        <v>46.8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50</v>
      </c>
      <c r="Y438" s="387">
        <f t="shared" si="72"/>
        <v>50.400000000000006</v>
      </c>
      <c r="Z438" s="36">
        <f>IFERROR(IF(Y438=0,"",ROUNDUP(Y438/H438,0)*0.00753),"")</f>
        <v>9.0359999999999996E-2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52.738095238095234</v>
      </c>
      <c r="BN438" s="64">
        <f t="shared" si="74"/>
        <v>53.160000000000004</v>
      </c>
      <c r="BO438" s="64">
        <f t="shared" si="75"/>
        <v>7.6312576312576319E-2</v>
      </c>
      <c r="BP438" s="64">
        <f t="shared" si="76"/>
        <v>7.6923076923076927E-2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40</v>
      </c>
      <c r="Y440" s="387">
        <f t="shared" si="72"/>
        <v>42</v>
      </c>
      <c r="Z440" s="36">
        <f>IFERROR(IF(Y440=0,"",ROUNDUP(Y440/H440,0)*0.00753),"")</f>
        <v>7.5300000000000006E-2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42.190476190476183</v>
      </c>
      <c r="BN440" s="64">
        <f t="shared" si="74"/>
        <v>44.3</v>
      </c>
      <c r="BO440" s="64">
        <f t="shared" si="75"/>
        <v>6.1050061050061048E-2</v>
      </c>
      <c r="BP440" s="64">
        <f t="shared" si="76"/>
        <v>6.4102564102564097E-2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6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35</v>
      </c>
      <c r="Y444" s="387">
        <f t="shared" si="72"/>
        <v>35.700000000000003</v>
      </c>
      <c r="Z444" s="36">
        <f t="shared" si="77"/>
        <v>8.5339999999999999E-2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37.166666666666664</v>
      </c>
      <c r="BN444" s="64">
        <f t="shared" si="74"/>
        <v>37.910000000000004</v>
      </c>
      <c r="BO444" s="64">
        <f t="shared" si="75"/>
        <v>7.1225071225071226E-2</v>
      </c>
      <c r="BP444" s="64">
        <f t="shared" si="76"/>
        <v>7.2649572649572655E-2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17.5</v>
      </c>
      <c r="Y448" s="387">
        <f t="shared" si="72"/>
        <v>18.900000000000002</v>
      </c>
      <c r="Z448" s="36">
        <f t="shared" si="77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18.583333333333332</v>
      </c>
      <c r="BN448" s="64">
        <f t="shared" si="74"/>
        <v>20.07</v>
      </c>
      <c r="BO448" s="64">
        <f t="shared" si="75"/>
        <v>3.5612535612535613E-2</v>
      </c>
      <c r="BP448" s="64">
        <f t="shared" si="76"/>
        <v>3.8461538461538464E-2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52.5</v>
      </c>
      <c r="Y453" s="387">
        <f t="shared" si="72"/>
        <v>52.5</v>
      </c>
      <c r="Z453" s="36">
        <f t="shared" si="77"/>
        <v>0.1255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55.75</v>
      </c>
      <c r="BN453" s="64">
        <f t="shared" si="74"/>
        <v>55.75</v>
      </c>
      <c r="BO453" s="64">
        <f t="shared" si="75"/>
        <v>0.10683760683760685</v>
      </c>
      <c r="BP453" s="64">
        <f t="shared" si="76"/>
        <v>0.10683760683760685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112</v>
      </c>
      <c r="Y457" s="387">
        <f t="shared" si="72"/>
        <v>112.56</v>
      </c>
      <c r="Z457" s="36">
        <f>IFERROR(IF(Y457=0,"",ROUNDUP(Y457/H457,0)*0.00753),"")</f>
        <v>0.50451000000000001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173.33333333333334</v>
      </c>
      <c r="BN457" s="64">
        <f t="shared" si="74"/>
        <v>174.20000000000002</v>
      </c>
      <c r="BO457" s="64">
        <f t="shared" si="75"/>
        <v>0.42735042735042739</v>
      </c>
      <c r="BP457" s="64">
        <f t="shared" si="76"/>
        <v>0.42948717948717946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138.0952380952381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140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0.92619000000000007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307</v>
      </c>
      <c r="Y459" s="388">
        <f>IFERROR(SUM(Y437:Y457),"0")</f>
        <v>312.06000000000006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60</v>
      </c>
      <c r="Y476" s="387">
        <f t="shared" si="78"/>
        <v>63</v>
      </c>
      <c r="Z476" s="36">
        <f>IFERROR(IF(Y476=0,"",ROUNDUP(Y476/H476,0)*0.00753),"")</f>
        <v>0.11295000000000001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63.28571428571427</v>
      </c>
      <c r="BN476" s="64">
        <f t="shared" si="80"/>
        <v>66.449999999999989</v>
      </c>
      <c r="BO476" s="64">
        <f t="shared" si="81"/>
        <v>9.1575091575091569E-2</v>
      </c>
      <c r="BP476" s="64">
        <f t="shared" si="82"/>
        <v>9.6153846153846145E-2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10.5</v>
      </c>
      <c r="Y479" s="387">
        <f t="shared" si="78"/>
        <v>10.5</v>
      </c>
      <c r="Z479" s="36">
        <f>IFERROR(IF(Y479=0,"",ROUNDUP(Y479/H479,0)*0.00502),"")</f>
        <v>2.5100000000000001E-2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11.149999999999999</v>
      </c>
      <c r="BN479" s="64">
        <f t="shared" si="80"/>
        <v>11.149999999999999</v>
      </c>
      <c r="BO479" s="64">
        <f t="shared" si="81"/>
        <v>2.1367521367521368E-2</v>
      </c>
      <c r="BP479" s="64">
        <f t="shared" si="82"/>
        <v>2.1367521367521368E-2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3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19.285714285714285</v>
      </c>
      <c r="Y481" s="388">
        <f>IFERROR(Y475/H475,"0")+IFERROR(Y476/H476,"0")+IFERROR(Y477/H477,"0")+IFERROR(Y478/H478,"0")+IFERROR(Y479/H479,"0")+IFERROR(Y480/H480,"0")</f>
        <v>20</v>
      </c>
      <c r="Z481" s="388">
        <f>IFERROR(IF(Z475="",0,Z475),"0")+IFERROR(IF(Z476="",0,Z476),"0")+IFERROR(IF(Z477="",0,Z477),"0")+IFERROR(IF(Z478="",0,Z478),"0")+IFERROR(IF(Z479="",0,Z479),"0")+IFERROR(IF(Z480="",0,Z480),"0")</f>
        <v>0.13805000000000001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70.5</v>
      </c>
      <c r="Y482" s="388">
        <f>IFERROR(SUM(Y475:Y480),"0")</f>
        <v>73.5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8</v>
      </c>
      <c r="Y489" s="387">
        <f>IFERROR(IF(X489="",0,CEILING((X489/$H489),1)*$H489),"")</f>
        <v>8.4</v>
      </c>
      <c r="Z489" s="36">
        <f>IFERROR(IF(Y489=0,"",ROUNDUP(Y489/H489,0)*0.00502),"")</f>
        <v>3.5140000000000005E-2</v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9.1466666666666683</v>
      </c>
      <c r="BN489" s="64">
        <f>IFERROR(Y489*I489/H489,"0")</f>
        <v>9.604000000000001</v>
      </c>
      <c r="BO489" s="64">
        <f>IFERROR(1/J489*(X489/H489),"0")</f>
        <v>2.8490028490028494E-2</v>
      </c>
      <c r="BP489" s="64">
        <f>IFERROR(1/J489*(Y489/H489),"0")</f>
        <v>2.9914529914529923E-2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6</v>
      </c>
      <c r="Y490" s="387">
        <f>IFERROR(IF(X490="",0,CEILING((X490/$H490),1)*$H490),"")</f>
        <v>6</v>
      </c>
      <c r="Z490" s="36">
        <f>IFERROR(IF(Y490=0,"",ROUNDUP(Y490/H490,0)*0.00502),"")</f>
        <v>2.5100000000000001E-2</v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6.5000000000000009</v>
      </c>
      <c r="BN490" s="64">
        <f>IFERROR(Y490*I490/H490,"0")</f>
        <v>6.5000000000000009</v>
      </c>
      <c r="BO490" s="64">
        <f>IFERROR(1/J490*(X490/H490),"0")</f>
        <v>2.1367521367521368E-2</v>
      </c>
      <c r="BP490" s="64">
        <f>IFERROR(1/J490*(Y490/H490),"0")</f>
        <v>2.1367521367521368E-2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14</v>
      </c>
      <c r="Y491" s="387">
        <f>IFERROR(IF(X491="",0,CEILING((X491/$H491),1)*$H491),"")</f>
        <v>14.399999999999999</v>
      </c>
      <c r="Z491" s="36">
        <f>IFERROR(IF(Y491=0,"",ROUNDUP(Y491/H491,0)*0.00502),"")</f>
        <v>6.0240000000000002E-2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23.56666666666667</v>
      </c>
      <c r="BN491" s="64">
        <f>IFERROR(Y491*I491/H491,"0")</f>
        <v>24.24</v>
      </c>
      <c r="BO491" s="64">
        <f>IFERROR(1/J491*(X491/H491),"0")</f>
        <v>4.9857549857549865E-2</v>
      </c>
      <c r="BP491" s="64">
        <f>IFERROR(1/J491*(Y491/H491),"0")</f>
        <v>5.1282051282051287E-2</v>
      </c>
    </row>
    <row r="492" spans="1:68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23.333333333333336</v>
      </c>
      <c r="Y492" s="388">
        <f>IFERROR(Y489/H489,"0")+IFERROR(Y490/H490,"0")+IFERROR(Y491/H491,"0")</f>
        <v>24</v>
      </c>
      <c r="Z492" s="388">
        <f>IFERROR(IF(Z489="",0,Z489),"0")+IFERROR(IF(Z490="",0,Z490),"0")+IFERROR(IF(Z491="",0,Z491),"0")</f>
        <v>0.12048</v>
      </c>
      <c r="AA492" s="389"/>
      <c r="AB492" s="389"/>
      <c r="AC492" s="389"/>
    </row>
    <row r="493" spans="1:68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28</v>
      </c>
      <c r="Y493" s="388">
        <f>IFERROR(SUM(Y489:Y491),"0")</f>
        <v>28.799999999999997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50</v>
      </c>
      <c r="Y502" s="387">
        <f t="shared" ref="Y502:Y509" si="83">IFERROR(IF(X502="",0,CEILING((X502/$H502),1)*$H502),"")</f>
        <v>52.800000000000004</v>
      </c>
      <c r="Z502" s="36">
        <f t="shared" ref="Z502:Z507" si="84">IFERROR(IF(Y502=0,"",ROUNDUP(Y502/H502,0)*0.01196),"")</f>
        <v>0.1196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53.409090909090907</v>
      </c>
      <c r="BN502" s="64">
        <f t="shared" ref="BN502:BN509" si="86">IFERROR(Y502*I502/H502,"0")</f>
        <v>56.400000000000006</v>
      </c>
      <c r="BO502" s="64">
        <f t="shared" ref="BO502:BO509" si="87">IFERROR(1/J502*(X502/H502),"0")</f>
        <v>9.1054778554778545E-2</v>
      </c>
      <c r="BP502" s="64">
        <f t="shared" ref="BP502:BP509" si="88">IFERROR(1/J502*(Y502/H502),"0")</f>
        <v>9.6153846153846159E-2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150</v>
      </c>
      <c r="Y505" s="387">
        <f t="shared" si="83"/>
        <v>153.12</v>
      </c>
      <c r="Z505" s="36">
        <f t="shared" si="84"/>
        <v>0.34683999999999998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160.22727272727272</v>
      </c>
      <c r="BN505" s="64">
        <f t="shared" si="86"/>
        <v>163.56</v>
      </c>
      <c r="BO505" s="64">
        <f t="shared" si="87"/>
        <v>0.27316433566433568</v>
      </c>
      <c r="BP505" s="64">
        <f t="shared" si="88"/>
        <v>0.27884615384615385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100</v>
      </c>
      <c r="Y507" s="387">
        <f t="shared" si="83"/>
        <v>100.32000000000001</v>
      </c>
      <c r="Z507" s="36">
        <f t="shared" si="84"/>
        <v>0.22724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106.81818181818181</v>
      </c>
      <c r="BN507" s="64">
        <f t="shared" si="86"/>
        <v>107.16</v>
      </c>
      <c r="BO507" s="64">
        <f t="shared" si="87"/>
        <v>0.18210955710955709</v>
      </c>
      <c r="BP507" s="64">
        <f t="shared" si="88"/>
        <v>0.18269230769230771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90</v>
      </c>
      <c r="Y508" s="387">
        <f t="shared" si="83"/>
        <v>90</v>
      </c>
      <c r="Z508" s="36">
        <f>IFERROR(IF(Y508=0,"",ROUNDUP(Y508/H508,0)*0.00937),"")</f>
        <v>0.23424999999999999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95.999999999999986</v>
      </c>
      <c r="BN508" s="64">
        <f t="shared" si="86"/>
        <v>95.999999999999986</v>
      </c>
      <c r="BO508" s="64">
        <f t="shared" si="87"/>
        <v>0.20833333333333334</v>
      </c>
      <c r="BP508" s="64">
        <f t="shared" si="88"/>
        <v>0.20833333333333334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138</v>
      </c>
      <c r="Y509" s="387">
        <f t="shared" si="83"/>
        <v>140.4</v>
      </c>
      <c r="Z509" s="36">
        <f>IFERROR(IF(Y509=0,"",ROUNDUP(Y509/H509,0)*0.00937),"")</f>
        <v>0.36542999999999998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147.19999999999999</v>
      </c>
      <c r="BN509" s="64">
        <f t="shared" si="86"/>
        <v>149.76</v>
      </c>
      <c r="BO509" s="64">
        <f t="shared" si="87"/>
        <v>0.31944444444444448</v>
      </c>
      <c r="BP509" s="64">
        <f t="shared" si="88"/>
        <v>0.32500000000000001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120.15151515151516</v>
      </c>
      <c r="Y510" s="388">
        <f>IFERROR(Y502/H502,"0")+IFERROR(Y503/H503,"0")+IFERROR(Y504/H504,"0")+IFERROR(Y505/H505,"0")+IFERROR(Y506/H506,"0")+IFERROR(Y507/H507,"0")+IFERROR(Y508/H508,"0")+IFERROR(Y509/H509,"0")</f>
        <v>122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1.2933599999999998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528</v>
      </c>
      <c r="Y511" s="388">
        <f>IFERROR(SUM(Y502:Y509),"0")</f>
        <v>536.64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50</v>
      </c>
      <c r="Y513" s="387">
        <f>IFERROR(IF(X513="",0,CEILING((X513/$H513),1)*$H513),"")</f>
        <v>52.800000000000004</v>
      </c>
      <c r="Z513" s="36">
        <f>IFERROR(IF(Y513=0,"",ROUNDUP(Y513/H513,0)*0.01196),"")</f>
        <v>0.1196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53.409090909090907</v>
      </c>
      <c r="BN513" s="64">
        <f>IFERROR(Y513*I513/H513,"0")</f>
        <v>56.400000000000006</v>
      </c>
      <c r="BO513" s="64">
        <f>IFERROR(1/J513*(X513/H513),"0")</f>
        <v>9.1054778554778545E-2</v>
      </c>
      <c r="BP513" s="64">
        <f>IFERROR(1/J513*(Y513/H513),"0")</f>
        <v>9.6153846153846159E-2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9.4696969696969688</v>
      </c>
      <c r="Y515" s="388">
        <f>IFERROR(Y513/H513,"0")+IFERROR(Y514/H514,"0")</f>
        <v>10</v>
      </c>
      <c r="Z515" s="388">
        <f>IFERROR(IF(Z513="",0,Z513),"0")+IFERROR(IF(Z514="",0,Z514),"0")</f>
        <v>0.1196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50</v>
      </c>
      <c r="Y516" s="388">
        <f>IFERROR(SUM(Y513:Y514),"0")</f>
        <v>52.800000000000004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70</v>
      </c>
      <c r="Y518" s="387">
        <f t="shared" ref="Y518:Y523" si="89">IFERROR(IF(X518="",0,CEILING((X518/$H518),1)*$H518),"")</f>
        <v>73.92</v>
      </c>
      <c r="Z518" s="36">
        <f>IFERROR(IF(Y518=0,"",ROUNDUP(Y518/H518,0)*0.01196),"")</f>
        <v>0.16744000000000001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74.772727272727266</v>
      </c>
      <c r="BN518" s="64">
        <f t="shared" ref="BN518:BN523" si="91">IFERROR(Y518*I518/H518,"0")</f>
        <v>78.959999999999994</v>
      </c>
      <c r="BO518" s="64">
        <f t="shared" ref="BO518:BO523" si="92">IFERROR(1/J518*(X518/H518),"0")</f>
        <v>0.12747668997668998</v>
      </c>
      <c r="BP518" s="64">
        <f t="shared" ref="BP518:BP523" si="93">IFERROR(1/J518*(Y518/H518),"0")</f>
        <v>0.13461538461538464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50</v>
      </c>
      <c r="Y519" s="387">
        <f t="shared" si="89"/>
        <v>52.800000000000004</v>
      </c>
      <c r="Z519" s="36">
        <f>IFERROR(IF(Y519=0,"",ROUNDUP(Y519/H519,0)*0.01196),"")</f>
        <v>0.1196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53.409090909090907</v>
      </c>
      <c r="BN519" s="64">
        <f t="shared" si="91"/>
        <v>56.400000000000006</v>
      </c>
      <c r="BO519" s="64">
        <f t="shared" si="92"/>
        <v>9.1054778554778545E-2</v>
      </c>
      <c r="BP519" s="64">
        <f t="shared" si="93"/>
        <v>9.6153846153846159E-2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120</v>
      </c>
      <c r="Y520" s="387">
        <f t="shared" si="89"/>
        <v>121.44000000000001</v>
      </c>
      <c r="Z520" s="36">
        <f>IFERROR(IF(Y520=0,"",ROUNDUP(Y520/H520,0)*0.01196),"")</f>
        <v>0.27507999999999999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128.18181818181816</v>
      </c>
      <c r="BN520" s="64">
        <f t="shared" si="91"/>
        <v>129.72</v>
      </c>
      <c r="BO520" s="64">
        <f t="shared" si="92"/>
        <v>0.21853146853146854</v>
      </c>
      <c r="BP520" s="64">
        <f t="shared" si="93"/>
        <v>0.22115384615384617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60</v>
      </c>
      <c r="Y521" s="387">
        <f t="shared" si="89"/>
        <v>61.2</v>
      </c>
      <c r="Z521" s="36">
        <f>IFERROR(IF(Y521=0,"",ROUNDUP(Y521/H521,0)*0.00937),"")</f>
        <v>0.15928999999999999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63.999999999999993</v>
      </c>
      <c r="BN521" s="64">
        <f t="shared" si="91"/>
        <v>65.28</v>
      </c>
      <c r="BO521" s="64">
        <f t="shared" si="92"/>
        <v>0.1388888888888889</v>
      </c>
      <c r="BP521" s="64">
        <f t="shared" si="93"/>
        <v>0.14166666666666666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12</v>
      </c>
      <c r="Y522" s="387">
        <f t="shared" si="89"/>
        <v>14.4</v>
      </c>
      <c r="Z522" s="36">
        <f>IFERROR(IF(Y522=0,"",ROUNDUP(Y522/H522,0)*0.00937),"")</f>
        <v>3.7479999999999999E-2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12.7</v>
      </c>
      <c r="BN522" s="64">
        <f t="shared" si="91"/>
        <v>15.24</v>
      </c>
      <c r="BO522" s="64">
        <f t="shared" si="92"/>
        <v>2.7777777777777776E-2</v>
      </c>
      <c r="BP522" s="64">
        <f t="shared" si="93"/>
        <v>3.3333333333333333E-2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48</v>
      </c>
      <c r="Y523" s="387">
        <f t="shared" si="89"/>
        <v>50.4</v>
      </c>
      <c r="Z523" s="36">
        <f>IFERROR(IF(Y523=0,"",ROUNDUP(Y523/H523,0)*0.00937),"")</f>
        <v>0.13117999999999999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50.8</v>
      </c>
      <c r="BN523" s="64">
        <f t="shared" si="91"/>
        <v>53.339999999999996</v>
      </c>
      <c r="BO523" s="64">
        <f t="shared" si="92"/>
        <v>0.1111111111111111</v>
      </c>
      <c r="BP523" s="64">
        <f t="shared" si="93"/>
        <v>0.11666666666666667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78.787878787878782</v>
      </c>
      <c r="Y524" s="388">
        <f>IFERROR(Y518/H518,"0")+IFERROR(Y519/H519,"0")+IFERROR(Y520/H520,"0")+IFERROR(Y521/H521,"0")+IFERROR(Y522/H522,"0")+IFERROR(Y523/H523,"0")</f>
        <v>82</v>
      </c>
      <c r="Z524" s="388">
        <f>IFERROR(IF(Z518="",0,Z518),"0")+IFERROR(IF(Z519="",0,Z519),"0")+IFERROR(IF(Z520="",0,Z520),"0")+IFERROR(IF(Z521="",0,Z521),"0")+IFERROR(IF(Z522="",0,Z522),"0")+IFERROR(IF(Z523="",0,Z523),"0")</f>
        <v>0.89006999999999981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360</v>
      </c>
      <c r="Y525" s="388">
        <f>IFERROR(SUM(Y518:Y523),"0")</f>
        <v>374.15999999999997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20</v>
      </c>
      <c r="Y542" s="387">
        <f t="shared" si="94"/>
        <v>24</v>
      </c>
      <c r="Z542" s="36">
        <f>IFERROR(IF(Y542=0,"",ROUNDUP(Y542/H542,0)*0.02175),"")</f>
        <v>4.3499999999999997E-2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20.8</v>
      </c>
      <c r="BN542" s="64">
        <f t="shared" si="96"/>
        <v>24.959999999999997</v>
      </c>
      <c r="BO542" s="64">
        <f t="shared" si="97"/>
        <v>2.976190476190476E-2</v>
      </c>
      <c r="BP542" s="64">
        <f t="shared" si="98"/>
        <v>3.5714285714285712E-2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1.6666666666666667</v>
      </c>
      <c r="Y547" s="388">
        <f>IFERROR(Y540/H540,"0")+IFERROR(Y541/H541,"0")+IFERROR(Y542/H542,"0")+IFERROR(Y543/H543,"0")+IFERROR(Y544/H544,"0")+IFERROR(Y545/H545,"0")+IFERROR(Y546/H546,"0")</f>
        <v>2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4.3499999999999997E-2</v>
      </c>
      <c r="AA547" s="389"/>
      <c r="AB547" s="389"/>
      <c r="AC547" s="389"/>
    </row>
    <row r="548" spans="1:68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20</v>
      </c>
      <c r="Y548" s="388">
        <f>IFERROR(SUM(Y540:Y546),"0")</f>
        <v>24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10</v>
      </c>
      <c r="Y558" s="387">
        <f t="shared" si="99"/>
        <v>12.600000000000001</v>
      </c>
      <c r="Z558" s="36">
        <f>IFERROR(IF(Y558=0,"",ROUNDUP(Y558/H558,0)*0.00753),"")</f>
        <v>2.2589999999999999E-2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10.619047619047619</v>
      </c>
      <c r="BN558" s="64">
        <f t="shared" si="101"/>
        <v>13.38</v>
      </c>
      <c r="BO558" s="64">
        <f t="shared" si="102"/>
        <v>1.5262515262515262E-2</v>
      </c>
      <c r="BP558" s="64">
        <f t="shared" si="103"/>
        <v>1.9230769230769232E-2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2.3809523809523809</v>
      </c>
      <c r="Y564" s="388">
        <f>IFERROR(Y557/H557,"0")+IFERROR(Y558/H558,"0")+IFERROR(Y559/H559,"0")+IFERROR(Y560/H560,"0")+IFERROR(Y561/H561,"0")+IFERROR(Y562/H562,"0")+IFERROR(Y563/H563,"0")</f>
        <v>3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2.2589999999999999E-2</v>
      </c>
      <c r="AA564" s="389"/>
      <c r="AB564" s="389"/>
      <c r="AC564" s="389"/>
    </row>
    <row r="565" spans="1:68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10</v>
      </c>
      <c r="Y565" s="388">
        <f>IFERROR(SUM(Y557:Y563),"0")</f>
        <v>12.600000000000001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900</v>
      </c>
      <c r="Y567" s="387">
        <f>IFERROR(IF(X567="",0,CEILING((X567/$H567),1)*$H567),"")</f>
        <v>904.8</v>
      </c>
      <c r="Z567" s="36">
        <f>IFERROR(IF(Y567=0,"",ROUNDUP(Y567/H567,0)*0.02175),"")</f>
        <v>2.5229999999999997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965.07692307692309</v>
      </c>
      <c r="BN567" s="64">
        <f>IFERROR(Y567*I567/H567,"0")</f>
        <v>970.22400000000016</v>
      </c>
      <c r="BO567" s="64">
        <f>IFERROR(1/J567*(X567/H567),"0")</f>
        <v>2.0604395604395602</v>
      </c>
      <c r="BP567" s="64">
        <f>IFERROR(1/J567*(Y567/H567),"0")</f>
        <v>2.0714285714285712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115.38461538461539</v>
      </c>
      <c r="Y571" s="388">
        <f>IFERROR(Y567/H567,"0")+IFERROR(Y568/H568,"0")+IFERROR(Y569/H569,"0")+IFERROR(Y570/H570,"0")</f>
        <v>116</v>
      </c>
      <c r="Z571" s="388">
        <f>IFERROR(IF(Z567="",0,Z567),"0")+IFERROR(IF(Z568="",0,Z568),"0")+IFERROR(IF(Z569="",0,Z569),"0")+IFERROR(IF(Z570="",0,Z570),"0")</f>
        <v>2.5229999999999997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900</v>
      </c>
      <c r="Y572" s="388">
        <f>IFERROR(SUM(Y567:Y570),"0")</f>
        <v>904.8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17062.599999999999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17261.459999999995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18189.947352302872</v>
      </c>
      <c r="Y599" s="388">
        <f>IFERROR(SUM(BN22:BN595),"0")</f>
        <v>18401.254000000001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34</v>
      </c>
      <c r="Y600" s="38">
        <f>ROUNDUP(SUM(BP22:BP595),0)</f>
        <v>34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19039.947352302872</v>
      </c>
      <c r="Y601" s="388">
        <f>GrossWeightTotalR+PalletQtyTotalR*25</f>
        <v>19251.254000000001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3637.8713661817105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3673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38.472149999999999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365.20000000000005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972</v>
      </c>
      <c r="E608" s="46">
        <f>IFERROR(Y108*1,"0")+IFERROR(Y109*1,"0")+IFERROR(Y110*1,"0")+IFERROR(Y114*1,"0")+IFERROR(Y115*1,"0")+IFERROR(Y116*1,"0")+IFERROR(Y117*1,"0")+IFERROR(Y118*1,"0")</f>
        <v>982.8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1510.62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60.6</v>
      </c>
      <c r="I608" s="46">
        <f>IFERROR(Y193*1,"0")+IFERROR(Y194*1,"0")+IFERROR(Y195*1,"0")+IFERROR(Y196*1,"0")+IFERROR(Y197*1,"0")+IFERROR(Y198*1,"0")+IFERROR(Y199*1,"0")+IFERROR(Y200*1,"0")</f>
        <v>592.20000000000005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1846.5</v>
      </c>
      <c r="K608" s="46">
        <f>IFERROR(Y249*1,"0")+IFERROR(Y250*1,"0")+IFERROR(Y251*1,"0")+IFERROR(Y252*1,"0")+IFERROR(Y253*1,"0")+IFERROR(Y254*1,"0")+IFERROR(Y255*1,"0")+IFERROR(Y256*1,"0")</f>
        <v>24</v>
      </c>
      <c r="L608" s="384"/>
      <c r="M608" s="46">
        <f>IFERROR(Y261*1,"0")+IFERROR(Y262*1,"0")+IFERROR(Y263*1,"0")+IFERROR(Y264*1,"0")+IFERROR(Y265*1,"0")+IFERROR(Y266*1,"0")+IFERROR(Y267*1,"0")+IFERROR(Y268*1,"0")</f>
        <v>140.80000000000001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523.19999999999993</v>
      </c>
      <c r="S608" s="46">
        <f>IFERROR(Y304*1,"0")</f>
        <v>0</v>
      </c>
      <c r="T608" s="46">
        <f>IFERROR(Y309*1,"0")+IFERROR(Y313*1,"0")+IFERROR(Y314*1,"0")</f>
        <v>176.4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718.8</v>
      </c>
      <c r="V608" s="46">
        <f>IFERROR(Y366*1,"0")+IFERROR(Y370*1,"0")+IFERROR(Y371*1,"0")+IFERROR(Y372*1,"0")</f>
        <v>906.3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5858.7999999999993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106.8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314.46000000000004</v>
      </c>
      <c r="Z608" s="46">
        <f>IFERROR(Y471*1,"0")+IFERROR(Y475*1,"0")+IFERROR(Y476*1,"0")+IFERROR(Y477*1,"0")+IFERROR(Y478*1,"0")+IFERROR(Y479*1,"0")+IFERROR(Y480*1,"0")+IFERROR(Y484*1,"0")</f>
        <v>77.459999999999994</v>
      </c>
      <c r="AA608" s="46">
        <f>IFERROR(Y489*1,"0")+IFERROR(Y490*1,"0")+IFERROR(Y491*1,"0")</f>
        <v>28.799999999999997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963.59999999999991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941.4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100,00"/>
        <filter val="1 108,00"/>
        <filter val="1 220,00"/>
        <filter val="1,50"/>
        <filter val="1,67"/>
        <filter val="1,80"/>
        <filter val="10,00"/>
        <filter val="10,50"/>
        <filter val="100,00"/>
        <filter val="110,00"/>
        <filter val="112,00"/>
        <filter val="115,36"/>
        <filter val="115,38"/>
        <filter val="118,52"/>
        <filter val="12,00"/>
        <filter val="12,50"/>
        <filter val="120,00"/>
        <filter val="120,15"/>
        <filter val="122,50"/>
        <filter val="128,00"/>
        <filter val="138,00"/>
        <filter val="138,10"/>
        <filter val="14,00"/>
        <filter val="140,00"/>
        <filter val="145,24"/>
        <filter val="15,00"/>
        <filter val="150,00"/>
        <filter val="16,50"/>
        <filter val="16,67"/>
        <filter val="160,00"/>
        <filter val="17 062,60"/>
        <filter val="17,50"/>
        <filter val="175,00"/>
        <filter val="18 189,95"/>
        <filter val="18,90"/>
        <filter val="180,00"/>
        <filter val="187,00"/>
        <filter val="19 039,95"/>
        <filter val="19,29"/>
        <filter val="190,00"/>
        <filter val="192,50"/>
        <filter val="2 900,00"/>
        <filter val="2,38"/>
        <filter val="2,50"/>
        <filter val="2,56"/>
        <filter val="20,00"/>
        <filter val="200,00"/>
        <filter val="21,00"/>
        <filter val="212,50"/>
        <filter val="216,67"/>
        <filter val="221,19"/>
        <filter val="23,33"/>
        <filter val="24,00"/>
        <filter val="240,00"/>
        <filter val="247,62"/>
        <filter val="25,00"/>
        <filter val="25,50"/>
        <filter val="250,00"/>
        <filter val="27,00"/>
        <filter val="28,00"/>
        <filter val="3 637,87"/>
        <filter val="3,30"/>
        <filter val="3,33"/>
        <filter val="30,00"/>
        <filter val="307,00"/>
        <filter val="310,00"/>
        <filter val="313,67"/>
        <filter val="315,00"/>
        <filter val="320,00"/>
        <filter val="33,00"/>
        <filter val="34"/>
        <filter val="35,00"/>
        <filter val="350,00"/>
        <filter val="36,67"/>
        <filter val="360,00"/>
        <filter val="39,19"/>
        <filter val="4 635,00"/>
        <filter val="40,00"/>
        <filter val="405,00"/>
        <filter val="416,67"/>
        <filter val="42,59"/>
        <filter val="45,00"/>
        <filter val="450,00"/>
        <filter val="454,02"/>
        <filter val="460,00"/>
        <filter val="48,00"/>
        <filter val="490,00"/>
        <filter val="495,00"/>
        <filter val="5,00"/>
        <filter val="5,13"/>
        <filter val="5,95"/>
        <filter val="50,00"/>
        <filter val="500,00"/>
        <filter val="515,00"/>
        <filter val="52,50"/>
        <filter val="520,00"/>
        <filter val="525,00"/>
        <filter val="528,00"/>
        <filter val="555,00"/>
        <filter val="58,52"/>
        <filter val="585,00"/>
        <filter val="6,00"/>
        <filter val="60,00"/>
        <filter val="650,00"/>
        <filter val="66,00"/>
        <filter val="7,69"/>
        <filter val="70,00"/>
        <filter val="70,50"/>
        <filter val="700,00"/>
        <filter val="75,33"/>
        <filter val="78,79"/>
        <filter val="8,00"/>
        <filter val="8,33"/>
        <filter val="8,57"/>
        <filter val="80,00"/>
        <filter val="83,33"/>
        <filter val="875,00"/>
        <filter val="88,52"/>
        <filter val="9,00"/>
        <filter val="9,47"/>
        <filter val="90,00"/>
        <filter val="90,74"/>
        <filter val="900,00"/>
        <filter val="926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