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6741A4-19A5-48C0-AE49-2233143762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N253" i="1"/>
  <c r="BM253" i="1"/>
  <c r="Z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Z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Y136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66" i="1" l="1"/>
  <c r="BN266" i="1"/>
  <c r="Z266" i="1"/>
  <c r="BP297" i="1"/>
  <c r="BN297" i="1"/>
  <c r="Z297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9" i="1"/>
  <c r="BN199" i="1"/>
  <c r="Z218" i="1"/>
  <c r="BN218" i="1"/>
  <c r="Z228" i="1"/>
  <c r="BN228" i="1"/>
  <c r="Z236" i="1"/>
  <c r="BN236" i="1"/>
  <c r="Z249" i="1"/>
  <c r="BN249" i="1"/>
  <c r="BP278" i="1"/>
  <c r="BN278" i="1"/>
  <c r="Z278" i="1"/>
  <c r="U60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R608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V608" i="1"/>
  <c r="Y367" i="1"/>
  <c r="BP366" i="1"/>
  <c r="BN366" i="1"/>
  <c r="Z366" i="1"/>
  <c r="Z367" i="1" s="1"/>
  <c r="Y374" i="1"/>
  <c r="BP370" i="1"/>
  <c r="BN370" i="1"/>
  <c r="Z370" i="1"/>
  <c r="Z373" i="1" s="1"/>
  <c r="Y373" i="1"/>
  <c r="B608" i="1"/>
  <c r="X600" i="1"/>
  <c r="X601" i="1" s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Z131" i="1"/>
  <c r="BN131" i="1"/>
  <c r="BP131" i="1"/>
  <c r="Y137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BN171" i="1"/>
  <c r="Y174" i="1"/>
  <c r="Z177" i="1"/>
  <c r="Z182" i="1" s="1"/>
  <c r="BN177" i="1"/>
  <c r="Z181" i="1"/>
  <c r="BN181" i="1"/>
  <c r="Z187" i="1"/>
  <c r="BN187" i="1"/>
  <c r="BP193" i="1"/>
  <c r="BN193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12" i="1"/>
  <c r="M608" i="1"/>
  <c r="Y291" i="1"/>
  <c r="Y300" i="1"/>
  <c r="Y315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62" i="1"/>
  <c r="Y399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H9" i="1"/>
  <c r="Y24" i="1"/>
  <c r="Y59" i="1"/>
  <c r="Y75" i="1"/>
  <c r="Y112" i="1"/>
  <c r="Y129" i="1"/>
  <c r="Y157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Y258" i="1"/>
  <c r="BP250" i="1"/>
  <c r="BN250" i="1"/>
  <c r="Z250" i="1"/>
  <c r="I608" i="1"/>
  <c r="Y201" i="1"/>
  <c r="K608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35" i="1" l="1"/>
  <c r="Z481" i="1"/>
  <c r="Z424" i="1"/>
  <c r="Z398" i="1"/>
  <c r="Z387" i="1"/>
  <c r="Z349" i="1"/>
  <c r="Z343" i="1"/>
  <c r="Z334" i="1"/>
  <c r="Z356" i="1"/>
  <c r="Z300" i="1"/>
  <c r="Z279" i="1"/>
  <c r="Z136" i="1"/>
  <c r="Z128" i="1"/>
  <c r="Z119" i="1"/>
  <c r="Z111" i="1"/>
  <c r="Z104" i="1"/>
  <c r="Z98" i="1"/>
  <c r="Z90" i="1"/>
  <c r="Z59" i="1"/>
  <c r="Z554" i="1"/>
  <c r="Z411" i="1"/>
  <c r="Z269" i="1"/>
  <c r="Z237" i="1"/>
  <c r="Z36" i="1"/>
  <c r="Z584" i="1"/>
  <c r="Z257" i="1"/>
  <c r="Z547" i="1"/>
  <c r="Z492" i="1"/>
  <c r="Y598" i="1"/>
  <c r="Z223" i="1"/>
  <c r="Y600" i="1"/>
  <c r="Z524" i="1"/>
  <c r="Z510" i="1"/>
  <c r="Z578" i="1"/>
  <c r="Z564" i="1"/>
  <c r="Z458" i="1"/>
  <c r="Z327" i="1"/>
  <c r="Z201" i="1"/>
  <c r="Z146" i="1"/>
  <c r="Z75" i="1"/>
  <c r="Y602" i="1"/>
  <c r="Y599" i="1"/>
  <c r="Y601" i="1" s="1"/>
  <c r="Z603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<sst xmlns="http://schemas.openxmlformats.org/spreadsheetml/2006/main" count="2494" uniqueCount="798">
  <si>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</si>
  <si>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</si>
  <si>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</si>
  <si>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</si>
  <si>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</si>
  <si>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</si>
  <si>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</si>
  <si>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</si>
  <si>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</si>
  <si>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</si>
  <si>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</si>
  <si>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</si>
  <si>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</si>
  <si>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</si>
  <si>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</si>
  <si>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</si>
  <si>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</si>
  <si>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</si>
  <si>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</si>
  <si>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</si>
  <si>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</si>
  <si>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</si>
  <si>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</si>
  <si>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</si>
  <si>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</si>
  <si>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</si>
  <si>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</si>
  <si>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</si>
  <si>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</si>
  <si>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</si>
  <si>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</si>
  <si>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</si>
  <si>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</si>
  <si>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</si>
  <si>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</si>
  <si>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</si>
  <si>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</si>
  <si>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</si>
  <si>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</si>
  <si>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</si>
  <si>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</si>
  <si>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</si>
  <si>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</si>
  <si>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</si>
  <si>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</si>
  <si>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</si>
  <si>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</si>
  <si>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</si>
  <si>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</si>
  <si>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</si>
  <si>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</si>
  <si>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</si>
  <si>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</si>
  <si>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</si>
  <si>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</si>
  <si>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</si>
  <si>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</si>
  <si>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</si>
  <si>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</si>
  <si>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</si>
  <si>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</si>
  <si>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</si>
  <si>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</si>
  <si>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</si>
  <si>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</si>
  <si>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</si>
  <si>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</si>
  <si>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</si>
  <si>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</si>
  <si>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</si>
  <si>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</si>
  <si>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</si>
  <si>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</si>
  <si>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</si>
  <si>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</si>
  <si>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</si>
  <si>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</si>
  <si>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</si>
  <si>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</si>
  <si>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</si>
  <si>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</si>
  <si>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</si>
  <si>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</si>
  <si>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</si>
  <si>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</si>
  <si>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</si>
  <si>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</si>
  <si>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</si>
  <si>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</si>
  <si>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</si>
  <si>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</si>
  <si>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</si>
  <si>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</si>
  <si>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</si>
  <si>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</si>
  <si>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</si>
  <si>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</si>
  <si>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</si>
  <si>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</si>
  <si>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</si>
  <si>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</si>
  <si>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</si>
  <si>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</si>
  <si>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</si>
  <si>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</si>
  <si>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</si>
  <si>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</si>
  <si>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</si>
  <si>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</si>
  <si>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</si>
  <si>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</si>
  <si>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</si>
  <si>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</si>
  <si>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</si>
  <si>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</si>
  <si>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</si>
  <si>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</si>
  <si>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</si>
  <si>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</si>
  <si>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</si>
  <si>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</si>
  <si>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</si>
  <si>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</si>
  <si>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</si>
  <si>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</si>
  <si>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</si>
  <si>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</si>
  <si>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</si>
  <si>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</si>
  <si>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</si>
  <si>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</si>
  <si>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</si>
  <si>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</si>
  <si>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</si>
  <si>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</si>
  <si>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</si>
  <si>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</si>
  <si>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</si>
  <si>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</si>
  <si>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</si>
  <si>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</si>
  <si>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</si>
  <si>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</si>
  <si>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</si>
  <si>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</si>
  <si>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</si>
  <si>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</si>
  <si>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</si>
  <si>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</si>
  <si>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</si>
  <si>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</si>
  <si>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</si>
  <si>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</si>
  <si>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</si>
  <si>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</si>
  <si>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</si>
  <si>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</si>
  <si>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</si>
  <si>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</si>
  <si>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</si>
  <si>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</si>
  <si>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</si>
  <si>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</si>
  <si>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</si>
  <si>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</si>
  <si>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</si>
  <si>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</si>
  <si>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</si>
  <si>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</si>
  <si>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</si>
  <si>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</si>
  <si>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</si>
  <si>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</si>
  <si>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</si>
  <si>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</si>
  <si>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</si>
  <si>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</si>
  <si>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</si>
  <si>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</si>
  <si>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</si>
  <si>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</si>
  <si>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</si>
  <si>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</si>
  <si>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</si>
  <si>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</si>
  <si>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</si>
  <si>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</si>
  <si>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</si>
  <si>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</si>
  <si>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</si>
  <si>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</si>
  <si>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</si>
  <si>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</si>
  <si>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</si>
  <si>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</si>
  <si>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</si>
  <si>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</si>
  <si>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</si>
  <si>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</si>
  <si>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</si>
  <si>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</si>
  <si>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</si>
  <si>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</si>
  <si>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</si>
  <si>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</si>
  <si>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</si>
  <si>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</si>
  <si>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</si>
  <si>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</si>
  <si>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</si>
  <si>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</si>
  <si>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</si>
  <si>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</si>
  <si>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</si>
  <si>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</si>
  <si>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</si>
  <si>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</si>
  <si>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</si>
  <si>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</si>
  <si>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</si>
  <si>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</si>
  <si>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</si>
  <si>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</si>
  <si>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</si>
  <si>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</si>
  <si>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</si>
  <si>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</si>
  <si>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</si>
  <si>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</si>
  <si>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</si>
  <si>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</si>
  <si>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</si>
  <si>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</si>
  <si>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</si>
  <si>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</si>
  <si>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</si>
  <si>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</si>
  <si>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</si>
  <si>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</si>
  <si>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</si>
  <si>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</si>
  <si>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</si>
  <si>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</si>
  <si>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</si>
  <si>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</si>
  <si>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</si>
  <si>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</si>
  <si>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</si>
  <si>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</si>
  <si>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</si>
  <si>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</si>
  <si>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</si>
  <si>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</si>
  <si>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</si>
  <si>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</si>
  <si>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</si>
  <si>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</si>
  <si>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</si>
  <si>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</si>
  <si>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</si>
  <si>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</si>
  <si>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</si>
  <si>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</si>
  <si>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</si>
  <si>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</si>
  <si>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</si>
  <si>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</si>
  <si>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</si>
  <si>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</si>
  <si>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</si>
  <si>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</si>
  <si>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</si>
  <si>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</si>
  <si>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</si>
  <si>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</si>
  <si>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</si>
  <si>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</si>
  <si>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</si>
  <si>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</si>
  <si>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</si>
  <si>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</si>
  <si>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</si>
  <si>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</si>
  <si>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</si>
  <si>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</si>
  <si>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</si>
  <si>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</si>
  <si>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</si>
  <si>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</si>
  <si>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</si>
  <si>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</si>
  <si>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</si>
  <si>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</si>
  <si>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</si>
  <si>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</si>
  <si>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</si>
  <si>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</si>
  <si>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</si>
  <si>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</si>
  <si>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</si>
  <si>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</si>
  <si>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</si>
  <si>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</si>
  <si>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</si>
  <si>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</si>
  <si>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</si>
  <si>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</si>
  <si>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</si>
  <si>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</si>
  <si>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</si>
  <si>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</si>
  <si>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</si>
  <si>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</si>
  <si>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</si>
  <si>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</si>
  <si>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</si>
  <si>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</si>
  <si>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</si>
  <si>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</si>
  <si>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</si>
  <si>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</si>
  <si>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</si>
  <si>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</si>
  <si>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</si>
  <si>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</si>
  <si>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</si>
  <si>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</si>
  <si>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</si>
  <si>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</si>
  <si>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</si>
  <si>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</si>
  <si>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</si>
  <si>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</si>
  <si>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</si>
  <si>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</si>
  <si>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</si>
  <si>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</si>
  <si>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</si>
  <si>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</si>
  <si>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</si>
  <si>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</si>
  <si>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</si>
  <si>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</si>
  <si>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</si>
  <si>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</si>
  <si>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</si>
  <si>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</si>
  <si>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</si>
  <si>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</si>
  <si>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</si>
  <si>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</si>
  <si>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</si>
  <si>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</si>
  <si>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</si>
  <si>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</si>
  <si>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</si>
  <si>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</si>
  <si>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</si>
  <si>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</si>
  <si>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</si>
  <si>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</si>
  <si>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</si>
  <si>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</si>
  <si>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</si>
  <si>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</si>
  <si>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</si>
  <si>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</si>
  <si>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</si>
  <si>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</si>
  <si>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</si>
  <si>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</si>
  <si>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</si>
  <si>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</si>
  <si>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</si>
  <si>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</si>
  <si>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</si>
  <si>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</si>
  <si>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</si>
  <si>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</si>
  <si>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</si>
  <si>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</si>
  <si>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</si>
  <si>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</si>
  <si>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</si>
  <si>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</si>
  <si>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</si>
  <si>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</si>
  <si>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</si>
  <si>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</si>
  <si>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</si>
  <si>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</si>
  <si>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</si>
  <si>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</si>
  <si>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</si>
  <si>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</si>
  <si>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</si>
  <si>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</si>
  <si>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</si>
  <si>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</si>
  <si>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</si>
  <si>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</si>
  <si>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</si>
  <si>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</si>
  <si>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</si>
  <si>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</si>
  <si>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</si>
  <si>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</si>
  <si>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</si>
  <si>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</si>
  <si>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</si>
  <si>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</si>
  <si>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</si>
  <si>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</si>
  <si>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</si>
  <si>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</si>
  <si>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</si>
  <si>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</si>
  <si>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</si>
  <si>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</si>
  <si>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</si>
  <si>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</si>
  <si>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</si>
  <si>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</si>
  <si>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</si>
  <si>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</si>
  <si>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</si>
  <si>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</si>
  <si>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</si>
  <si>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</si>
  <si>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</si>
  <si>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</si>
  <si>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</si>
  <si>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</si>
  <si>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</si>
  <si>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</si>
  <si>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</si>
  <si>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</si>
  <si>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</si>
  <si>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</si>
  <si>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</si>
  <si>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</si>
  <si>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</si>
  <si>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</si>
  <si>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</si>
  <si>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</si>
  <si>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</si>
  <si>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</si>
  <si>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</si>
  <si>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</si>
  <si>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</si>
  <si>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</si>
  <si>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</si>
  <si>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</si>
  <si>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</si>
  <si>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</si>
  <si>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</si>
  <si>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</si>
  <si>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</si>
  <si>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</si>
  <si>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</si>
  <si>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</si>
  <si>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</si>
  <si>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</si>
  <si>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</si>
  <si>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</si>
  <si>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</si>
  <si>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</si>
  <si>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</si>
  <si>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</si>
  <si>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</si>
  <si>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</si>
  <si>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</si>
  <si>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</si>
  <si>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</si>
  <si>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</si>
  <si>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</si>
  <si>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</si>
  <si>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</si>
  <si>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</si>
  <si>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</si>
  <si>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</si>
  <si>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</si>
  <si>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</si>
  <si>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</si>
  <si>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</si>
  <si>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</si>
  <si>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</si>
  <si>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</si>
  <si>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</si>
  <si>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</si>
  <si>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</si>
  <si>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</si>
  <si>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</si>
  <si>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</si>
  <si>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</si>
  <si>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</si>
  <si>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</si>
  <si>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</si>
  <si>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</si>
  <si>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</si>
  <si>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</si>
  <si>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</si>
  <si>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</si>
  <si>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</si>
  <si>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</si>
  <si>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</si>
  <si>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</si>
  <si>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</si>
  <si>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</si>
  <si>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</si>
  <si>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</si>
  <si>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</si>
  <si>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</si>
  <si>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</si>
  <si>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</si>
  <si>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</si>
  <si>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</si>
  <si>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</si>
  <si>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</si>
  <si>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</si>
  <si>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</si>
  <si>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</si>
  <si>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</si>
  <si>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</si>
  <si>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</si>
  <si>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</si>
  <si>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</si>
  <si>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</si>
  <si>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</si>
  <si>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</si>
  <si>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</si>
  <si>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</si>
  <si>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</si>
  <si>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</si>
  <si>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</si>
  <si>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</si>
  <si>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</si>
  <si>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</si>
  <si>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</si>
  <si>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</si>
  <si>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</si>
  <si>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</si>
  <si>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</si>
  <si>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</si>
  <si>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</si>
  <si>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</si>
  <si>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</si>
  <si>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</si>
  <si>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</si>
  <si>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</si>
  <si>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</si>
  <si>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</si>
  <si>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</si>
  <si>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</si>
  <si>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</si>
  <si>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</si>
  <si>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</si>
  <si>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</si>
  <si>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</si>
  <si>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</si>
  <si>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</si>
  <si>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</si>
  <si>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</si>
  <si>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</si>
  <si>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</si>
  <si>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</si>
  <si>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</si>
  <si>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</si>
  <si>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</si>
  <si>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</si>
  <si>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</si>
  <si>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</si>
  <si>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</si>
  <si>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</si>
  <si>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</si>
  <si>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</si>
  <si>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</si>
  <si>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</si>
  <si>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</si>
  <si>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</si>
  <si>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</si>
  <si>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</si>
  <si>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</si>
  <si>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</si>
  <si>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</si>
  <si>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</si>
  <si>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</si>
  <si>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</si>
  <si>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</si>
  <si>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</si>
  <si>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</si>
  <si>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</si>
  <si>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</si>
  <si>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</si>
  <si>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</si>
  <si>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</si>
  <si>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</si>
  <si>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</si>
  <si>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</si>
  <si>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</si>
  <si>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</si>
  <si>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</si>
  <si>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</si>
  <si>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</si>
  <si>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</si>
  <si>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</si>
  <si>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</si>
  <si>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</si>
  <si>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</si>
  <si>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</si>
  <si>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</si>
  <si>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</si>
  <si>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</si>
  <si>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</si>
  <si>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</si>
  <si>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</si>
  <si>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</si>
  <si>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</si>
  <si>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</si>
  <si>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</si>
  <si>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</si>
  <si>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</si>
  <si>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</si>
  <si>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</si>
  <si>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</si>
  <si>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</si>
  <si>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</si>
  <si>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</si>
  <si>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</si>
  <si>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</si>
  <si>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</si>
  <si>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</si>
  <si>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</si>
  <si>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</si>
  <si>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</si>
  <si>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</si>
  <si>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</si>
  <si>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</si>
  <si>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</si>
  <si>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</si>
  <si>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</si>
  <si>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</si>
  <si>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</si>
  <si>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</si>
  <si>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</si>
  <si>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</si>
  <si>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</si>
  <si>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</si>
  <si>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</si>
  <si>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</si>
  <si>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</si>
  <si>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</si>
  <si>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</si>
  <si>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</si>
  <si>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</si>
  <si>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</si>
  <si>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</si>
  <si>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</si>
  <si>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</si>
  <si>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</si>
  <si>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</si>
  <si>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</si>
  <si>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</si>
  <si>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</si>
  <si>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</si>
  <si>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</si>
  <si>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</si>
  <si>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</si>
  <si>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</si>
  <si>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</si>
  <si>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</si>
  <si>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</si>
  <si>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</si>
  <si>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</si>
  <si>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</si>
  <si>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</si>
  <si>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</si>
  <si>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</si>
  <si>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</si>
  <si>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</si>
  <si>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</si>
  <si>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</si>
  <si>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</si>
  <si>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</si>
  <si>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</si>
  <si>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</si>
  <si>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</si>
  <si>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</si>
  <si>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</si>
  <si>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</si>
  <si>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</si>
  <si>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</si>
  <si>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</si>
  <si>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</si>
  <si>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</si>
  <si>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</si>
  <si>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</si>
  <si>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</si>
  <si>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</si>
  <si>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</si>
  <si>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</si>
  <si>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</si>
  <si>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</si>
  <si>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</si>
  <si>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</si>
  <si>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</si>
  <si>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</si>
  <si>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</si>
  <si>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</si>
  <si>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</si>
  <si>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</si>
  <si>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</si>
  <si>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</si>
  <si>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</si>
  <si>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</si>
  <si>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</si>
  <si>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</si>
  <si>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</si>
  <si>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</si>
  <si>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</si>
  <si>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</si>
  <si>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</si>
  <si>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</si>
  <si>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</si>
  <si>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</si>
  <si>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</si>
  <si>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</si>
  <si>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</si>
  <si>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</si>
  <si>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</si>
  <si>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</si>
  <si>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</si>
  <si>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</si>
  <si>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</si>
  <si>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</si>
  <si>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</si>
  <si>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</si>
  <si>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</si>
  <si>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</si>
  <si>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</si>
  <si>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</si>
  <si>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</si>
  <si>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</si>
  <si>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</si>
  <si>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</si>
  <si>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</si>
  <si>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</si>
  <si>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</si>
  <si>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</si>
  <si>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</si>
  <si>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</si>
  <si>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</si>
  <si>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</si>
  <si>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</si>
  <si>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</si>
  <si>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</si>
  <si>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</si>
  <si>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</si>
  <si>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</si>
  <si>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</si>
  <si>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</si>
  <si>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</si>
  <si>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</si>
  <si>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</si>
  <si>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</si>
  <si>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</si>
  <si>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</si>
  <si>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</si>
  <si>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</si>
  <si>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</si>
  <si>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</si>
  <si>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</si>
  <si>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</si>
  <si>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</si>
  <si>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</si>
  <si>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</si>
  <si>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</si>
  <si>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</si>
  <si>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</si>
  <si>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</si>
  <si>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</si>
  <si>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</si>
  <si>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</si>
  <si>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</si>
  <si>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</si>
  <si>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</si>
  <si>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</si>
  <si>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</si>
  <si>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</si>
  <si>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</si>
  <si>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</si>
  <si>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</si>
  <si>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</si>
  <si>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</si>
  <si>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</si>
  <si>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</si>
  <si>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</si>
  <si>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подписатьб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</si>
</sst>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45565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0.58333333333333337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171</v>
      </c>
      <c r="Y53" s="387">
        <f t="shared" ref="Y53:Y58" si="6">IFERROR(IF(X53="",0,CEILING((X53/$H53),1)*$H53),"")</f>
        <v>172.8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178.59999999999997</v>
      </c>
      <c r="BN53" s="64">
        <f t="shared" ref="BN53:BN58" si="8">IFERROR(Y53*I53/H53,"0")</f>
        <v>180.48</v>
      </c>
      <c r="BO53" s="64">
        <f t="shared" ref="BO53:BO58" si="9">IFERROR(1/J53*(X53/H53),"0")</f>
        <v>0.28273809523809518</v>
      </c>
      <c r="BP53" s="64">
        <f t="shared" ref="BP53:BP58" si="10">IFERROR(1/J53*(Y53/H53),"0")</f>
        <v>0.2857142857142857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16</v>
      </c>
      <c r="Y55" s="387">
        <f t="shared" si="6"/>
        <v>22.4</v>
      </c>
      <c r="Z55" s="36">
        <f>IFERROR(IF(Y55=0,"",ROUNDUP(Y55/H55,0)*0.02175),"")</f>
        <v>4.3499999999999997E-2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16.685714285714287</v>
      </c>
      <c r="BN55" s="64">
        <f t="shared" si="8"/>
        <v>23.360000000000003</v>
      </c>
      <c r="BO55" s="64">
        <f t="shared" si="9"/>
        <v>2.5510204081632654E-2</v>
      </c>
      <c r="BP55" s="64">
        <f t="shared" si="10"/>
        <v>3.5714285714285712E-2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17.261904761904759</v>
      </c>
      <c r="Y59" s="388">
        <f>IFERROR(Y53/H53,"0")+IFERROR(Y54/H54,"0")+IFERROR(Y55/H55,"0")+IFERROR(Y56/H56,"0")+IFERROR(Y57/H57,"0")+IFERROR(Y58/H58,"0")</f>
        <v>18</v>
      </c>
      <c r="Z59" s="388">
        <f>IFERROR(IF(Z53="",0,Z53),"0")+IFERROR(IF(Z54="",0,Z54),"0")+IFERROR(IF(Z55="",0,Z55),"0")+IFERROR(IF(Z56="",0,Z56),"0")+IFERROR(IF(Z57="",0,Z57),"0")+IFERROR(IF(Z58="",0,Z58),"0")</f>
        <v>0.39149999999999996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187</v>
      </c>
      <c r="Y60" s="388">
        <f>IFERROR(SUM(Y53:Y58),"0")</f>
        <v>195.20000000000002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81</v>
      </c>
      <c r="Y68" s="387">
        <f t="shared" ref="Y68:Y74" si="11">IFERROR(IF(X68="",0,CEILING((X68/$H68),1)*$H68),"")</f>
        <v>86.4</v>
      </c>
      <c r="Z68" s="36">
        <f>IFERROR(IF(Y68=0,"",ROUNDUP(Y68/H68,0)*0.02175),"")</f>
        <v>0.17399999999999999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84.6</v>
      </c>
      <c r="BN68" s="64">
        <f t="shared" ref="BN68:BN74" si="13">IFERROR(Y68*I68/H68,"0")</f>
        <v>90.24</v>
      </c>
      <c r="BO68" s="64">
        <f t="shared" ref="BO68:BO74" si="14">IFERROR(1/J68*(X68/H68),"0")</f>
        <v>0.1339285714285714</v>
      </c>
      <c r="BP68" s="64">
        <f t="shared" ref="BP68:BP74" si="15">IFERROR(1/J68*(Y68/H68),"0")</f>
        <v>0.14285714285714285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11</v>
      </c>
      <c r="Y73" s="387">
        <f t="shared" si="11"/>
        <v>12</v>
      </c>
      <c r="Z73" s="36">
        <f>IFERROR(IF(Y73=0,"",ROUNDUP(Y73/H73,0)*0.00937),"")</f>
        <v>2.811E-2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11.577500000000001</v>
      </c>
      <c r="BN73" s="64">
        <f t="shared" si="13"/>
        <v>12.629999999999999</v>
      </c>
      <c r="BO73" s="64">
        <f t="shared" si="14"/>
        <v>2.2916666666666665E-2</v>
      </c>
      <c r="BP73" s="64">
        <f t="shared" si="15"/>
        <v>2.5000000000000001E-2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10.25</v>
      </c>
      <c r="Y75" s="388">
        <f>IFERROR(Y68/H68,"0")+IFERROR(Y69/H69,"0")+IFERROR(Y70/H70,"0")+IFERROR(Y71/H71,"0")+IFERROR(Y72/H72,"0")+IFERROR(Y73/H73,"0")+IFERROR(Y74/H74,"0")</f>
        <v>11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0.20210999999999998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92</v>
      </c>
      <c r="Y76" s="388">
        <f>IFERROR(SUM(Y68:Y74),"0")</f>
        <v>98.4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40</v>
      </c>
      <c r="Y78" s="387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41.777777777777771</v>
      </c>
      <c r="BN78" s="64">
        <f>IFERROR(Y78*I78/H78,"0")</f>
        <v>45.12</v>
      </c>
      <c r="BO78" s="64">
        <f>IFERROR(1/J78*(X78/H78),"0")</f>
        <v>6.613756613756612E-2</v>
      </c>
      <c r="BP78" s="64">
        <f>IFERROR(1/J78*(Y78/H78),"0")</f>
        <v>7.1428571428571425E-2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3.7037037037037033</v>
      </c>
      <c r="Y81" s="388">
        <f>IFERROR(Y78/H78,"0")+IFERROR(Y79/H79,"0")+IFERROR(Y80/H80,"0")</f>
        <v>4</v>
      </c>
      <c r="Z81" s="388">
        <f>IFERROR(IF(Z78="",0,Z78),"0")+IFERROR(IF(Z79="",0,Z79),"0")+IFERROR(IF(Z80="",0,Z80),"0")</f>
        <v>8.6999999999999994E-2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40</v>
      </c>
      <c r="Y82" s="388">
        <f>IFERROR(SUM(Y78:Y80),"0")</f>
        <v>43.2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37</v>
      </c>
      <c r="Y88" s="387">
        <f t="shared" si="16"/>
        <v>37.800000000000004</v>
      </c>
      <c r="Z88" s="36">
        <f>IFERROR(IF(Y88=0,"",ROUNDUP(Y88/H88,0)*0.00502),"")</f>
        <v>0.10542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39.05555555555555</v>
      </c>
      <c r="BN88" s="64">
        <f t="shared" si="18"/>
        <v>39.900000000000006</v>
      </c>
      <c r="BO88" s="64">
        <f t="shared" si="19"/>
        <v>8.7844254510921177E-2</v>
      </c>
      <c r="BP88" s="64">
        <f t="shared" si="20"/>
        <v>8.9743589743589772E-2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26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27.444444444444443</v>
      </c>
      <c r="BN89" s="64">
        <f t="shared" si="18"/>
        <v>28.499999999999996</v>
      </c>
      <c r="BO89" s="64">
        <f t="shared" si="19"/>
        <v>6.1728395061728406E-2</v>
      </c>
      <c r="BP89" s="64">
        <f t="shared" si="20"/>
        <v>6.4102564102564111E-2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35</v>
      </c>
      <c r="Y90" s="388">
        <f>IFERROR(Y84/H84,"0")+IFERROR(Y85/H85,"0")+IFERROR(Y86/H86,"0")+IFERROR(Y87/H87,"0")+IFERROR(Y88/H88,"0")+IFERROR(Y89/H89,"0")</f>
        <v>36</v>
      </c>
      <c r="Z90" s="388">
        <f>IFERROR(IF(Z84="",0,Z84),"0")+IFERROR(IF(Z85="",0,Z85),"0")+IFERROR(IF(Z86="",0,Z86),"0")+IFERROR(IF(Z87="",0,Z87),"0")+IFERROR(IF(Z88="",0,Z88),"0")+IFERROR(IF(Z89="",0,Z89),"0")</f>
        <v>0.18071999999999999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63</v>
      </c>
      <c r="Y91" s="388">
        <f>IFERROR(SUM(Y84:Y89),"0")</f>
        <v>64.800000000000011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240</v>
      </c>
      <c r="Y108" s="387">
        <f>IFERROR(IF(X108="",0,CEILING((X108/$H108),1)*$H108),"")</f>
        <v>248.4</v>
      </c>
      <c r="Z108" s="36">
        <f>IFERROR(IF(Y108=0,"",ROUNDUP(Y108/H108,0)*0.02175),"")</f>
        <v>0.50024999999999997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250.66666666666663</v>
      </c>
      <c r="BN108" s="64">
        <f>IFERROR(Y108*I108/H108,"0")</f>
        <v>259.43999999999994</v>
      </c>
      <c r="BO108" s="64">
        <f>IFERROR(1/J108*(X108/H108),"0")</f>
        <v>0.3968253968253968</v>
      </c>
      <c r="BP108" s="64">
        <f>IFERROR(1/J108*(Y108/H108),"0")</f>
        <v>0.4107142857142857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21</v>
      </c>
      <c r="Y110" s="387">
        <f>IFERROR(IF(X110="",0,CEILING((X110/$H110),1)*$H110),"")</f>
        <v>22.5</v>
      </c>
      <c r="Z110" s="36">
        <f>IFERROR(IF(Y110=0,"",ROUNDUP(Y110/H110,0)*0.00937),"")</f>
        <v>4.6850000000000003E-2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21.98</v>
      </c>
      <c r="BN110" s="64">
        <f>IFERROR(Y110*I110/H110,"0")</f>
        <v>23.549999999999997</v>
      </c>
      <c r="BO110" s="64">
        <f>IFERROR(1/J110*(X110/H110),"0")</f>
        <v>3.888888888888889E-2</v>
      </c>
      <c r="BP110" s="64">
        <f>IFERROR(1/J110*(Y110/H110),"0")</f>
        <v>4.1666666666666664E-2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26.888888888888889</v>
      </c>
      <c r="Y111" s="388">
        <f>IFERROR(Y108/H108,"0")+IFERROR(Y109/H109,"0")+IFERROR(Y110/H110,"0")</f>
        <v>28</v>
      </c>
      <c r="Z111" s="388">
        <f>IFERROR(IF(Z108="",0,Z108),"0")+IFERROR(IF(Z109="",0,Z109),"0")+IFERROR(IF(Z110="",0,Z110),"0")</f>
        <v>0.54709999999999992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261</v>
      </c>
      <c r="Y112" s="388">
        <f>IFERROR(SUM(Y108:Y110),"0")</f>
        <v>270.89999999999998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154</v>
      </c>
      <c r="Y115" s="387">
        <f>IFERROR(IF(X115="",0,CEILING((X115/$H115),1)*$H115),"")</f>
        <v>159.6</v>
      </c>
      <c r="Z115" s="36">
        <f>IFERROR(IF(Y115=0,"",ROUNDUP(Y115/H115,0)*0.02175),"")</f>
        <v>0.41324999999999995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164.34</v>
      </c>
      <c r="BN115" s="64">
        <f>IFERROR(Y115*I115/H115,"0")</f>
        <v>170.316</v>
      </c>
      <c r="BO115" s="64">
        <f>IFERROR(1/J115*(X115/H115),"0")</f>
        <v>0.32738095238095233</v>
      </c>
      <c r="BP115" s="64">
        <f>IFERROR(1/J115*(Y115/H115),"0")</f>
        <v>0.33928571428571425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123</v>
      </c>
      <c r="Y116" s="387">
        <f>IFERROR(IF(X116="",0,CEILING((X116/$H116),1)*$H116),"")</f>
        <v>124.2</v>
      </c>
      <c r="Z116" s="36">
        <f>IFERROR(IF(Y116=0,"",ROUNDUP(Y116/H116,0)*0.00753),"")</f>
        <v>0.34638000000000002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135.39111111111109</v>
      </c>
      <c r="BN116" s="64">
        <f>IFERROR(Y116*I116/H116,"0")</f>
        <v>136.71199999999999</v>
      </c>
      <c r="BO116" s="64">
        <f>IFERROR(1/J116*(X116/H116),"0")</f>
        <v>0.29202279202279197</v>
      </c>
      <c r="BP116" s="64">
        <f>IFERROR(1/J116*(Y116/H116),"0")</f>
        <v>0.29487179487179488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63.888888888888886</v>
      </c>
      <c r="Y119" s="388">
        <f>IFERROR(Y114/H114,"0")+IFERROR(Y115/H115,"0")+IFERROR(Y116/H116,"0")+IFERROR(Y117/H117,"0")+IFERROR(Y118/H118,"0")</f>
        <v>65</v>
      </c>
      <c r="Z119" s="388">
        <f>IFERROR(IF(Z114="",0,Z114),"0")+IFERROR(IF(Z115="",0,Z115),"0")+IFERROR(IF(Z116="",0,Z116),"0")+IFERROR(IF(Z117="",0,Z117),"0")+IFERROR(IF(Z118="",0,Z118),"0")</f>
        <v>0.75963000000000003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277</v>
      </c>
      <c r="Y120" s="388">
        <f>IFERROR(SUM(Y114:Y118),"0")</f>
        <v>283.8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85</v>
      </c>
      <c r="Y124" s="387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88.642857142857139</v>
      </c>
      <c r="BN124" s="64">
        <f>IFERROR(Y124*I124/H124,"0")</f>
        <v>93.440000000000012</v>
      </c>
      <c r="BO124" s="64">
        <f>IFERROR(1/J124*(X124/H124),"0")</f>
        <v>0.13552295918367346</v>
      </c>
      <c r="BP124" s="64">
        <f>IFERROR(1/J124*(Y124/H124),"0")</f>
        <v>0.14285714285714285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7.5892857142857144</v>
      </c>
      <c r="Y128" s="388">
        <f>IFERROR(Y123/H123,"0")+IFERROR(Y124/H124,"0")+IFERROR(Y125/H125,"0")+IFERROR(Y126/H126,"0")+IFERROR(Y127/H127,"0")</f>
        <v>8</v>
      </c>
      <c r="Z128" s="388">
        <f>IFERROR(IF(Z123="",0,Z123),"0")+IFERROR(IF(Z124="",0,Z124),"0")+IFERROR(IF(Z125="",0,Z125),"0")+IFERROR(IF(Z126="",0,Z126),"0")+IFERROR(IF(Z127="",0,Z127),"0")</f>
        <v>0.17399999999999999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85</v>
      </c>
      <c r="Y129" s="388">
        <f>IFERROR(SUM(Y123:Y127),"0")</f>
        <v>89.6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15</v>
      </c>
      <c r="Y135" s="387">
        <f>IFERROR(IF(X135="",0,CEILING((X135/$H135),1)*$H135),"")</f>
        <v>16.8</v>
      </c>
      <c r="Z135" s="36">
        <f>IFERROR(IF(Y135=0,"",ROUNDUP(Y135/H135,0)*0.00753),"")</f>
        <v>5.271E-2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16.25</v>
      </c>
      <c r="BN135" s="64">
        <f>IFERROR(Y135*I135/H135,"0")</f>
        <v>18.200000000000003</v>
      </c>
      <c r="BO135" s="64">
        <f>IFERROR(1/J135*(X135/H135),"0")</f>
        <v>4.0064102564102561E-2</v>
      </c>
      <c r="BP135" s="64">
        <f>IFERROR(1/J135*(Y135/H135),"0")</f>
        <v>4.4871794871794879E-2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6.25</v>
      </c>
      <c r="Y136" s="388">
        <f>IFERROR(Y131/H131,"0")+IFERROR(Y132/H132,"0")+IFERROR(Y133/H133,"0")+IFERROR(Y134/H134,"0")+IFERROR(Y135/H135,"0")</f>
        <v>7.0000000000000009</v>
      </c>
      <c r="Z136" s="388">
        <f>IFERROR(IF(Z131="",0,Z131),"0")+IFERROR(IF(Z132="",0,Z132),"0")+IFERROR(IF(Z133="",0,Z133),"0")+IFERROR(IF(Z134="",0,Z134),"0")+IFERROR(IF(Z135="",0,Z135),"0")</f>
        <v>5.271E-2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15</v>
      </c>
      <c r="Y137" s="388">
        <f>IFERROR(SUM(Y131:Y135),"0")</f>
        <v>16.8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471</v>
      </c>
      <c r="Y140" s="387">
        <f t="shared" si="21"/>
        <v>478.8</v>
      </c>
      <c r="Z140" s="36">
        <f>IFERROR(IF(Y140=0,"",ROUNDUP(Y140/H140,0)*0.02175),"")</f>
        <v>1.2397499999999999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502.28785714285709</v>
      </c>
      <c r="BN140" s="64">
        <f t="shared" si="23"/>
        <v>510.60599999999999</v>
      </c>
      <c r="BO140" s="64">
        <f t="shared" si="24"/>
        <v>1.0012755102040816</v>
      </c>
      <c r="BP140" s="64">
        <f t="shared" si="25"/>
        <v>1.0178571428571428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56.071428571428569</v>
      </c>
      <c r="Y146" s="388">
        <f>IFERROR(Y139/H139,"0")+IFERROR(Y140/H140,"0")+IFERROR(Y141/H141,"0")+IFERROR(Y142/H142,"0")+IFERROR(Y143/H143,"0")+IFERROR(Y144/H144,"0")+IFERROR(Y145/H145,"0")</f>
        <v>57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1.2397499999999999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471</v>
      </c>
      <c r="Y147" s="388">
        <f>IFERROR(SUM(Y139:Y145),"0")</f>
        <v>478.8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18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19.114285714285714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2.7472527472527472E-2</v>
      </c>
      <c r="BP193" s="64">
        <f t="shared" ref="BP193:BP200" si="30">IFERROR(1/J193*(Y193/H193),"0")</f>
        <v>3.2051282051282048E-2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41</v>
      </c>
      <c r="Y196" s="387">
        <f t="shared" si="26"/>
        <v>42</v>
      </c>
      <c r="Z196" s="36">
        <f>IFERROR(IF(Y196=0,"",ROUNDUP(Y196/H196,0)*0.00502),"")</f>
        <v>0.1004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43.538095238095231</v>
      </c>
      <c r="BN196" s="64">
        <f t="shared" si="28"/>
        <v>44.599999999999994</v>
      </c>
      <c r="BO196" s="64">
        <f t="shared" si="29"/>
        <v>8.3435083435083435E-2</v>
      </c>
      <c r="BP196" s="64">
        <f t="shared" si="30"/>
        <v>8.5470085470085472E-2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36</v>
      </c>
      <c r="Y198" s="387">
        <f t="shared" si="26"/>
        <v>37.800000000000004</v>
      </c>
      <c r="Z198" s="36">
        <f>IFERROR(IF(Y198=0,"",ROUNDUP(Y198/H198,0)*0.00502),"")</f>
        <v>9.0359999999999996E-2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37.714285714285715</v>
      </c>
      <c r="BN198" s="64">
        <f t="shared" si="28"/>
        <v>39.6</v>
      </c>
      <c r="BO198" s="64">
        <f t="shared" si="29"/>
        <v>7.3260073260073263E-2</v>
      </c>
      <c r="BP198" s="64">
        <f t="shared" si="30"/>
        <v>7.6923076923076927E-2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40.952380952380949</v>
      </c>
      <c r="Y201" s="388">
        <f>IFERROR(Y193/H193,"0")+IFERROR(Y194/H194,"0")+IFERROR(Y195/H195,"0")+IFERROR(Y196/H196,"0")+IFERROR(Y197/H197,"0")+IFERROR(Y198/H198,"0")+IFERROR(Y199/H199,"0")+IFERROR(Y200/H200,"0")</f>
        <v>43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0.22841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95</v>
      </c>
      <c r="Y202" s="388">
        <f>IFERROR(SUM(Y193:Y200),"0")</f>
        <v>100.80000000000001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51</v>
      </c>
      <c r="Y215" s="387">
        <f t="shared" ref="Y215:Y222" si="31">IFERROR(IF(X215="",0,CEILING((X215/$H215),1)*$H215),"")</f>
        <v>54</v>
      </c>
      <c r="Z215" s="36">
        <f>IFERROR(IF(Y215=0,"",ROUNDUP(Y215/H215,0)*0.00937),"")</f>
        <v>9.3700000000000006E-2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52.983333333333334</v>
      </c>
      <c r="BN215" s="64">
        <f t="shared" ref="BN215:BN222" si="33">IFERROR(Y215*I215/H215,"0")</f>
        <v>56.099999999999994</v>
      </c>
      <c r="BO215" s="64">
        <f t="shared" ref="BO215:BO222" si="34">IFERROR(1/J215*(X215/H215),"0")</f>
        <v>7.8703703703703706E-2</v>
      </c>
      <c r="BP215" s="64">
        <f t="shared" ref="BP215:BP222" si="35">IFERROR(1/J215*(Y215/H215),"0")</f>
        <v>8.3333333333333329E-2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23</v>
      </c>
      <c r="Y216" s="387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23.894444444444442</v>
      </c>
      <c r="BN216" s="64">
        <f t="shared" si="33"/>
        <v>28.049999999999997</v>
      </c>
      <c r="BO216" s="64">
        <f t="shared" si="34"/>
        <v>3.5493827160493818E-2</v>
      </c>
      <c r="BP216" s="64">
        <f t="shared" si="35"/>
        <v>4.1666666666666664E-2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13.703703703703702</v>
      </c>
      <c r="Y223" s="388">
        <f>IFERROR(Y215/H215,"0")+IFERROR(Y216/H216,"0")+IFERROR(Y217/H217,"0")+IFERROR(Y218/H218,"0")+IFERROR(Y219/H219,"0")+IFERROR(Y220/H220,"0")+IFERROR(Y221/H221,"0")+IFERROR(Y222/H222,"0")</f>
        <v>15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0.14055000000000001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74</v>
      </c>
      <c r="Y224" s="388">
        <f>IFERROR(SUM(Y215:Y222),"0")</f>
        <v>81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212</v>
      </c>
      <c r="Y229" s="387">
        <f t="shared" si="36"/>
        <v>217.49999999999997</v>
      </c>
      <c r="Z229" s="36">
        <f>IFERROR(IF(Y229=0,"",ROUNDUP(Y229/H229,0)*0.02175),"")</f>
        <v>0.54374999999999996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225.74344827586208</v>
      </c>
      <c r="BN229" s="64">
        <f t="shared" si="38"/>
        <v>231.59999999999997</v>
      </c>
      <c r="BO229" s="64">
        <f t="shared" si="39"/>
        <v>0.43513957307060758</v>
      </c>
      <c r="BP229" s="64">
        <f t="shared" si="40"/>
        <v>0.4464285714285714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152</v>
      </c>
      <c r="Y230" s="387">
        <f t="shared" si="36"/>
        <v>153.6</v>
      </c>
      <c r="Z230" s="36">
        <f t="shared" ref="Z230:Z236" si="41">IFERROR(IF(Y230=0,"",ROUNDUP(Y230/H230,0)*0.00753),"")</f>
        <v>0.48192000000000002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170.36666666666667</v>
      </c>
      <c r="BN230" s="64">
        <f t="shared" si="38"/>
        <v>172.16</v>
      </c>
      <c r="BO230" s="64">
        <f t="shared" si="39"/>
        <v>0.40598290598290598</v>
      </c>
      <c r="BP230" s="64">
        <f t="shared" si="40"/>
        <v>0.41025641025641024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291</v>
      </c>
      <c r="Y232" s="387">
        <f t="shared" si="36"/>
        <v>292.8</v>
      </c>
      <c r="Z232" s="36">
        <f t="shared" si="41"/>
        <v>0.91866000000000003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323.98</v>
      </c>
      <c r="BN232" s="64">
        <f t="shared" si="38"/>
        <v>325.98400000000004</v>
      </c>
      <c r="BO232" s="64">
        <f t="shared" si="39"/>
        <v>0.77724358974358976</v>
      </c>
      <c r="BP232" s="64">
        <f t="shared" si="40"/>
        <v>0.78205128205128216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224</v>
      </c>
      <c r="Y233" s="387">
        <f t="shared" si="36"/>
        <v>225.6</v>
      </c>
      <c r="Z233" s="36">
        <f t="shared" si="41"/>
        <v>0.70782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249.38666666666668</v>
      </c>
      <c r="BN233" s="64">
        <f t="shared" si="38"/>
        <v>251.16800000000003</v>
      </c>
      <c r="BO233" s="64">
        <f t="shared" si="39"/>
        <v>0.59829059829059839</v>
      </c>
      <c r="BP233" s="64">
        <f t="shared" si="40"/>
        <v>0.60256410256410253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41</v>
      </c>
      <c r="Y235" s="387">
        <f t="shared" si="36"/>
        <v>43.199999999999996</v>
      </c>
      <c r="Z235" s="36">
        <f t="shared" si="41"/>
        <v>0.13553999999999999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45.646666666666668</v>
      </c>
      <c r="BN235" s="64">
        <f t="shared" si="38"/>
        <v>48.095999999999997</v>
      </c>
      <c r="BO235" s="64">
        <f t="shared" si="39"/>
        <v>0.10950854700854702</v>
      </c>
      <c r="BP235" s="64">
        <f t="shared" si="40"/>
        <v>0.11538461538461538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143</v>
      </c>
      <c r="Y236" s="387">
        <f t="shared" si="36"/>
        <v>144</v>
      </c>
      <c r="Z236" s="36">
        <f t="shared" si="41"/>
        <v>0.45180000000000003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159.56416666666667</v>
      </c>
      <c r="BN236" s="64">
        <f t="shared" si="38"/>
        <v>160.68</v>
      </c>
      <c r="BO236" s="64">
        <f t="shared" si="39"/>
        <v>0.38194444444444442</v>
      </c>
      <c r="BP236" s="64">
        <f t="shared" si="40"/>
        <v>0.38461538461538458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378.95114942528733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3.2394899999999995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1063</v>
      </c>
      <c r="Y238" s="388">
        <f>IFERROR(SUM(Y226:Y236),"0")</f>
        <v>1076.7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18</v>
      </c>
      <c r="Y243" s="387">
        <f>IFERROR(IF(X243="",0,CEILING((X243/$H243),1)*$H243),"")</f>
        <v>19.2</v>
      </c>
      <c r="Z243" s="36">
        <f>IFERROR(IF(Y243=0,"",ROUNDUP(Y243/H243,0)*0.00753),"")</f>
        <v>6.0240000000000002E-2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20.040000000000003</v>
      </c>
      <c r="BN243" s="64">
        <f>IFERROR(Y243*I243/H243,"0")</f>
        <v>21.376000000000001</v>
      </c>
      <c r="BO243" s="64">
        <f>IFERROR(1/J243*(X243/H243),"0")</f>
        <v>4.8076923076923073E-2</v>
      </c>
      <c r="BP243" s="64">
        <f>IFERROR(1/J243*(Y243/H243),"0")</f>
        <v>5.128205128205128E-2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21</v>
      </c>
      <c r="Y244" s="387">
        <f>IFERROR(IF(X244="",0,CEILING((X244/$H244),1)*$H244),"")</f>
        <v>21.599999999999998</v>
      </c>
      <c r="Z244" s="36">
        <f>IFERROR(IF(Y244=0,"",ROUNDUP(Y244/H244,0)*0.00753),"")</f>
        <v>6.7769999999999997E-2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23.380000000000003</v>
      </c>
      <c r="BN244" s="64">
        <f>IFERROR(Y244*I244/H244,"0")</f>
        <v>24.047999999999998</v>
      </c>
      <c r="BO244" s="64">
        <f>IFERROR(1/J244*(X244/H244),"0")</f>
        <v>5.6089743589743585E-2</v>
      </c>
      <c r="BP244" s="64">
        <f>IFERROR(1/J244*(Y244/H244),"0")</f>
        <v>5.7692307692307689E-2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16.25</v>
      </c>
      <c r="Y245" s="388">
        <f>IFERROR(Y240/H240,"0")+IFERROR(Y241/H241,"0")+IFERROR(Y242/H242,"0")+IFERROR(Y243/H243,"0")+IFERROR(Y244/H244,"0")</f>
        <v>17</v>
      </c>
      <c r="Z245" s="388">
        <f>IFERROR(IF(Z240="",0,Z240),"0")+IFERROR(IF(Z241="",0,Z241),"0")+IFERROR(IF(Z242="",0,Z242),"0")+IFERROR(IF(Z243="",0,Z243),"0")+IFERROR(IF(Z244="",0,Z244),"0")</f>
        <v>0.12801000000000001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39</v>
      </c>
      <c r="Y246" s="388">
        <f>IFERROR(SUM(Y240:Y244),"0")</f>
        <v>40.799999999999997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13</v>
      </c>
      <c r="Y256" s="387">
        <f t="shared" si="42"/>
        <v>16</v>
      </c>
      <c r="Z256" s="36">
        <f>IFERROR(IF(Y256=0,"",ROUNDUP(Y256/H256,0)*0.00937),"")</f>
        <v>3.7479999999999999E-2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13.780000000000001</v>
      </c>
      <c r="BN256" s="64">
        <f t="shared" si="44"/>
        <v>16.96</v>
      </c>
      <c r="BO256" s="64">
        <f t="shared" si="45"/>
        <v>2.7083333333333334E-2</v>
      </c>
      <c r="BP256" s="64">
        <f t="shared" si="46"/>
        <v>3.3333333333333333E-2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3.25</v>
      </c>
      <c r="Y257" s="388">
        <f>IFERROR(Y249/H249,"0")+IFERROR(Y250/H250,"0")+IFERROR(Y251/H251,"0")+IFERROR(Y252/H252,"0")+IFERROR(Y253/H253,"0")+IFERROR(Y254/H254,"0")+IFERROR(Y255/H255,"0")+IFERROR(Y256/H256,"0")</f>
        <v>4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3.7479999999999999E-2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13</v>
      </c>
      <c r="Y258" s="388">
        <f>IFERROR(SUM(Y249:Y256),"0")</f>
        <v>16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45</v>
      </c>
      <c r="Y297" s="387">
        <f>IFERROR(IF(X297="",0,CEILING((X297/$H297),1)*$H297),"")</f>
        <v>45.6</v>
      </c>
      <c r="Z297" s="36">
        <f>IFERROR(IF(Y297=0,"",ROUNDUP(Y297/H297,0)*0.00753),"")</f>
        <v>0.14307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50.100000000000009</v>
      </c>
      <c r="BN297" s="64">
        <f>IFERROR(Y297*I297/H297,"0")</f>
        <v>50.768000000000008</v>
      </c>
      <c r="BO297" s="64">
        <f>IFERROR(1/J297*(X297/H297),"0")</f>
        <v>0.12019230769230768</v>
      </c>
      <c r="BP297" s="64">
        <f>IFERROR(1/J297*(Y297/H297),"0")</f>
        <v>0.12179487179487179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102</v>
      </c>
      <c r="Y298" s="387">
        <f>IFERROR(IF(X298="",0,CEILING((X298/$H298),1)*$H298),"")</f>
        <v>103.2</v>
      </c>
      <c r="Z298" s="36">
        <f>IFERROR(IF(Y298=0,"",ROUNDUP(Y298/H298,0)*0.00753),"")</f>
        <v>0.32379000000000002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110.5</v>
      </c>
      <c r="BN298" s="64">
        <f>IFERROR(Y298*I298/H298,"0")</f>
        <v>111.8</v>
      </c>
      <c r="BO298" s="64">
        <f>IFERROR(1/J298*(X298/H298),"0")</f>
        <v>0.27243589743589741</v>
      </c>
      <c r="BP298" s="64">
        <f>IFERROR(1/J298*(Y298/H298),"0")</f>
        <v>0.27564102564102561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61.25</v>
      </c>
      <c r="Y300" s="388">
        <f>IFERROR(Y295/H295,"0")+IFERROR(Y296/H296,"0")+IFERROR(Y297/H297,"0")+IFERROR(Y298/H298,"0")+IFERROR(Y299/H299,"0")</f>
        <v>62</v>
      </c>
      <c r="Z300" s="388">
        <f>IFERROR(IF(Z295="",0,Z295),"0")+IFERROR(IF(Z296="",0,Z296),"0")+IFERROR(IF(Z297="",0,Z297),"0")+IFERROR(IF(Z298="",0,Z298),"0")+IFERROR(IF(Z299="",0,Z299),"0")</f>
        <v>0.46686000000000005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147</v>
      </c>
      <c r="Y301" s="388">
        <f>IFERROR(SUM(Y295:Y299),"0")</f>
        <v>148.80000000000001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54</v>
      </c>
      <c r="Y319" s="387">
        <f t="shared" ref="Y319:Y326" si="57">IFERROR(IF(X319="",0,CEILING((X319/$H319),1)*$H319),"")</f>
        <v>54</v>
      </c>
      <c r="Z319" s="36">
        <f>IFERROR(IF(Y319=0,"",ROUNDUP(Y319/H319,0)*0.02175),"")</f>
        <v>0.10874999999999999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56.4</v>
      </c>
      <c r="BN319" s="64">
        <f t="shared" ref="BN319:BN326" si="59">IFERROR(Y319*I319/H319,"0")</f>
        <v>56.4</v>
      </c>
      <c r="BO319" s="64">
        <f t="shared" ref="BO319:BO326" si="60">IFERROR(1/J319*(X319/H319),"0")</f>
        <v>8.9285714285714274E-2</v>
      </c>
      <c r="BP319" s="64">
        <f t="shared" ref="BP319:BP326" si="61">IFERROR(1/J319*(Y319/H319),"0")</f>
        <v>8.9285714285714274E-2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5</v>
      </c>
      <c r="Y327" s="388">
        <f>IFERROR(Y319/H319,"0")+IFERROR(Y320/H320,"0")+IFERROR(Y321/H321,"0")+IFERROR(Y322/H322,"0")+IFERROR(Y323/H323,"0")+IFERROR(Y324/H324,"0")+IFERROR(Y325/H325,"0")+IFERROR(Y326/H326,"0")</f>
        <v>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0.10874999999999999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54</v>
      </c>
      <c r="Y328" s="388">
        <f>IFERROR(SUM(Y319:Y326),"0")</f>
        <v>54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26</v>
      </c>
      <c r="Y330" s="387">
        <f>IFERROR(IF(X330="",0,CEILING((X330/$H330),1)*$H330),"")</f>
        <v>29.400000000000002</v>
      </c>
      <c r="Z330" s="36">
        <f>IFERROR(IF(Y330=0,"",ROUNDUP(Y330/H330,0)*0.00753),"")</f>
        <v>5.271E-2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27.609523809523807</v>
      </c>
      <c r="BN330" s="64">
        <f>IFERROR(Y330*I330/H330,"0")</f>
        <v>31.22</v>
      </c>
      <c r="BO330" s="64">
        <f>IFERROR(1/J330*(X330/H330),"0")</f>
        <v>3.9682539682539673E-2</v>
      </c>
      <c r="BP330" s="64">
        <f>IFERROR(1/J330*(Y330/H330),"0")</f>
        <v>4.4871794871794872E-2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6.1904761904761898</v>
      </c>
      <c r="Y334" s="388">
        <f>IFERROR(Y330/H330,"0")+IFERROR(Y331/H331,"0")+IFERROR(Y332/H332,"0")+IFERROR(Y333/H333,"0")</f>
        <v>7</v>
      </c>
      <c r="Z334" s="388">
        <f>IFERROR(IF(Z330="",0,Z330),"0")+IFERROR(IF(Z331="",0,Z331),"0")+IFERROR(IF(Z332="",0,Z332),"0")+IFERROR(IF(Z333="",0,Z333),"0")</f>
        <v>5.271E-2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26</v>
      </c>
      <c r="Y335" s="388">
        <f>IFERROR(SUM(Y330:Y333),"0")</f>
        <v>29.400000000000002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441</v>
      </c>
      <c r="Y347" s="387">
        <f>IFERROR(IF(X347="",0,CEILING((X347/$H347),1)*$H347),"")</f>
        <v>444.59999999999997</v>
      </c>
      <c r="Z347" s="36">
        <f>IFERROR(IF(Y347=0,"",ROUNDUP(Y347/H347,0)*0.02175),"")</f>
        <v>1.2397499999999999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472.88769230769236</v>
      </c>
      <c r="BN347" s="64">
        <f>IFERROR(Y347*I347/H347,"0")</f>
        <v>476.74799999999999</v>
      </c>
      <c r="BO347" s="64">
        <f>IFERROR(1/J347*(X347/H347),"0")</f>
        <v>1.0096153846153846</v>
      </c>
      <c r="BP347" s="64">
        <f>IFERROR(1/J347*(Y347/H347),"0")</f>
        <v>1.0178571428571428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56.53846153846154</v>
      </c>
      <c r="Y349" s="388">
        <f>IFERROR(Y346/H346,"0")+IFERROR(Y347/H347,"0")+IFERROR(Y348/H348,"0")</f>
        <v>57</v>
      </c>
      <c r="Z349" s="388">
        <f>IFERROR(IF(Z346="",0,Z346),"0")+IFERROR(IF(Z347="",0,Z347),"0")+IFERROR(IF(Z348="",0,Z348),"0")</f>
        <v>1.2397499999999999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441</v>
      </c>
      <c r="Y350" s="388">
        <f>IFERROR(SUM(Y346:Y348),"0")</f>
        <v>444.59999999999997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1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1.1666666666666667</v>
      </c>
      <c r="BN354" s="64">
        <f>IFERROR(Y354*I354/H354,"0")</f>
        <v>2.9750000000000001</v>
      </c>
      <c r="BO354" s="64">
        <f>IFERROR(1/J354*(X354/H354),"0")</f>
        <v>2.5138260432378081E-3</v>
      </c>
      <c r="BP354" s="64">
        <f>IFERROR(1/J354*(Y354/H354),"0")</f>
        <v>6.41025641025641E-3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0.39215686274509809</v>
      </c>
      <c r="Y356" s="388">
        <f>IFERROR(Y352/H352,"0")+IFERROR(Y353/H353,"0")+IFERROR(Y354/H354,"0")+IFERROR(Y355/H355,"0")</f>
        <v>1</v>
      </c>
      <c r="Z356" s="388">
        <f>IFERROR(IF(Z352="",0,Z352),"0")+IFERROR(IF(Z353="",0,Z353),"0")+IFERROR(IF(Z354="",0,Z354),"0")+IFERROR(IF(Z355="",0,Z355),"0")</f>
        <v>7.5300000000000002E-3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1</v>
      </c>
      <c r="Y357" s="388">
        <f>IFERROR(SUM(Y352:Y355),"0")</f>
        <v>2.5499999999999998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12</v>
      </c>
      <c r="Y366" s="387">
        <f>IFERROR(IF(X366="",0,CEILING((X366/$H366),1)*$H366),"")</f>
        <v>12.6</v>
      </c>
      <c r="Z366" s="36">
        <f>IFERROR(IF(Y366=0,"",ROUNDUP(Y366/H366,0)*0.00753),"")</f>
        <v>5.271E-2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13.653333333333332</v>
      </c>
      <c r="BN366" s="64">
        <f>IFERROR(Y366*I366/H366,"0")</f>
        <v>14.336</v>
      </c>
      <c r="BO366" s="64">
        <f>IFERROR(1/J366*(X366/H366),"0")</f>
        <v>4.2735042735042729E-2</v>
      </c>
      <c r="BP366" s="64">
        <f>IFERROR(1/J366*(Y366/H366),"0")</f>
        <v>4.4871794871794872E-2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6.6666666666666661</v>
      </c>
      <c r="Y367" s="388">
        <f>IFERROR(Y366/H366,"0")</f>
        <v>7</v>
      </c>
      <c r="Z367" s="388">
        <f>IFERROR(IF(Z366="",0,Z366),"0")</f>
        <v>5.271E-2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12</v>
      </c>
      <c r="Y368" s="388">
        <f>IFERROR(SUM(Y366:Y366),"0")</f>
        <v>12.6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2555</v>
      </c>
      <c r="Y379" s="387">
        <f t="shared" si="67"/>
        <v>2565</v>
      </c>
      <c r="Z379" s="36">
        <f>IFERROR(IF(Y379=0,"",ROUNDUP(Y379/H379,0)*0.02175),"")</f>
        <v>3.7192499999999997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2636.76</v>
      </c>
      <c r="BN379" s="64">
        <f t="shared" si="69"/>
        <v>2647.0800000000004</v>
      </c>
      <c r="BO379" s="64">
        <f t="shared" si="70"/>
        <v>3.5486111111111112</v>
      </c>
      <c r="BP379" s="64">
        <f t="shared" si="71"/>
        <v>3.5625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528</v>
      </c>
      <c r="Y381" s="387">
        <f t="shared" si="67"/>
        <v>540</v>
      </c>
      <c r="Z381" s="36">
        <f>IFERROR(IF(Y381=0,"",ROUNDUP(Y381/H381,0)*0.02175),"")</f>
        <v>0.78299999999999992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544.89600000000007</v>
      </c>
      <c r="BN381" s="64">
        <f t="shared" si="69"/>
        <v>557.28000000000009</v>
      </c>
      <c r="BO381" s="64">
        <f t="shared" si="70"/>
        <v>0.73333333333333339</v>
      </c>
      <c r="BP381" s="64">
        <f t="shared" si="71"/>
        <v>0.75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205.53333333333336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207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4.5022500000000001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3083</v>
      </c>
      <c r="Y388" s="388">
        <f>IFERROR(SUM(Y378:Y386),"0")</f>
        <v>3105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1574</v>
      </c>
      <c r="Y390" s="387">
        <f>IFERROR(IF(X390="",0,CEILING((X390/$H390),1)*$H390),"")</f>
        <v>1575</v>
      </c>
      <c r="Z390" s="36">
        <f>IFERROR(IF(Y390=0,"",ROUNDUP(Y390/H390,0)*0.02175),"")</f>
        <v>2.2837499999999999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1624.3679999999999</v>
      </c>
      <c r="BN390" s="64">
        <f>IFERROR(Y390*I390/H390,"0")</f>
        <v>1625.4</v>
      </c>
      <c r="BO390" s="64">
        <f>IFERROR(1/J390*(X390/H390),"0")</f>
        <v>2.1861111111111109</v>
      </c>
      <c r="BP390" s="64">
        <f>IFERROR(1/J390*(Y390/H390),"0")</f>
        <v>2.1875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104.93333333333334</v>
      </c>
      <c r="Y392" s="388">
        <f>IFERROR(Y390/H390,"0")+IFERROR(Y391/H391,"0")</f>
        <v>105</v>
      </c>
      <c r="Z392" s="388">
        <f>IFERROR(IF(Z390="",0,Z390),"0")+IFERROR(IF(Z391="",0,Z391),"0")</f>
        <v>2.2837499999999999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1574</v>
      </c>
      <c r="Y393" s="388">
        <f>IFERROR(SUM(Y390:Y391),"0")</f>
        <v>1575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1836</v>
      </c>
      <c r="Y419" s="387">
        <f>IFERROR(IF(X419="",0,CEILING((X419/$H419),1)*$H419),"")</f>
        <v>1840.8</v>
      </c>
      <c r="Z419" s="36">
        <f>IFERROR(IF(Y419=0,"",ROUNDUP(Y419/H419,0)*0.02175),"")</f>
        <v>5.133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1968.7569230769234</v>
      </c>
      <c r="BN419" s="64">
        <f>IFERROR(Y419*I419/H419,"0")</f>
        <v>1973.9040000000002</v>
      </c>
      <c r="BO419" s="64">
        <f>IFERROR(1/J419*(X419/H419),"0")</f>
        <v>4.2032967032967035</v>
      </c>
      <c r="BP419" s="64">
        <f>IFERROR(1/J419*(Y419/H419),"0")</f>
        <v>4.2142857142857144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235.38461538461539</v>
      </c>
      <c r="Y424" s="388">
        <f>IFERROR(Y419/H419,"0")+IFERROR(Y420/H420,"0")+IFERROR(Y421/H421,"0")+IFERROR(Y422/H422,"0")+IFERROR(Y423/H423,"0")</f>
        <v>236</v>
      </c>
      <c r="Z424" s="388">
        <f>IFERROR(IF(Z419="",0,Z419),"0")+IFERROR(IF(Z420="",0,Z420),"0")+IFERROR(IF(Z421="",0,Z421),"0")+IFERROR(IF(Z422="",0,Z422),"0")+IFERROR(IF(Z423="",0,Z423),"0")</f>
        <v>5.133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1836</v>
      </c>
      <c r="Y425" s="388">
        <f>IFERROR(SUM(Y419:Y423),"0")</f>
        <v>1840.8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12</v>
      </c>
      <c r="Y438" s="387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12.657142857142857</v>
      </c>
      <c r="BN438" s="64">
        <f t="shared" si="74"/>
        <v>13.290000000000001</v>
      </c>
      <c r="BO438" s="64">
        <f t="shared" si="75"/>
        <v>1.8315018315018316E-2</v>
      </c>
      <c r="BP438" s="64">
        <f t="shared" si="76"/>
        <v>1.9230769230769232E-2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68</v>
      </c>
      <c r="Y440" s="387">
        <f t="shared" si="72"/>
        <v>71.400000000000006</v>
      </c>
      <c r="Z440" s="36">
        <f>IFERROR(IF(Y440=0,"",ROUNDUP(Y440/H440,0)*0.00753),"")</f>
        <v>0.12801000000000001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71.723809523809521</v>
      </c>
      <c r="BN440" s="64">
        <f t="shared" si="74"/>
        <v>75.31</v>
      </c>
      <c r="BO440" s="64">
        <f t="shared" si="75"/>
        <v>0.10378510378510378</v>
      </c>
      <c r="BP440" s="64">
        <f t="shared" si="76"/>
        <v>0.10897435897435898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19.047619047619047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0.15060000000000001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80</v>
      </c>
      <c r="Y459" s="388">
        <f>IFERROR(SUM(Y437:Y457),"0")</f>
        <v>84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300</v>
      </c>
      <c r="Y502" s="387">
        <f t="shared" ref="Y502:Y509" si="83">IFERROR(IF(X502="",0,CEILING((X502/$H502),1)*$H502),"")</f>
        <v>300.96000000000004</v>
      </c>
      <c r="Z502" s="36">
        <f t="shared" ref="Z502:Z507" si="84">IFERROR(IF(Y502=0,"",ROUNDUP(Y502/H502,0)*0.01196),"")</f>
        <v>0.68171999999999999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320.45454545454544</v>
      </c>
      <c r="BN502" s="64">
        <f t="shared" ref="BN502:BN509" si="86">IFERROR(Y502*I502/H502,"0")</f>
        <v>321.48</v>
      </c>
      <c r="BO502" s="64">
        <f t="shared" ref="BO502:BO509" si="87">IFERROR(1/J502*(X502/H502),"0")</f>
        <v>0.54632867132867136</v>
      </c>
      <c r="BP502" s="64">
        <f t="shared" ref="BP502:BP509" si="88">IFERROR(1/J502*(Y502/H502),"0")</f>
        <v>0.54807692307692313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511</v>
      </c>
      <c r="Y505" s="387">
        <f t="shared" si="83"/>
        <v>512.16</v>
      </c>
      <c r="Z505" s="36">
        <f t="shared" si="84"/>
        <v>1.16012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545.84090909090901</v>
      </c>
      <c r="BN505" s="64">
        <f t="shared" si="86"/>
        <v>547.07999999999993</v>
      </c>
      <c r="BO505" s="64">
        <f t="shared" si="87"/>
        <v>0.93057983682983691</v>
      </c>
      <c r="BP505" s="64">
        <f t="shared" si="88"/>
        <v>0.9326923076923076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153.59848484848484</v>
      </c>
      <c r="Y510" s="388">
        <f>IFERROR(Y502/H502,"0")+IFERROR(Y503/H503,"0")+IFERROR(Y504/H504,"0")+IFERROR(Y505/H505,"0")+IFERROR(Y506/H506,"0")+IFERROR(Y507/H507,"0")+IFERROR(Y508/H508,"0")+IFERROR(Y509/H509,"0")</f>
        <v>154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1.8418399999999999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811</v>
      </c>
      <c r="Y511" s="388">
        <f>IFERROR(SUM(Y502:Y509),"0")</f>
        <v>813.12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940</v>
      </c>
      <c r="Y513" s="387">
        <f>IFERROR(IF(X513="",0,CEILING((X513/$H513),1)*$H513),"")</f>
        <v>945.12</v>
      </c>
      <c r="Z513" s="36">
        <f>IFERROR(IF(Y513=0,"",ROUNDUP(Y513/H513,0)*0.01196),"")</f>
        <v>2.1408399999999999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1004.0909090909089</v>
      </c>
      <c r="BN513" s="64">
        <f>IFERROR(Y513*I513/H513,"0")</f>
        <v>1009.5599999999998</v>
      </c>
      <c r="BO513" s="64">
        <f>IFERROR(1/J513*(X513/H513),"0")</f>
        <v>1.711829836829837</v>
      </c>
      <c r="BP513" s="64">
        <f>IFERROR(1/J513*(Y513/H513),"0")</f>
        <v>1.7211538461538463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178.03030303030303</v>
      </c>
      <c r="Y515" s="388">
        <f>IFERROR(Y513/H513,"0")+IFERROR(Y514/H514,"0")</f>
        <v>179</v>
      </c>
      <c r="Z515" s="388">
        <f>IFERROR(IF(Z513="",0,Z513),"0")+IFERROR(IF(Z514="",0,Z514),"0")</f>
        <v>2.1408399999999999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940</v>
      </c>
      <c r="Y516" s="388">
        <f>IFERROR(SUM(Y513:Y514),"0")</f>
        <v>945.12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231</v>
      </c>
      <c r="Y518" s="387">
        <f t="shared" ref="Y518:Y523" si="89">IFERROR(IF(X518="",0,CEILING((X518/$H518),1)*$H518),"")</f>
        <v>232.32000000000002</v>
      </c>
      <c r="Z518" s="36">
        <f>IFERROR(IF(Y518=0,"",ROUNDUP(Y518/H518,0)*0.01196),"")</f>
        <v>0.52624000000000004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246.74999999999997</v>
      </c>
      <c r="BN518" s="64">
        <f t="shared" ref="BN518:BN523" si="91">IFERROR(Y518*I518/H518,"0")</f>
        <v>248.16000000000003</v>
      </c>
      <c r="BO518" s="64">
        <f t="shared" ref="BO518:BO523" si="92">IFERROR(1/J518*(X518/H518),"0")</f>
        <v>0.42067307692307693</v>
      </c>
      <c r="BP518" s="64">
        <f t="shared" ref="BP518:BP523" si="93">IFERROR(1/J518*(Y518/H518),"0")</f>
        <v>0.42307692307692313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887</v>
      </c>
      <c r="Y520" s="387">
        <f t="shared" si="89"/>
        <v>887.04000000000008</v>
      </c>
      <c r="Z520" s="36">
        <f>IFERROR(IF(Y520=0,"",ROUNDUP(Y520/H520,0)*0.01196),"")</f>
        <v>2.00928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947.47727272727252</v>
      </c>
      <c r="BN520" s="64">
        <f t="shared" si="91"/>
        <v>947.52</v>
      </c>
      <c r="BO520" s="64">
        <f t="shared" si="92"/>
        <v>1.6153117715617715</v>
      </c>
      <c r="BP520" s="64">
        <f t="shared" si="93"/>
        <v>1.6153846153846154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211.74242424242422</v>
      </c>
      <c r="Y524" s="388">
        <f>IFERROR(Y518/H518,"0")+IFERROR(Y519/H519,"0")+IFERROR(Y520/H520,"0")+IFERROR(Y521/H521,"0")+IFERROR(Y522/H522,"0")+IFERROR(Y523/H523,"0")</f>
        <v>212</v>
      </c>
      <c r="Z524" s="388">
        <f>IFERROR(IF(Z518="",0,Z518),"0")+IFERROR(IF(Z519="",0,Z519),"0")+IFERROR(IF(Z520="",0,Z520),"0")+IFERROR(IF(Z521="",0,Z521),"0")+IFERROR(IF(Z522="",0,Z522),"0")+IFERROR(IF(Z523="",0,Z523),"0")</f>
        <v>2.53552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1118</v>
      </c>
      <c r="Y525" s="388">
        <f>IFERROR(SUM(Y518:Y523),"0")</f>
        <v>1119.3600000000001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12898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13031.150000000001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13644.524271452683</v>
      </c>
      <c r="Y599" s="388">
        <f>IFERROR(SUM(BN22:BN595),"0")</f>
        <v>13785.527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24</v>
      </c>
      <c r="Y600" s="38">
        <f>ROUNDUP(SUM(BP22:BP595),0)</f>
        <v>24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14244.524271452683</v>
      </c>
      <c r="Y601" s="388">
        <f>GrossWeightTotalR+PalletQtyTotalR*25</f>
        <v>14385.527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1924.3192090889352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1948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27.924570000000003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195.20000000000002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206.40000000000003</v>
      </c>
      <c r="E608" s="46">
        <f>IFERROR(Y108*1,"0")+IFERROR(Y109*1,"0")+IFERROR(Y110*1,"0")+IFERROR(Y114*1,"0")+IFERROR(Y115*1,"0")+IFERROR(Y116*1,"0")+IFERROR(Y117*1,"0")+IFERROR(Y118*1,"0")</f>
        <v>554.70000000000005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585.20000000000005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100.80000000000001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1198.5000000000002</v>
      </c>
      <c r="K608" s="46">
        <f>IFERROR(Y249*1,"0")+IFERROR(Y250*1,"0")+IFERROR(Y251*1,"0")+IFERROR(Y252*1,"0")+IFERROR(Y253*1,"0")+IFERROR(Y254*1,"0")+IFERROR(Y255*1,"0")+IFERROR(Y256*1,"0")</f>
        <v>16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148.80000000000001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530.54999999999995</v>
      </c>
      <c r="V608" s="46">
        <f>IFERROR(Y366*1,"0")+IFERROR(Y370*1,"0")+IFERROR(Y371*1,"0")+IFERROR(Y372*1,"0")</f>
        <v>12.6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4680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1840.8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84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2877.6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39"/>
        <filter val="1 063,00"/>
        <filter val="1 118,00"/>
        <filter val="1 574,00"/>
        <filter val="1 836,00"/>
        <filter val="1 924,32"/>
        <filter val="1,00"/>
        <filter val="10,25"/>
        <filter val="102,00"/>
        <filter val="104,93"/>
        <filter val="11,00"/>
        <filter val="12 898,00"/>
        <filter val="12,00"/>
        <filter val="123,00"/>
        <filter val="13 644,52"/>
        <filter val="13,00"/>
        <filter val="13,70"/>
        <filter val="14 244,52"/>
        <filter val="143,00"/>
        <filter val="147,00"/>
        <filter val="15,00"/>
        <filter val="152,00"/>
        <filter val="153,60"/>
        <filter val="154,00"/>
        <filter val="16,00"/>
        <filter val="16,25"/>
        <filter val="17,26"/>
        <filter val="171,00"/>
        <filter val="178,03"/>
        <filter val="18,00"/>
        <filter val="187,00"/>
        <filter val="19,05"/>
        <filter val="2 555,00"/>
        <filter val="205,53"/>
        <filter val="21,00"/>
        <filter val="211,74"/>
        <filter val="212,00"/>
        <filter val="224,00"/>
        <filter val="23,00"/>
        <filter val="231,00"/>
        <filter val="235,38"/>
        <filter val="24"/>
        <filter val="240,00"/>
        <filter val="26,00"/>
        <filter val="26,89"/>
        <filter val="261,00"/>
        <filter val="277,00"/>
        <filter val="291,00"/>
        <filter val="3 083,00"/>
        <filter val="3,25"/>
        <filter val="3,70"/>
        <filter val="300,00"/>
        <filter val="35,00"/>
        <filter val="36,00"/>
        <filter val="37,00"/>
        <filter val="378,95"/>
        <filter val="39,00"/>
        <filter val="40,00"/>
        <filter val="40,95"/>
        <filter val="41,00"/>
        <filter val="441,00"/>
        <filter val="45,00"/>
        <filter val="471,00"/>
        <filter val="5,00"/>
        <filter val="51,00"/>
        <filter val="511,00"/>
        <filter val="528,00"/>
        <filter val="54,00"/>
        <filter val="56,07"/>
        <filter val="56,54"/>
        <filter val="6,19"/>
        <filter val="6,25"/>
        <filter val="6,67"/>
        <filter val="61,25"/>
        <filter val="63,00"/>
        <filter val="63,89"/>
        <filter val="68,00"/>
        <filter val="7,59"/>
        <filter val="74,00"/>
        <filter val="80,00"/>
        <filter val="81,00"/>
        <filter val="811,00"/>
        <filter val="85,00"/>
        <filter val="887,00"/>
        <filter val="92,00"/>
        <filter val="940,00"/>
        <filter val="95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