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D83AD709-7E52-4EEF-B712-52000483E2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Q97" i="1"/>
  <c r="Q96" i="1"/>
  <c r="AD96" i="1" s="1"/>
  <c r="Q95" i="1"/>
  <c r="Q93" i="1"/>
  <c r="Q88" i="1"/>
  <c r="AD88" i="1" s="1"/>
  <c r="Q87" i="1"/>
  <c r="Q86" i="1"/>
  <c r="AD86" i="1" s="1"/>
  <c r="Q85" i="1"/>
  <c r="Q84" i="1"/>
  <c r="AD84" i="1" s="1"/>
  <c r="Q70" i="1"/>
  <c r="Q64" i="1"/>
  <c r="Q63" i="1"/>
  <c r="Q52" i="1"/>
  <c r="AD52" i="1" s="1"/>
  <c r="Q45" i="1"/>
  <c r="Q29" i="1"/>
  <c r="AD29" i="1" s="1"/>
  <c r="Q28" i="1"/>
  <c r="AD28" i="1" s="1"/>
  <c r="Q23" i="1"/>
  <c r="Q19" i="1"/>
  <c r="Q9" i="1"/>
  <c r="Q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6" i="1"/>
  <c r="AD8" i="1"/>
  <c r="AD9" i="1"/>
  <c r="AD10" i="1"/>
  <c r="AD11" i="1"/>
  <c r="AD12" i="1"/>
  <c r="AD14" i="1"/>
  <c r="AD16" i="1"/>
  <c r="AD19" i="1"/>
  <c r="AD20" i="1"/>
  <c r="AD22" i="1"/>
  <c r="AD23" i="1"/>
  <c r="AD30" i="1"/>
  <c r="AD31" i="1"/>
  <c r="AD34" i="1"/>
  <c r="AD40" i="1"/>
  <c r="AD42" i="1"/>
  <c r="AD43" i="1"/>
  <c r="AD44" i="1"/>
  <c r="AD45" i="1"/>
  <c r="AD48" i="1"/>
  <c r="AD49" i="1"/>
  <c r="AD50" i="1"/>
  <c r="AD54" i="1"/>
  <c r="AD56" i="1"/>
  <c r="AD57" i="1"/>
  <c r="AD58" i="1"/>
  <c r="AD62" i="1"/>
  <c r="AD63" i="1"/>
  <c r="AD64" i="1"/>
  <c r="AD65" i="1"/>
  <c r="AD66" i="1"/>
  <c r="AD70" i="1"/>
  <c r="AD71" i="1"/>
  <c r="AD72" i="1"/>
  <c r="AD73" i="1"/>
  <c r="AD74" i="1"/>
  <c r="AD76" i="1"/>
  <c r="AD77" i="1"/>
  <c r="AD78" i="1"/>
  <c r="AD79" i="1"/>
  <c r="AD80" i="1"/>
  <c r="AD81" i="1"/>
  <c r="AD83" i="1"/>
  <c r="AD85" i="1"/>
  <c r="AD87" i="1"/>
  <c r="AD90" i="1"/>
  <c r="AD92" i="1"/>
  <c r="AD93" i="1"/>
  <c r="AD95" i="1"/>
  <c r="AD97" i="1"/>
  <c r="AD98" i="1"/>
  <c r="AD102" i="1"/>
  <c r="AD105" i="1"/>
  <c r="R5" i="1"/>
  <c r="AE5" i="1" l="1"/>
  <c r="O105" i="1"/>
  <c r="E97" i="1" l="1"/>
  <c r="E5" i="1" s="1"/>
  <c r="L7" i="1"/>
  <c r="O7" i="1" s="1"/>
  <c r="L8" i="1"/>
  <c r="O8" i="1" s="1"/>
  <c r="L9" i="1"/>
  <c r="O9" i="1" s="1"/>
  <c r="L10" i="1"/>
  <c r="O10" i="1" s="1"/>
  <c r="U10" i="1" s="1"/>
  <c r="L11" i="1"/>
  <c r="O11" i="1" s="1"/>
  <c r="L12" i="1"/>
  <c r="O12" i="1" s="1"/>
  <c r="U12" i="1" s="1"/>
  <c r="L13" i="1"/>
  <c r="O13" i="1" s="1"/>
  <c r="P13" i="1" s="1"/>
  <c r="Q13" i="1" s="1"/>
  <c r="AD13" i="1" s="1"/>
  <c r="L14" i="1"/>
  <c r="O14" i="1" s="1"/>
  <c r="U14" i="1" s="1"/>
  <c r="L15" i="1"/>
  <c r="O15" i="1" s="1"/>
  <c r="P15" i="1" s="1"/>
  <c r="Q15" i="1" s="1"/>
  <c r="AD15" i="1" s="1"/>
  <c r="L16" i="1"/>
  <c r="O16" i="1" s="1"/>
  <c r="U16" i="1" s="1"/>
  <c r="L17" i="1"/>
  <c r="O17" i="1" s="1"/>
  <c r="L18" i="1"/>
  <c r="O18" i="1" s="1"/>
  <c r="P18" i="1" s="1"/>
  <c r="Q18" i="1" s="1"/>
  <c r="AD18" i="1" s="1"/>
  <c r="L19" i="1"/>
  <c r="O19" i="1" s="1"/>
  <c r="L20" i="1"/>
  <c r="O20" i="1" s="1"/>
  <c r="U20" i="1" s="1"/>
  <c r="L21" i="1"/>
  <c r="O21" i="1" s="1"/>
  <c r="L22" i="1"/>
  <c r="O22" i="1" s="1"/>
  <c r="U22" i="1" s="1"/>
  <c r="L23" i="1"/>
  <c r="O23" i="1" s="1"/>
  <c r="L24" i="1"/>
  <c r="O24" i="1" s="1"/>
  <c r="P24" i="1" s="1"/>
  <c r="Q24" i="1" s="1"/>
  <c r="AD24" i="1" s="1"/>
  <c r="L25" i="1"/>
  <c r="O25" i="1" s="1"/>
  <c r="L26" i="1"/>
  <c r="O26" i="1" s="1"/>
  <c r="L27" i="1"/>
  <c r="O27" i="1" s="1"/>
  <c r="P27" i="1" s="1"/>
  <c r="Q27" i="1" s="1"/>
  <c r="AD27" i="1" s="1"/>
  <c r="L28" i="1"/>
  <c r="O28" i="1" s="1"/>
  <c r="L29" i="1"/>
  <c r="O29" i="1" s="1"/>
  <c r="L30" i="1"/>
  <c r="O30" i="1" s="1"/>
  <c r="U30" i="1" s="1"/>
  <c r="L31" i="1"/>
  <c r="O31" i="1" s="1"/>
  <c r="L32" i="1"/>
  <c r="O32" i="1" s="1"/>
  <c r="P32" i="1" s="1"/>
  <c r="Q32" i="1" s="1"/>
  <c r="AD32" i="1" s="1"/>
  <c r="L33" i="1"/>
  <c r="O33" i="1" s="1"/>
  <c r="P33" i="1" s="1"/>
  <c r="Q33" i="1" s="1"/>
  <c r="AD33" i="1" s="1"/>
  <c r="L34" i="1"/>
  <c r="O34" i="1" s="1"/>
  <c r="U34" i="1" s="1"/>
  <c r="L35" i="1"/>
  <c r="O35" i="1" s="1"/>
  <c r="P35" i="1" s="1"/>
  <c r="Q35" i="1" s="1"/>
  <c r="AD35" i="1" s="1"/>
  <c r="L36" i="1"/>
  <c r="O36" i="1" s="1"/>
  <c r="P36" i="1" s="1"/>
  <c r="Q36" i="1" s="1"/>
  <c r="AD36" i="1" s="1"/>
  <c r="L37" i="1"/>
  <c r="O37" i="1" s="1"/>
  <c r="L38" i="1"/>
  <c r="O38" i="1" s="1"/>
  <c r="P38" i="1" s="1"/>
  <c r="Q38" i="1" s="1"/>
  <c r="AD38" i="1" s="1"/>
  <c r="L39" i="1"/>
  <c r="O39" i="1" s="1"/>
  <c r="L40" i="1"/>
  <c r="O40" i="1" s="1"/>
  <c r="L41" i="1"/>
  <c r="O41" i="1" s="1"/>
  <c r="L42" i="1"/>
  <c r="O42" i="1" s="1"/>
  <c r="L43" i="1"/>
  <c r="O43" i="1" s="1"/>
  <c r="U43" i="1" s="1"/>
  <c r="L44" i="1"/>
  <c r="O44" i="1" s="1"/>
  <c r="L45" i="1"/>
  <c r="O45" i="1" s="1"/>
  <c r="L46" i="1"/>
  <c r="O46" i="1" s="1"/>
  <c r="P46" i="1" s="1"/>
  <c r="Q46" i="1" s="1"/>
  <c r="AD46" i="1" s="1"/>
  <c r="L47" i="1"/>
  <c r="O47" i="1" s="1"/>
  <c r="L48" i="1"/>
  <c r="O48" i="1" s="1"/>
  <c r="L49" i="1"/>
  <c r="O49" i="1" s="1"/>
  <c r="U49" i="1" s="1"/>
  <c r="L50" i="1"/>
  <c r="O50" i="1" s="1"/>
  <c r="L51" i="1"/>
  <c r="O51" i="1" s="1"/>
  <c r="L52" i="1"/>
  <c r="O52" i="1" s="1"/>
  <c r="L53" i="1"/>
  <c r="O53" i="1" s="1"/>
  <c r="P53" i="1" s="1"/>
  <c r="Q53" i="1" s="1"/>
  <c r="AD53" i="1" s="1"/>
  <c r="L54" i="1"/>
  <c r="O54" i="1" s="1"/>
  <c r="L55" i="1"/>
  <c r="O55" i="1" s="1"/>
  <c r="L56" i="1"/>
  <c r="O56" i="1" s="1"/>
  <c r="L57" i="1"/>
  <c r="O57" i="1" s="1"/>
  <c r="U57" i="1" s="1"/>
  <c r="L58" i="1"/>
  <c r="O58" i="1" s="1"/>
  <c r="L59" i="1"/>
  <c r="O59" i="1" s="1"/>
  <c r="L60" i="1"/>
  <c r="O60" i="1" s="1"/>
  <c r="L61" i="1"/>
  <c r="O61" i="1" s="1"/>
  <c r="L62" i="1"/>
  <c r="O62" i="1" s="1"/>
  <c r="U62" i="1" s="1"/>
  <c r="L63" i="1"/>
  <c r="O63" i="1" s="1"/>
  <c r="L64" i="1"/>
  <c r="O64" i="1" s="1"/>
  <c r="L65" i="1"/>
  <c r="O65" i="1" s="1"/>
  <c r="U65" i="1" s="1"/>
  <c r="L66" i="1"/>
  <c r="O66" i="1" s="1"/>
  <c r="U66" i="1" s="1"/>
  <c r="L67" i="1"/>
  <c r="O67" i="1" s="1"/>
  <c r="L68" i="1"/>
  <c r="O68" i="1" s="1"/>
  <c r="L69" i="1"/>
  <c r="O69" i="1" s="1"/>
  <c r="L70" i="1"/>
  <c r="O70" i="1" s="1"/>
  <c r="L71" i="1"/>
  <c r="O71" i="1" s="1"/>
  <c r="U71" i="1" s="1"/>
  <c r="L72" i="1"/>
  <c r="O72" i="1" s="1"/>
  <c r="U72" i="1" s="1"/>
  <c r="L73" i="1"/>
  <c r="O73" i="1" s="1"/>
  <c r="U73" i="1" s="1"/>
  <c r="L74" i="1"/>
  <c r="O74" i="1" s="1"/>
  <c r="U74" i="1" s="1"/>
  <c r="L75" i="1"/>
  <c r="O75" i="1" s="1"/>
  <c r="L76" i="1"/>
  <c r="O76" i="1" s="1"/>
  <c r="U76" i="1" s="1"/>
  <c r="L77" i="1"/>
  <c r="O77" i="1" s="1"/>
  <c r="U77" i="1" s="1"/>
  <c r="L78" i="1"/>
  <c r="O78" i="1" s="1"/>
  <c r="U78" i="1" s="1"/>
  <c r="L79" i="1"/>
  <c r="O79" i="1" s="1"/>
  <c r="U79" i="1" s="1"/>
  <c r="L80" i="1"/>
  <c r="O80" i="1" s="1"/>
  <c r="U80" i="1" s="1"/>
  <c r="L81" i="1"/>
  <c r="O81" i="1" s="1"/>
  <c r="U81" i="1" s="1"/>
  <c r="L82" i="1"/>
  <c r="O82" i="1" s="1"/>
  <c r="P82" i="1" s="1"/>
  <c r="Q82" i="1" s="1"/>
  <c r="AD82" i="1" s="1"/>
  <c r="L83" i="1"/>
  <c r="O83" i="1" s="1"/>
  <c r="U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P89" i="1" s="1"/>
  <c r="Q89" i="1" s="1"/>
  <c r="AD89" i="1" s="1"/>
  <c r="L90" i="1"/>
  <c r="O90" i="1" s="1"/>
  <c r="U90" i="1" s="1"/>
  <c r="L91" i="1"/>
  <c r="O91" i="1" s="1"/>
  <c r="P91" i="1" s="1"/>
  <c r="Q91" i="1" s="1"/>
  <c r="AD91" i="1" s="1"/>
  <c r="L92" i="1"/>
  <c r="O92" i="1" s="1"/>
  <c r="U92" i="1" s="1"/>
  <c r="L93" i="1"/>
  <c r="O93" i="1" s="1"/>
  <c r="L94" i="1"/>
  <c r="O94" i="1" s="1"/>
  <c r="P94" i="1" s="1"/>
  <c r="Q94" i="1" s="1"/>
  <c r="AD94" i="1" s="1"/>
  <c r="L95" i="1"/>
  <c r="O95" i="1" s="1"/>
  <c r="L96" i="1"/>
  <c r="O96" i="1" s="1"/>
  <c r="L98" i="1"/>
  <c r="O98" i="1" s="1"/>
  <c r="U98" i="1" s="1"/>
  <c r="L99" i="1"/>
  <c r="O99" i="1" s="1"/>
  <c r="P99" i="1" s="1"/>
  <c r="Q99" i="1" s="1"/>
  <c r="AD99" i="1" s="1"/>
  <c r="L100" i="1"/>
  <c r="O100" i="1" s="1"/>
  <c r="P100" i="1" s="1"/>
  <c r="Q100" i="1" s="1"/>
  <c r="AD100" i="1" s="1"/>
  <c r="L101" i="1"/>
  <c r="O101" i="1" s="1"/>
  <c r="P101" i="1" s="1"/>
  <c r="Q101" i="1" s="1"/>
  <c r="AD101" i="1" s="1"/>
  <c r="L102" i="1"/>
  <c r="O102" i="1" s="1"/>
  <c r="U102" i="1" s="1"/>
  <c r="L103" i="1"/>
  <c r="O103" i="1" s="1"/>
  <c r="P103" i="1" s="1"/>
  <c r="Q103" i="1" s="1"/>
  <c r="AD103" i="1" s="1"/>
  <c r="L104" i="1"/>
  <c r="O104" i="1" s="1"/>
  <c r="P104" i="1" s="1"/>
  <c r="Q104" i="1" s="1"/>
  <c r="AD104" i="1" s="1"/>
  <c r="L6" i="1"/>
  <c r="O6" i="1" s="1"/>
  <c r="P6" i="1" s="1"/>
  <c r="Q6" i="1" s="1"/>
  <c r="K104" i="1"/>
  <c r="K103" i="1"/>
  <c r="K102" i="1"/>
  <c r="K101" i="1"/>
  <c r="K100" i="1"/>
  <c r="K99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AD6" i="1" l="1"/>
  <c r="K97" i="1"/>
  <c r="L97" i="1"/>
  <c r="O97" i="1" s="1"/>
  <c r="O5" i="1" s="1"/>
  <c r="P37" i="1"/>
  <c r="Q37" i="1" s="1"/>
  <c r="AD37" i="1" s="1"/>
  <c r="P17" i="1"/>
  <c r="Q17" i="1" s="1"/>
  <c r="AD17" i="1" s="1"/>
  <c r="P25" i="1"/>
  <c r="Q25" i="1" s="1"/>
  <c r="AD25" i="1" s="1"/>
  <c r="P21" i="1"/>
  <c r="Q21" i="1" s="1"/>
  <c r="AD21" i="1" s="1"/>
  <c r="P7" i="1"/>
  <c r="Q7" i="1" s="1"/>
  <c r="AD7" i="1" s="1"/>
  <c r="P68" i="1"/>
  <c r="Q68" i="1" s="1"/>
  <c r="AD68" i="1" s="1"/>
  <c r="P60" i="1"/>
  <c r="Q60" i="1" s="1"/>
  <c r="AD60" i="1" s="1"/>
  <c r="P26" i="1"/>
  <c r="Q26" i="1" s="1"/>
  <c r="AD26" i="1" s="1"/>
  <c r="V6" i="1"/>
  <c r="U6" i="1"/>
  <c r="P75" i="1"/>
  <c r="Q75" i="1" s="1"/>
  <c r="AD75" i="1" s="1"/>
  <c r="P69" i="1"/>
  <c r="Q69" i="1" s="1"/>
  <c r="AD69" i="1" s="1"/>
  <c r="P67" i="1"/>
  <c r="Q67" i="1" s="1"/>
  <c r="AD67" i="1" s="1"/>
  <c r="P61" i="1"/>
  <c r="Q61" i="1" s="1"/>
  <c r="AD61" i="1" s="1"/>
  <c r="P59" i="1"/>
  <c r="Q59" i="1" s="1"/>
  <c r="AD59" i="1" s="1"/>
  <c r="P55" i="1"/>
  <c r="Q55" i="1" s="1"/>
  <c r="AD55" i="1" s="1"/>
  <c r="P51" i="1"/>
  <c r="Q51" i="1" s="1"/>
  <c r="AD51" i="1" s="1"/>
  <c r="P47" i="1"/>
  <c r="Q47" i="1" s="1"/>
  <c r="AD47" i="1" s="1"/>
  <c r="P41" i="1"/>
  <c r="Q41" i="1" s="1"/>
  <c r="AD41" i="1" s="1"/>
  <c r="P39" i="1"/>
  <c r="Q39" i="1" s="1"/>
  <c r="AD39" i="1" s="1"/>
  <c r="V104" i="1"/>
  <c r="V97" i="1"/>
  <c r="V101" i="1"/>
  <c r="V93" i="1"/>
  <c r="V99" i="1"/>
  <c r="V95" i="1"/>
  <c r="V91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7" i="1"/>
  <c r="V37" i="1"/>
  <c r="U35" i="1"/>
  <c r="V35" i="1"/>
  <c r="U33" i="1"/>
  <c r="V33" i="1"/>
  <c r="U31" i="1"/>
  <c r="V31" i="1"/>
  <c r="U29" i="1"/>
  <c r="V29" i="1"/>
  <c r="U27" i="1"/>
  <c r="V27" i="1"/>
  <c r="V25" i="1"/>
  <c r="U23" i="1"/>
  <c r="V23" i="1"/>
  <c r="V21" i="1"/>
  <c r="U19" i="1"/>
  <c r="V19" i="1"/>
  <c r="U17" i="1"/>
  <c r="V17" i="1"/>
  <c r="V15" i="1"/>
  <c r="U13" i="1"/>
  <c r="V13" i="1"/>
  <c r="U11" i="1"/>
  <c r="V11" i="1"/>
  <c r="U9" i="1"/>
  <c r="V9" i="1"/>
  <c r="V7" i="1"/>
  <c r="V103" i="1"/>
  <c r="V102" i="1"/>
  <c r="V100" i="1"/>
  <c r="V98" i="1"/>
  <c r="V96" i="1"/>
  <c r="V94" i="1"/>
  <c r="V92" i="1"/>
  <c r="V90" i="1"/>
  <c r="V86" i="1"/>
  <c r="V82" i="1"/>
  <c r="V78" i="1"/>
  <c r="V74" i="1"/>
  <c r="V70" i="1"/>
  <c r="V66" i="1"/>
  <c r="V62" i="1"/>
  <c r="V88" i="1"/>
  <c r="V84" i="1"/>
  <c r="V80" i="1"/>
  <c r="V76" i="1"/>
  <c r="V72" i="1"/>
  <c r="V68" i="1"/>
  <c r="V64" i="1"/>
  <c r="V60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L5" i="1"/>
  <c r="Q5" i="1" l="1"/>
  <c r="U21" i="1"/>
  <c r="U25" i="1"/>
  <c r="U7" i="1"/>
  <c r="U15" i="1"/>
  <c r="AD5" i="1"/>
  <c r="P5" i="1"/>
  <c r="U39" i="1"/>
  <c r="U41" i="1"/>
  <c r="U45" i="1"/>
  <c r="U47" i="1"/>
  <c r="U51" i="1"/>
  <c r="U53" i="1"/>
  <c r="U55" i="1"/>
  <c r="U59" i="1"/>
  <c r="U61" i="1"/>
  <c r="U63" i="1"/>
  <c r="U67" i="1"/>
  <c r="U69" i="1"/>
  <c r="U75" i="1"/>
  <c r="U85" i="1"/>
  <c r="U87" i="1"/>
  <c r="U89" i="1"/>
  <c r="U91" i="1"/>
  <c r="U93" i="1"/>
  <c r="U95" i="1"/>
  <c r="U97" i="1"/>
  <c r="U99" i="1"/>
  <c r="U101" i="1"/>
  <c r="U103" i="1"/>
  <c r="U8" i="1"/>
  <c r="U18" i="1"/>
  <c r="U24" i="1"/>
  <c r="U26" i="1"/>
  <c r="U28" i="1"/>
  <c r="U32" i="1"/>
  <c r="U36" i="1"/>
  <c r="U38" i="1"/>
  <c r="U60" i="1"/>
  <c r="U64" i="1"/>
  <c r="U68" i="1"/>
  <c r="U70" i="1"/>
  <c r="U82" i="1"/>
  <c r="U84" i="1"/>
  <c r="U86" i="1"/>
  <c r="U88" i="1"/>
  <c r="U94" i="1"/>
  <c r="U96" i="1"/>
  <c r="U100" i="1"/>
  <c r="U104" i="1"/>
</calcChain>
</file>

<file path=xl/sharedStrings.xml><?xml version="1.0" encoding="utf-8"?>
<sst xmlns="http://schemas.openxmlformats.org/spreadsheetml/2006/main" count="395" uniqueCount="152">
  <si>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</si>
  <si>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</si>
  <si>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</si>
  <si>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</si>
  <si>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</si>
  <si>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</si>
  <si>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</si>
  <si>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</si>
  <si>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</si>
  <si>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</si>
  <si>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</si>
  <si>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</si>
  <si>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</si>
  <si>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</si>
  <si>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</si>
  <si>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</si>
  <si>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</si>
  <si>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</si>
  <si>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</si>
  <si>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</si>
  <si>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</si>
  <si>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</si>
  <si>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</si>
  <si>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</si>
  <si>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25,09,</t>
  </si>
  <si>
    <t>19,09,</t>
  </si>
  <si>
    <t>18,09,</t>
  </si>
  <si>
    <t>12,09,</t>
  </si>
  <si>
    <t>11,09,</t>
  </si>
  <si>
    <t>05,09,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</si>
  <si>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</si>
  <si>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</si>
  <si>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</si>
  <si>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</si>
  <si>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</si>
  <si>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</si>
  <si>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</si>
  <si>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</si>
  <si>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</si>
  <si>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</si>
  <si>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</si>
  <si>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</si>
  <si>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</si>
  <si>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</si>
  <si>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</si>
  <si>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</si>
  <si>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</si>
  <si>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</si>
  <si>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</si>
  <si>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</si>
  <si>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</si>
  <si>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</si>
  <si>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</si>
  <si>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</si>
  <si>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</si>
  <si>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</si>
  <si>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</si>
  <si>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</si>
  <si>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</si>
  <si>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</si>
  <si>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</si>
  <si>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</si>
  <si>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</si>
  <si>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</si>
  <si>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</si>
  <si>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</si>
  <si>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</si>
  <si>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</si>
  <si>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</si>
  <si>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</si>
  <si>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</si>
  <si>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</si>
  <si>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</si>
  <si>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</si>
  <si>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</si>
  <si>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</si>
  <si>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</si>
  <si>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</si>
  <si>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</si>
  <si>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</si>
  <si>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</si>
  <si>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</si>
  <si>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</si>
  <si>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</si>
  <si>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</si>
  <si>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</si>
  <si>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</si>
  <si>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</si>
  <si>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</si>
  <si>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</si>
  <si>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</si>
  <si>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</si>
  <si>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</si>
  <si>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</si>
  <si>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</si>
  <si>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</si>
  <si>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</si>
  <si>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</si>
  <si>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</si>
  <si>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</si>
  <si>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</si>
  <si>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</si>
  <si>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</si>
  <si>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</si>
  <si>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</si>
  <si>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</si>
  <si>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</si>
  <si>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</si>
  <si>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</si>
  <si>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</si>
  <si>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</si>
  <si>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</si>
  <si>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</si>
  <si>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</si>
  <si>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</si>
  <si>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</si>
  <si>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</si>
  <si>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</si>
  <si>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</si>
  <si>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</si>
  <si>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</si>
  <si>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</si>
  <si>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</si>
  <si>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</si>
  <si>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</si>
  <si>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</si>
  <si>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</si>
  <si>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</si>
  <si>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</si>
  <si>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</si>
  <si>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</si>
  <si>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</si>
  <si>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</si>
  <si>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</si>
  <si>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</si>
  <si>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</si>
  <si>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</si>
  <si>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</si>
  <si>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</si>
  <si>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</si>
  <si>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</si>
  <si>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</si>
  <si>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</si>
  <si>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</si>
  <si>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</si>
  <si>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Вареные колбасы Докторская ГОСТ Дугушка Весовые Вектор Дугушка</t>
  </si>
  <si>
    <t>новинка, SU002011</t>
  </si>
  <si>
    <t>-70%</t>
  </si>
  <si>
    <t>-60%</t>
  </si>
  <si>
    <t>заказ</t>
  </si>
  <si>
    <t>28,09,(1)</t>
  </si>
  <si>
    <t>28,09,(2)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</si>
</sst>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6" fillId="5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  <xf numFmtId="49" fontId="6" fillId="9" borderId="1" xfId="1" applyNumberFormat="1" applyFont="1" applyFill="1"/>
    <xf numFmtId="49" fontId="1" fillId="0" borderId="1" xfId="1" applyNumberFormat="1"/>
    <xf numFmtId="49" fontId="2" fillId="2" borderId="1" xfId="1" applyNumberFormat="1" applyFont="1" applyFill="1"/>
    <xf numFmtId="49" fontId="1" fillId="7" borderId="1" xfId="1" applyNumberFormat="1" applyFill="1"/>
    <xf numFmtId="49" fontId="1" fillId="5" borderId="1" xfId="1" applyNumberFormat="1" applyFill="1"/>
    <xf numFmtId="49" fontId="6" fillId="5" borderId="1" xfId="1" applyNumberFormat="1" applyFont="1" applyFill="1"/>
    <xf numFmtId="49" fontId="1" fillId="8" borderId="1" xfId="1" applyNumberFormat="1" applyFill="1"/>
    <xf numFmtId="49" fontId="5" fillId="6" borderId="1" xfId="1" applyNumberFormat="1" applyFont="1" applyFill="1"/>
    <xf numFmtId="49" fontId="1" fillId="6" borderId="1" xfId="1" applyNumberFormat="1" applyFill="1"/>
    <xf numFmtId="49" fontId="6" fillId="6" borderId="1" xfId="1" applyNumberFormat="1" applyFont="1" applyFill="1"/>
    <xf numFmtId="49" fontId="0" fillId="0" borderId="0" xfId="0" applyNumberFormat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49" fontId="6" fillId="10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2" sqref="I2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7109375" customWidth="1"/>
    <col min="10" max="10" width="7" customWidth="1"/>
    <col min="11" max="19" width="6.42578125" customWidth="1"/>
    <col min="20" max="20" width="21.7109375" customWidth="1"/>
    <col min="21" max="22" width="6.28515625" customWidth="1"/>
    <col min="23" max="28" width="6" customWidth="1"/>
    <col min="29" max="29" width="35.7109375" style="34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3" t="s">
        <v>149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6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 t="s">
        <v>151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25"/>
      <c r="AD4" s="1" t="s">
        <v>150</v>
      </c>
      <c r="AE4" s="1" t="s">
        <v>151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48776.49200000002</v>
      </c>
      <c r="F5" s="4">
        <f>SUM(F6:F498)</f>
        <v>17468.913</v>
      </c>
      <c r="G5" s="6"/>
      <c r="H5" s="1"/>
      <c r="I5" s="1"/>
      <c r="J5" s="4">
        <f t="shared" ref="J5:S5" si="0">SUM(J6:J498)</f>
        <v>49260.570000000007</v>
      </c>
      <c r="K5" s="4">
        <f t="shared" si="0"/>
        <v>-484.0779999999985</v>
      </c>
      <c r="L5" s="4">
        <f t="shared" si="0"/>
        <v>18789.461999999996</v>
      </c>
      <c r="M5" s="4">
        <f t="shared" si="0"/>
        <v>29987.03</v>
      </c>
      <c r="N5" s="4">
        <f t="shared" si="0"/>
        <v>7862.9690000000001</v>
      </c>
      <c r="O5" s="4">
        <f t="shared" si="0"/>
        <v>3757.8924000000006</v>
      </c>
      <c r="P5" s="4">
        <f t="shared" si="0"/>
        <v>15095.057499999999</v>
      </c>
      <c r="Q5" s="4">
        <f t="shared" si="0"/>
        <v>13045.057499999999</v>
      </c>
      <c r="R5" s="4">
        <f t="shared" ref="R5" si="1">SUM(R6:R498)</f>
        <v>2050</v>
      </c>
      <c r="S5" s="4">
        <f t="shared" si="0"/>
        <v>0</v>
      </c>
      <c r="T5" s="1"/>
      <c r="U5" s="1"/>
      <c r="V5" s="1"/>
      <c r="W5" s="4">
        <f t="shared" ref="W5:AB5" si="2">SUM(W6:W498)</f>
        <v>3343.366</v>
      </c>
      <c r="X5" s="4">
        <f t="shared" si="2"/>
        <v>3342.8720000000003</v>
      </c>
      <c r="Y5" s="4">
        <f t="shared" si="2"/>
        <v>3884.1052000000009</v>
      </c>
      <c r="Z5" s="4">
        <f t="shared" si="2"/>
        <v>3874.9242000000008</v>
      </c>
      <c r="AA5" s="4">
        <f t="shared" si="2"/>
        <v>3710.0209999999997</v>
      </c>
      <c r="AB5" s="4">
        <f t="shared" si="2"/>
        <v>3507.4477999999995</v>
      </c>
      <c r="AC5" s="25"/>
      <c r="AD5" s="4">
        <f>SUM(AD6:AD498)</f>
        <v>9060</v>
      </c>
      <c r="AE5" s="4">
        <f>SUM(AE6:AE498)</f>
        <v>2050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127.02800000000001</v>
      </c>
      <c r="D6" s="1">
        <v>101.795</v>
      </c>
      <c r="E6" s="1">
        <v>112.54300000000001</v>
      </c>
      <c r="F6" s="1">
        <v>90.472999999999999</v>
      </c>
      <c r="G6" s="6">
        <v>1</v>
      </c>
      <c r="H6" s="1">
        <v>50</v>
      </c>
      <c r="I6" s="1" t="s">
        <v>33</v>
      </c>
      <c r="J6" s="1">
        <v>106.45</v>
      </c>
      <c r="K6" s="1">
        <f t="shared" ref="K6:K37" si="3">E6-J6</f>
        <v>6.0930000000000035</v>
      </c>
      <c r="L6" s="1">
        <f>E6-M6</f>
        <v>112.54300000000001</v>
      </c>
      <c r="M6" s="1"/>
      <c r="N6" s="1">
        <v>83.445999999999998</v>
      </c>
      <c r="O6" s="1">
        <f>L6/5</f>
        <v>22.508600000000001</v>
      </c>
      <c r="P6" s="5">
        <f>11*O6-N6-F6</f>
        <v>73.675600000000017</v>
      </c>
      <c r="Q6" s="5">
        <f>P6-R6</f>
        <v>73.675600000000017</v>
      </c>
      <c r="R6" s="5"/>
      <c r="S6" s="5"/>
      <c r="T6" s="1"/>
      <c r="U6" s="1">
        <f>(F6+N6+P6)/O6</f>
        <v>11</v>
      </c>
      <c r="V6" s="1">
        <f>(F6+N6)/O6</f>
        <v>7.7267799863163402</v>
      </c>
      <c r="W6" s="1">
        <v>22.690999999999999</v>
      </c>
      <c r="X6" s="1">
        <v>19.783000000000001</v>
      </c>
      <c r="Y6" s="1">
        <v>23.9758</v>
      </c>
      <c r="Z6" s="1">
        <v>23.371200000000002</v>
      </c>
      <c r="AA6" s="1">
        <v>23.7728</v>
      </c>
      <c r="AB6" s="1">
        <v>22.607399999999998</v>
      </c>
      <c r="AC6" s="25"/>
      <c r="AD6" s="1">
        <f>ROUND(Q6*G6,0)</f>
        <v>74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54.295999999999999</v>
      </c>
      <c r="D7" s="1">
        <v>580.298</v>
      </c>
      <c r="E7" s="1">
        <v>511.202</v>
      </c>
      <c r="F7" s="1">
        <v>67.584000000000003</v>
      </c>
      <c r="G7" s="6">
        <v>1</v>
      </c>
      <c r="H7" s="1">
        <v>45</v>
      </c>
      <c r="I7" s="1" t="s">
        <v>33</v>
      </c>
      <c r="J7" s="1">
        <v>463.3</v>
      </c>
      <c r="K7" s="1">
        <f t="shared" si="3"/>
        <v>47.901999999999987</v>
      </c>
      <c r="L7" s="1">
        <f t="shared" ref="L7:L69" si="4">E7-M7</f>
        <v>356.36799999999999</v>
      </c>
      <c r="M7" s="1">
        <v>154.834</v>
      </c>
      <c r="N7" s="1"/>
      <c r="O7" s="1">
        <f t="shared" ref="O7:O69" si="5">L7/5</f>
        <v>71.273600000000002</v>
      </c>
      <c r="P7" s="5">
        <f>9*O7-N7-F7</f>
        <v>573.87840000000006</v>
      </c>
      <c r="Q7" s="5">
        <f t="shared" ref="Q7:Q9" si="6">P7-R7</f>
        <v>573.87840000000006</v>
      </c>
      <c r="R7" s="5"/>
      <c r="S7" s="5"/>
      <c r="T7" s="1"/>
      <c r="U7" s="1">
        <f t="shared" ref="U7:U69" si="7">(F7+N7+P7)/O7</f>
        <v>9.0000000000000018</v>
      </c>
      <c r="V7" s="1">
        <f t="shared" ref="V7:V69" si="8">(F7+N7)/O7</f>
        <v>0.94823328693934361</v>
      </c>
      <c r="W7" s="1">
        <v>45.989800000000002</v>
      </c>
      <c r="X7" s="1">
        <v>48.360999999999997</v>
      </c>
      <c r="Y7" s="1">
        <v>76.147400000000005</v>
      </c>
      <c r="Z7" s="1">
        <v>83.744200000000006</v>
      </c>
      <c r="AA7" s="1">
        <v>53.158200000000001</v>
      </c>
      <c r="AB7" s="1">
        <v>46.107000000000014</v>
      </c>
      <c r="AC7" s="25"/>
      <c r="AD7" s="1">
        <f t="shared" ref="AD7:AD70" si="9">ROUND(Q7*G7,0)</f>
        <v>574</v>
      </c>
      <c r="AE7" s="1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39" t="s">
        <v>35</v>
      </c>
      <c r="B8" s="1" t="s">
        <v>32</v>
      </c>
      <c r="C8" s="1">
        <v>278.01400000000001</v>
      </c>
      <c r="D8" s="1">
        <v>674.09799999999996</v>
      </c>
      <c r="E8" s="1">
        <v>786.22</v>
      </c>
      <c r="F8" s="1">
        <v>63.173999999999999</v>
      </c>
      <c r="G8" s="6">
        <v>1</v>
      </c>
      <c r="H8" s="1">
        <v>45</v>
      </c>
      <c r="I8" s="1" t="s">
        <v>33</v>
      </c>
      <c r="J8" s="1">
        <v>696.9</v>
      </c>
      <c r="K8" s="1">
        <f t="shared" si="3"/>
        <v>89.32000000000005</v>
      </c>
      <c r="L8" s="1">
        <f t="shared" si="4"/>
        <v>400.25600000000003</v>
      </c>
      <c r="M8" s="1">
        <v>385.964</v>
      </c>
      <c r="N8" s="1">
        <v>130.09660000000011</v>
      </c>
      <c r="O8" s="1">
        <f t="shared" si="5"/>
        <v>80.051200000000009</v>
      </c>
      <c r="P8" s="5">
        <v>790</v>
      </c>
      <c r="Q8" s="5">
        <f t="shared" si="6"/>
        <v>390</v>
      </c>
      <c r="R8" s="5">
        <v>400</v>
      </c>
      <c r="S8" s="5"/>
      <c r="T8" s="1"/>
      <c r="U8" s="1">
        <f t="shared" si="7"/>
        <v>12.283021366325551</v>
      </c>
      <c r="V8" s="1">
        <f t="shared" si="8"/>
        <v>2.414337324112569</v>
      </c>
      <c r="W8" s="1">
        <v>78.944600000000008</v>
      </c>
      <c r="X8" s="1">
        <v>67.539600000000007</v>
      </c>
      <c r="Y8" s="1">
        <v>109.9558</v>
      </c>
      <c r="Z8" s="1">
        <v>117.3306</v>
      </c>
      <c r="AA8" s="1">
        <v>88.411199999999994</v>
      </c>
      <c r="AB8" s="1">
        <v>75.882199999999997</v>
      </c>
      <c r="AC8" s="25"/>
      <c r="AD8" s="1">
        <f t="shared" si="9"/>
        <v>390</v>
      </c>
      <c r="AE8" s="1">
        <f t="shared" si="10"/>
        <v>400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84.224999999999994</v>
      </c>
      <c r="D9" s="1">
        <v>270.90699999999998</v>
      </c>
      <c r="E9" s="1">
        <v>118.77</v>
      </c>
      <c r="F9" s="1">
        <v>204.58600000000001</v>
      </c>
      <c r="G9" s="6">
        <v>1</v>
      </c>
      <c r="H9" s="1">
        <v>40</v>
      </c>
      <c r="I9" s="1" t="s">
        <v>33</v>
      </c>
      <c r="J9" s="1">
        <v>114.8</v>
      </c>
      <c r="K9" s="1">
        <f t="shared" si="3"/>
        <v>3.9699999999999989</v>
      </c>
      <c r="L9" s="1">
        <f t="shared" si="4"/>
        <v>118.77</v>
      </c>
      <c r="M9" s="1"/>
      <c r="N9" s="1">
        <v>75.121599999999987</v>
      </c>
      <c r="O9" s="1">
        <f t="shared" si="5"/>
        <v>23.753999999999998</v>
      </c>
      <c r="P9" s="5"/>
      <c r="Q9" s="5">
        <f t="shared" si="6"/>
        <v>0</v>
      </c>
      <c r="R9" s="5"/>
      <c r="S9" s="5"/>
      <c r="T9" s="1"/>
      <c r="U9" s="1">
        <f t="shared" si="7"/>
        <v>11.775178917234994</v>
      </c>
      <c r="V9" s="1">
        <f t="shared" si="8"/>
        <v>11.775178917234994</v>
      </c>
      <c r="W9" s="1">
        <v>31.9816</v>
      </c>
      <c r="X9" s="1">
        <v>31.287600000000001</v>
      </c>
      <c r="Y9" s="1">
        <v>24.448599999999999</v>
      </c>
      <c r="Z9" s="1">
        <v>29.818000000000001</v>
      </c>
      <c r="AA9" s="1">
        <v>26.654</v>
      </c>
      <c r="AB9" s="1">
        <v>14.868600000000001</v>
      </c>
      <c r="AC9" s="25"/>
      <c r="AD9" s="1">
        <f t="shared" si="9"/>
        <v>0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3"/>
        <v>0</v>
      </c>
      <c r="L10" s="13">
        <f t="shared" si="4"/>
        <v>0</v>
      </c>
      <c r="M10" s="13"/>
      <c r="N10" s="13"/>
      <c r="O10" s="13">
        <f t="shared" si="5"/>
        <v>0</v>
      </c>
      <c r="P10" s="15"/>
      <c r="Q10" s="15"/>
      <c r="R10" s="15"/>
      <c r="S10" s="15"/>
      <c r="T10" s="13"/>
      <c r="U10" s="13" t="e">
        <f t="shared" si="7"/>
        <v>#DIV/0!</v>
      </c>
      <c r="V10" s="13" t="e">
        <f t="shared" si="8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27" t="s">
        <v>39</v>
      </c>
      <c r="AD10" s="13">
        <f t="shared" si="9"/>
        <v>0</v>
      </c>
      <c r="AE10" s="13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>
        <v>6</v>
      </c>
      <c r="K11" s="13">
        <f t="shared" si="3"/>
        <v>-6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5"/>
      <c r="S11" s="15"/>
      <c r="T11" s="13"/>
      <c r="U11" s="13" t="e">
        <f t="shared" si="7"/>
        <v>#DIV/0!</v>
      </c>
      <c r="V11" s="13" t="e">
        <f t="shared" si="8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27" t="s">
        <v>39</v>
      </c>
      <c r="AD11" s="13">
        <f t="shared" si="9"/>
        <v>0</v>
      </c>
      <c r="AE11" s="13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3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5"/>
      <c r="S12" s="15"/>
      <c r="T12" s="13"/>
      <c r="U12" s="13" t="e">
        <f t="shared" si="7"/>
        <v>#DIV/0!</v>
      </c>
      <c r="V12" s="13" t="e">
        <f t="shared" si="8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27" t="s">
        <v>39</v>
      </c>
      <c r="AD12" s="13">
        <f t="shared" si="9"/>
        <v>0</v>
      </c>
      <c r="AE12" s="13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38</v>
      </c>
      <c r="C13" s="1"/>
      <c r="D13" s="1">
        <v>60</v>
      </c>
      <c r="E13" s="1">
        <v>28</v>
      </c>
      <c r="F13" s="1">
        <v>32</v>
      </c>
      <c r="G13" s="6">
        <v>0.3</v>
      </c>
      <c r="H13" s="1">
        <v>40</v>
      </c>
      <c r="I13" s="1" t="s">
        <v>33</v>
      </c>
      <c r="J13" s="1">
        <v>28</v>
      </c>
      <c r="K13" s="1">
        <f t="shared" si="3"/>
        <v>0</v>
      </c>
      <c r="L13" s="1">
        <f t="shared" si="4"/>
        <v>28</v>
      </c>
      <c r="M13" s="1"/>
      <c r="N13" s="1"/>
      <c r="O13" s="1">
        <f t="shared" si="5"/>
        <v>5.6</v>
      </c>
      <c r="P13" s="5">
        <f>10*O13-N13-F13</f>
        <v>24</v>
      </c>
      <c r="Q13" s="5">
        <f>P13-R13</f>
        <v>24</v>
      </c>
      <c r="R13" s="5"/>
      <c r="S13" s="5"/>
      <c r="T13" s="1"/>
      <c r="U13" s="1">
        <f t="shared" si="7"/>
        <v>10</v>
      </c>
      <c r="V13" s="1">
        <f t="shared" si="8"/>
        <v>5.7142857142857144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25" t="s">
        <v>43</v>
      </c>
      <c r="AD13" s="1">
        <f t="shared" si="9"/>
        <v>7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44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3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5"/>
      <c r="S14" s="15"/>
      <c r="T14" s="13"/>
      <c r="U14" s="13" t="e">
        <f t="shared" si="7"/>
        <v>#DIV/0!</v>
      </c>
      <c r="V14" s="13" t="e">
        <f t="shared" si="8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27" t="s">
        <v>39</v>
      </c>
      <c r="AD14" s="13">
        <f t="shared" si="9"/>
        <v>0</v>
      </c>
      <c r="AE14" s="13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38</v>
      </c>
      <c r="C15" s="1">
        <v>258</v>
      </c>
      <c r="D15" s="1"/>
      <c r="E15" s="1">
        <v>249</v>
      </c>
      <c r="F15" s="1"/>
      <c r="G15" s="6">
        <v>0.17</v>
      </c>
      <c r="H15" s="1">
        <v>180</v>
      </c>
      <c r="I15" s="1" t="s">
        <v>33</v>
      </c>
      <c r="J15" s="1">
        <v>289</v>
      </c>
      <c r="K15" s="1">
        <f t="shared" si="3"/>
        <v>-40</v>
      </c>
      <c r="L15" s="1">
        <f t="shared" si="4"/>
        <v>249</v>
      </c>
      <c r="M15" s="1"/>
      <c r="N15" s="1"/>
      <c r="O15" s="1">
        <f t="shared" si="5"/>
        <v>49.8</v>
      </c>
      <c r="P15" s="5">
        <f>8*O15-N15-F15</f>
        <v>398.4</v>
      </c>
      <c r="Q15" s="5">
        <f>P15-R15</f>
        <v>398.4</v>
      </c>
      <c r="R15" s="5"/>
      <c r="S15" s="5"/>
      <c r="T15" s="1"/>
      <c r="U15" s="1">
        <f t="shared" si="7"/>
        <v>8</v>
      </c>
      <c r="V15" s="1">
        <f t="shared" si="8"/>
        <v>0</v>
      </c>
      <c r="W15" s="1">
        <v>11.2</v>
      </c>
      <c r="X15" s="1">
        <v>9.1999999999999993</v>
      </c>
      <c r="Y15" s="1">
        <v>3.4</v>
      </c>
      <c r="Z15" s="1">
        <v>10.199999999999999</v>
      </c>
      <c r="AA15" s="1">
        <v>25.8</v>
      </c>
      <c r="AB15" s="1">
        <v>17.600000000000001</v>
      </c>
      <c r="AC15" s="25"/>
      <c r="AD15" s="1">
        <f t="shared" si="9"/>
        <v>68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3" t="s">
        <v>47</v>
      </c>
      <c r="B16" s="13" t="s">
        <v>38</v>
      </c>
      <c r="C16" s="13"/>
      <c r="D16" s="13">
        <v>12</v>
      </c>
      <c r="E16" s="13">
        <v>12</v>
      </c>
      <c r="F16" s="13"/>
      <c r="G16" s="14">
        <v>0</v>
      </c>
      <c r="H16" s="13">
        <v>50</v>
      </c>
      <c r="I16" s="13" t="s">
        <v>33</v>
      </c>
      <c r="J16" s="13">
        <v>12</v>
      </c>
      <c r="K16" s="13">
        <f t="shared" si="3"/>
        <v>0</v>
      </c>
      <c r="L16" s="13">
        <f t="shared" si="4"/>
        <v>0</v>
      </c>
      <c r="M16" s="13">
        <v>12</v>
      </c>
      <c r="N16" s="13"/>
      <c r="O16" s="13">
        <f t="shared" si="5"/>
        <v>0</v>
      </c>
      <c r="P16" s="15"/>
      <c r="Q16" s="15"/>
      <c r="R16" s="15"/>
      <c r="S16" s="15"/>
      <c r="T16" s="13"/>
      <c r="U16" s="13" t="e">
        <f t="shared" si="7"/>
        <v>#DIV/0!</v>
      </c>
      <c r="V16" s="13" t="e">
        <f t="shared" si="8"/>
        <v>#DIV/0!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27" t="s">
        <v>39</v>
      </c>
      <c r="AD16" s="13">
        <f t="shared" si="9"/>
        <v>0</v>
      </c>
      <c r="AE16" s="13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38</v>
      </c>
      <c r="C17" s="1">
        <v>185</v>
      </c>
      <c r="D17" s="1">
        <v>18</v>
      </c>
      <c r="E17" s="1">
        <v>101</v>
      </c>
      <c r="F17" s="1">
        <v>88</v>
      </c>
      <c r="G17" s="6">
        <v>0.35</v>
      </c>
      <c r="H17" s="1">
        <v>50</v>
      </c>
      <c r="I17" s="1" t="s">
        <v>33</v>
      </c>
      <c r="J17" s="1">
        <v>99</v>
      </c>
      <c r="K17" s="1">
        <f t="shared" si="3"/>
        <v>2</v>
      </c>
      <c r="L17" s="1">
        <f t="shared" si="4"/>
        <v>101</v>
      </c>
      <c r="M17" s="1"/>
      <c r="N17" s="1">
        <v>74.399999999999977</v>
      </c>
      <c r="O17" s="1">
        <f t="shared" si="5"/>
        <v>20.2</v>
      </c>
      <c r="P17" s="5">
        <f>11.3*O17-N17-F17</f>
        <v>65.860000000000042</v>
      </c>
      <c r="Q17" s="5">
        <f t="shared" ref="Q17:Q19" si="11">P17-R17</f>
        <v>65.860000000000042</v>
      </c>
      <c r="R17" s="5"/>
      <c r="S17" s="5"/>
      <c r="T17" s="1"/>
      <c r="U17" s="1">
        <f t="shared" si="7"/>
        <v>11.3</v>
      </c>
      <c r="V17" s="1">
        <f t="shared" si="8"/>
        <v>8.0396039603960396</v>
      </c>
      <c r="W17" s="1">
        <v>21.4</v>
      </c>
      <c r="X17" s="1">
        <v>18.8</v>
      </c>
      <c r="Y17" s="1">
        <v>9.1999999999999993</v>
      </c>
      <c r="Z17" s="1">
        <v>10.199999999999999</v>
      </c>
      <c r="AA17" s="1">
        <v>26.6</v>
      </c>
      <c r="AB17" s="1">
        <v>29</v>
      </c>
      <c r="AC17" s="25"/>
      <c r="AD17" s="1">
        <f t="shared" si="9"/>
        <v>23</v>
      </c>
      <c r="AE17" s="1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35" t="s">
        <v>49</v>
      </c>
      <c r="B18" s="35" t="s">
        <v>32</v>
      </c>
      <c r="C18" s="35">
        <v>203.88200000000001</v>
      </c>
      <c r="D18" s="35">
        <v>623.56799999999998</v>
      </c>
      <c r="E18" s="35">
        <v>510.351</v>
      </c>
      <c r="F18" s="35">
        <v>250.499</v>
      </c>
      <c r="G18" s="36">
        <v>1</v>
      </c>
      <c r="H18" s="35">
        <v>55</v>
      </c>
      <c r="I18" s="35" t="s">
        <v>33</v>
      </c>
      <c r="J18" s="35">
        <v>477.68</v>
      </c>
      <c r="K18" s="35">
        <f t="shared" si="3"/>
        <v>32.670999999999992</v>
      </c>
      <c r="L18" s="35">
        <f t="shared" si="4"/>
        <v>454.02699999999999</v>
      </c>
      <c r="M18" s="35">
        <v>56.323999999999998</v>
      </c>
      <c r="N18" s="35">
        <v>17.505200000000059</v>
      </c>
      <c r="O18" s="35">
        <f t="shared" si="5"/>
        <v>90.805399999999992</v>
      </c>
      <c r="P18" s="37">
        <f>7*O18-N18-F18</f>
        <v>367.63359999999989</v>
      </c>
      <c r="Q18" s="5">
        <f t="shared" si="11"/>
        <v>367.63359999999989</v>
      </c>
      <c r="R18" s="37"/>
      <c r="S18" s="37"/>
      <c r="T18" s="35"/>
      <c r="U18" s="35">
        <f t="shared" si="7"/>
        <v>7</v>
      </c>
      <c r="V18" s="35">
        <f t="shared" si="8"/>
        <v>2.9514125811901066</v>
      </c>
      <c r="W18" s="35">
        <v>64.597200000000001</v>
      </c>
      <c r="X18" s="35">
        <v>61.576800000000013</v>
      </c>
      <c r="Y18" s="35">
        <v>96.5762</v>
      </c>
      <c r="Z18" s="35">
        <v>92.752399999999994</v>
      </c>
      <c r="AA18" s="35">
        <v>85.031000000000006</v>
      </c>
      <c r="AB18" s="35">
        <v>85.022599999999997</v>
      </c>
      <c r="AC18" s="38" t="s">
        <v>148</v>
      </c>
      <c r="AD18" s="35">
        <f t="shared" si="9"/>
        <v>368</v>
      </c>
      <c r="AE18" s="35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39" t="s">
        <v>50</v>
      </c>
      <c r="B19" s="1" t="s">
        <v>32</v>
      </c>
      <c r="C19" s="1">
        <v>1405.4269999999999</v>
      </c>
      <c r="D19" s="1">
        <v>7039.049</v>
      </c>
      <c r="E19" s="1">
        <v>6753.2030000000004</v>
      </c>
      <c r="F19" s="1">
        <v>1196.6969999999999</v>
      </c>
      <c r="G19" s="6">
        <v>1</v>
      </c>
      <c r="H19" s="1">
        <v>50</v>
      </c>
      <c r="I19" s="1" t="s">
        <v>33</v>
      </c>
      <c r="J19" s="1">
        <v>6805.79</v>
      </c>
      <c r="K19" s="1">
        <f t="shared" si="3"/>
        <v>-52.586999999999534</v>
      </c>
      <c r="L19" s="1">
        <f t="shared" si="4"/>
        <v>1342.326</v>
      </c>
      <c r="M19" s="1">
        <v>5410.8770000000004</v>
      </c>
      <c r="N19" s="1">
        <v>1500</v>
      </c>
      <c r="O19" s="1">
        <f t="shared" si="5"/>
        <v>268.46519999999998</v>
      </c>
      <c r="P19" s="5">
        <v>650</v>
      </c>
      <c r="Q19" s="5">
        <f t="shared" si="11"/>
        <v>350</v>
      </c>
      <c r="R19" s="5">
        <v>300</v>
      </c>
      <c r="S19" s="5"/>
      <c r="T19" s="1"/>
      <c r="U19" s="1">
        <f t="shared" si="7"/>
        <v>12.466036566378065</v>
      </c>
      <c r="V19" s="1">
        <f t="shared" si="8"/>
        <v>10.044866150249643</v>
      </c>
      <c r="W19" s="1">
        <v>321.26940000000002</v>
      </c>
      <c r="X19" s="1">
        <v>282.04259999999999</v>
      </c>
      <c r="Y19" s="1">
        <v>343.16180000000003</v>
      </c>
      <c r="Z19" s="1">
        <v>320.96140000000003</v>
      </c>
      <c r="AA19" s="1">
        <v>344.87979999999999</v>
      </c>
      <c r="AB19" s="1">
        <v>332.42419999999998</v>
      </c>
      <c r="AC19" s="25"/>
      <c r="AD19" s="1">
        <f t="shared" si="9"/>
        <v>350</v>
      </c>
      <c r="AE19" s="1">
        <f t="shared" si="10"/>
        <v>300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51</v>
      </c>
      <c r="B20" s="13" t="s">
        <v>32</v>
      </c>
      <c r="C20" s="13"/>
      <c r="D20" s="13"/>
      <c r="E20" s="13"/>
      <c r="F20" s="13"/>
      <c r="G20" s="14">
        <v>0</v>
      </c>
      <c r="H20" s="13">
        <v>60</v>
      </c>
      <c r="I20" s="13" t="s">
        <v>33</v>
      </c>
      <c r="J20" s="13"/>
      <c r="K20" s="13">
        <f t="shared" si="3"/>
        <v>0</v>
      </c>
      <c r="L20" s="13">
        <f t="shared" si="4"/>
        <v>0</v>
      </c>
      <c r="M20" s="13"/>
      <c r="N20" s="13"/>
      <c r="O20" s="13">
        <f t="shared" si="5"/>
        <v>0</v>
      </c>
      <c r="P20" s="15"/>
      <c r="Q20" s="15"/>
      <c r="R20" s="15"/>
      <c r="S20" s="15"/>
      <c r="T20" s="13"/>
      <c r="U20" s="13" t="e">
        <f t="shared" si="7"/>
        <v>#DIV/0!</v>
      </c>
      <c r="V20" s="13" t="e">
        <f t="shared" si="8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27" t="s">
        <v>39</v>
      </c>
      <c r="AD20" s="13">
        <f t="shared" si="9"/>
        <v>0</v>
      </c>
      <c r="AE20" s="13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35" t="s">
        <v>52</v>
      </c>
      <c r="B21" s="35" t="s">
        <v>32</v>
      </c>
      <c r="C21" s="35">
        <v>640.15300000000002</v>
      </c>
      <c r="D21" s="35">
        <v>582.10599999999999</v>
      </c>
      <c r="E21" s="35">
        <v>609.20399999999995</v>
      </c>
      <c r="F21" s="35">
        <v>506.33600000000001</v>
      </c>
      <c r="G21" s="36">
        <v>1</v>
      </c>
      <c r="H21" s="35">
        <v>60</v>
      </c>
      <c r="I21" s="35" t="s">
        <v>33</v>
      </c>
      <c r="J21" s="35">
        <v>553.6</v>
      </c>
      <c r="K21" s="35">
        <f t="shared" si="3"/>
        <v>55.603999999999928</v>
      </c>
      <c r="L21" s="35">
        <f t="shared" si="4"/>
        <v>609.20399999999995</v>
      </c>
      <c r="M21" s="35"/>
      <c r="N21" s="35">
        <v>290.59067999999962</v>
      </c>
      <c r="O21" s="35">
        <f t="shared" si="5"/>
        <v>121.84079999999999</v>
      </c>
      <c r="P21" s="37">
        <f>7*O21-N21-F21</f>
        <v>55.958920000000262</v>
      </c>
      <c r="Q21" s="5">
        <f>P21-R21</f>
        <v>55.958920000000262</v>
      </c>
      <c r="R21" s="37"/>
      <c r="S21" s="37"/>
      <c r="T21" s="35"/>
      <c r="U21" s="35">
        <f t="shared" si="7"/>
        <v>6.9999999999999991</v>
      </c>
      <c r="V21" s="35">
        <f t="shared" si="8"/>
        <v>6.5407210064280576</v>
      </c>
      <c r="W21" s="35">
        <v>115.36239999999999</v>
      </c>
      <c r="X21" s="35">
        <v>106.8968</v>
      </c>
      <c r="Y21" s="35">
        <v>103.56100000000001</v>
      </c>
      <c r="Z21" s="35">
        <v>111.6998</v>
      </c>
      <c r="AA21" s="35">
        <v>123.3052</v>
      </c>
      <c r="AB21" s="35">
        <v>112.05719999999999</v>
      </c>
      <c r="AC21" s="38" t="s">
        <v>148</v>
      </c>
      <c r="AD21" s="35">
        <f t="shared" si="9"/>
        <v>56</v>
      </c>
      <c r="AE21" s="35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53</v>
      </c>
      <c r="B22" s="10" t="s">
        <v>32</v>
      </c>
      <c r="C22" s="10"/>
      <c r="D22" s="10">
        <v>46.405000000000001</v>
      </c>
      <c r="E22" s="18">
        <v>46.405000000000001</v>
      </c>
      <c r="F22" s="10"/>
      <c r="G22" s="11">
        <v>0</v>
      </c>
      <c r="H22" s="10" t="e">
        <v>#N/A</v>
      </c>
      <c r="I22" s="10" t="s">
        <v>54</v>
      </c>
      <c r="J22" s="10">
        <v>45</v>
      </c>
      <c r="K22" s="10">
        <f t="shared" si="3"/>
        <v>1.4050000000000011</v>
      </c>
      <c r="L22" s="10">
        <f t="shared" si="4"/>
        <v>46.405000000000001</v>
      </c>
      <c r="M22" s="10"/>
      <c r="N22" s="10"/>
      <c r="O22" s="10">
        <f t="shared" si="5"/>
        <v>9.2810000000000006</v>
      </c>
      <c r="P22" s="12"/>
      <c r="Q22" s="12"/>
      <c r="R22" s="12"/>
      <c r="S22" s="12"/>
      <c r="T22" s="10"/>
      <c r="U22" s="10">
        <f t="shared" si="7"/>
        <v>0</v>
      </c>
      <c r="V22" s="10">
        <f t="shared" si="8"/>
        <v>0</v>
      </c>
      <c r="W22" s="10">
        <v>1.552</v>
      </c>
      <c r="X22" s="10">
        <v>1.552</v>
      </c>
      <c r="Y22" s="10">
        <v>1.57</v>
      </c>
      <c r="Z22" s="10">
        <v>1.57</v>
      </c>
      <c r="AA22" s="10">
        <v>0</v>
      </c>
      <c r="AB22" s="10">
        <v>0</v>
      </c>
      <c r="AC22" s="28" t="s">
        <v>55</v>
      </c>
      <c r="AD22" s="10">
        <f t="shared" si="9"/>
        <v>0</v>
      </c>
      <c r="AE22" s="10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39" t="s">
        <v>56</v>
      </c>
      <c r="B23" s="1" t="s">
        <v>32</v>
      </c>
      <c r="C23" s="1">
        <v>362.55200000000002</v>
      </c>
      <c r="D23" s="1">
        <v>174.62</v>
      </c>
      <c r="E23" s="1">
        <v>258.50400000000002</v>
      </c>
      <c r="F23" s="1">
        <v>185.83600000000001</v>
      </c>
      <c r="G23" s="6">
        <v>1</v>
      </c>
      <c r="H23" s="1">
        <v>60</v>
      </c>
      <c r="I23" s="1" t="s">
        <v>33</v>
      </c>
      <c r="J23" s="1">
        <v>241.13</v>
      </c>
      <c r="K23" s="1">
        <f t="shared" si="3"/>
        <v>17.374000000000024</v>
      </c>
      <c r="L23" s="1">
        <f t="shared" si="4"/>
        <v>258.50400000000002</v>
      </c>
      <c r="M23" s="1"/>
      <c r="N23" s="1">
        <v>70.284799999999962</v>
      </c>
      <c r="O23" s="1">
        <f t="shared" si="5"/>
        <v>51.700800000000001</v>
      </c>
      <c r="P23" s="5">
        <v>400</v>
      </c>
      <c r="Q23" s="5">
        <f t="shared" ref="Q23:Q29" si="12">P23-R23</f>
        <v>200</v>
      </c>
      <c r="R23" s="5">
        <v>200</v>
      </c>
      <c r="S23" s="5"/>
      <c r="T23" s="1"/>
      <c r="U23" s="1">
        <f t="shared" si="7"/>
        <v>12.690728189892612</v>
      </c>
      <c r="V23" s="1">
        <f t="shared" si="8"/>
        <v>4.9539040014854701</v>
      </c>
      <c r="W23" s="1">
        <v>44.482799999999997</v>
      </c>
      <c r="X23" s="1">
        <v>44.458399999999997</v>
      </c>
      <c r="Y23" s="1">
        <v>34.242400000000004</v>
      </c>
      <c r="Z23" s="1">
        <v>41.463999999999999</v>
      </c>
      <c r="AA23" s="1">
        <v>55.206400000000002</v>
      </c>
      <c r="AB23" s="1">
        <v>47.820799999999998</v>
      </c>
      <c r="AC23" s="25"/>
      <c r="AD23" s="1">
        <f t="shared" si="9"/>
        <v>200</v>
      </c>
      <c r="AE23" s="1">
        <f t="shared" si="10"/>
        <v>200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35" t="s">
        <v>57</v>
      </c>
      <c r="B24" s="35" t="s">
        <v>32</v>
      </c>
      <c r="C24" s="35">
        <v>154.67500000000001</v>
      </c>
      <c r="D24" s="35">
        <v>283.98700000000002</v>
      </c>
      <c r="E24" s="35">
        <v>257.024</v>
      </c>
      <c r="F24" s="35">
        <v>143.28100000000001</v>
      </c>
      <c r="G24" s="36">
        <v>1</v>
      </c>
      <c r="H24" s="35">
        <v>60</v>
      </c>
      <c r="I24" s="35" t="s">
        <v>33</v>
      </c>
      <c r="J24" s="35">
        <v>245.2</v>
      </c>
      <c r="K24" s="35">
        <f t="shared" si="3"/>
        <v>11.824000000000012</v>
      </c>
      <c r="L24" s="35">
        <f t="shared" si="4"/>
        <v>193.684</v>
      </c>
      <c r="M24" s="35">
        <v>63.34</v>
      </c>
      <c r="N24" s="35">
        <v>10</v>
      </c>
      <c r="O24" s="35">
        <f t="shared" si="5"/>
        <v>38.736800000000002</v>
      </c>
      <c r="P24" s="37">
        <f>7*O24-N24-F24</f>
        <v>117.8766</v>
      </c>
      <c r="Q24" s="5">
        <f t="shared" si="12"/>
        <v>117.8766</v>
      </c>
      <c r="R24" s="37"/>
      <c r="S24" s="37"/>
      <c r="T24" s="35"/>
      <c r="U24" s="35">
        <f t="shared" si="7"/>
        <v>7</v>
      </c>
      <c r="V24" s="35">
        <f t="shared" si="8"/>
        <v>3.9569866380289542</v>
      </c>
      <c r="W24" s="35">
        <v>32.0642</v>
      </c>
      <c r="X24" s="35">
        <v>32.079599999999999</v>
      </c>
      <c r="Y24" s="35">
        <v>34.057400000000001</v>
      </c>
      <c r="Z24" s="35">
        <v>37.233999999999988</v>
      </c>
      <c r="AA24" s="35">
        <v>36.756399999999999</v>
      </c>
      <c r="AB24" s="35">
        <v>34.830599999999997</v>
      </c>
      <c r="AC24" s="38" t="s">
        <v>148</v>
      </c>
      <c r="AD24" s="35">
        <f t="shared" si="9"/>
        <v>118</v>
      </c>
      <c r="AE24" s="35">
        <f t="shared" si="10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5" t="s">
        <v>58</v>
      </c>
      <c r="B25" s="35" t="s">
        <v>32</v>
      </c>
      <c r="C25" s="35">
        <v>420.327</v>
      </c>
      <c r="D25" s="35">
        <v>211.18299999999999</v>
      </c>
      <c r="E25" s="35">
        <v>407.21800000000002</v>
      </c>
      <c r="F25" s="35">
        <v>133.63900000000001</v>
      </c>
      <c r="G25" s="36">
        <v>1</v>
      </c>
      <c r="H25" s="35">
        <v>60</v>
      </c>
      <c r="I25" s="35" t="s">
        <v>33</v>
      </c>
      <c r="J25" s="35">
        <v>392.72800000000001</v>
      </c>
      <c r="K25" s="35">
        <f t="shared" si="3"/>
        <v>14.490000000000009</v>
      </c>
      <c r="L25" s="35">
        <f t="shared" si="4"/>
        <v>269.00099999999998</v>
      </c>
      <c r="M25" s="35">
        <v>138.21700000000001</v>
      </c>
      <c r="N25" s="35">
        <v>94.906600000000083</v>
      </c>
      <c r="O25" s="35">
        <f t="shared" si="5"/>
        <v>53.800199999999997</v>
      </c>
      <c r="P25" s="37">
        <f>7*O25-N25-F25</f>
        <v>148.05579999999986</v>
      </c>
      <c r="Q25" s="5">
        <f t="shared" si="12"/>
        <v>148.05579999999986</v>
      </c>
      <c r="R25" s="37"/>
      <c r="S25" s="37"/>
      <c r="T25" s="35"/>
      <c r="U25" s="35">
        <f t="shared" si="7"/>
        <v>7</v>
      </c>
      <c r="V25" s="35">
        <f t="shared" si="8"/>
        <v>4.248043687569937</v>
      </c>
      <c r="W25" s="35">
        <v>43.848599999999998</v>
      </c>
      <c r="X25" s="35">
        <v>41.466599999999993</v>
      </c>
      <c r="Y25" s="35">
        <v>48.208799999999997</v>
      </c>
      <c r="Z25" s="35">
        <v>45.5824</v>
      </c>
      <c r="AA25" s="35">
        <v>49.667400000000001</v>
      </c>
      <c r="AB25" s="35">
        <v>47.569800000000001</v>
      </c>
      <c r="AC25" s="38" t="s">
        <v>148</v>
      </c>
      <c r="AD25" s="35">
        <f t="shared" si="9"/>
        <v>148</v>
      </c>
      <c r="AE25" s="35">
        <f t="shared" si="1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32</v>
      </c>
      <c r="C26" s="1">
        <v>159.03100000000001</v>
      </c>
      <c r="D26" s="1">
        <v>87.343000000000004</v>
      </c>
      <c r="E26" s="1">
        <v>113.274</v>
      </c>
      <c r="F26" s="1">
        <v>80.305999999999997</v>
      </c>
      <c r="G26" s="6">
        <v>1</v>
      </c>
      <c r="H26" s="1">
        <v>35</v>
      </c>
      <c r="I26" s="1" t="s">
        <v>33</v>
      </c>
      <c r="J26" s="1">
        <v>113</v>
      </c>
      <c r="K26" s="1">
        <f t="shared" si="3"/>
        <v>0.27400000000000091</v>
      </c>
      <c r="L26" s="1">
        <f t="shared" si="4"/>
        <v>107.721</v>
      </c>
      <c r="M26" s="1">
        <v>5.5529999999999999</v>
      </c>
      <c r="N26" s="1">
        <v>53.422999999999988</v>
      </c>
      <c r="O26" s="1">
        <f t="shared" si="5"/>
        <v>21.5442</v>
      </c>
      <c r="P26" s="5">
        <f t="shared" ref="P26:P27" si="13">10*O26-N26-F26</f>
        <v>81.713000000000008</v>
      </c>
      <c r="Q26" s="5">
        <f t="shared" si="12"/>
        <v>81.713000000000008</v>
      </c>
      <c r="R26" s="5"/>
      <c r="S26" s="5"/>
      <c r="T26" s="1"/>
      <c r="U26" s="1">
        <f t="shared" si="7"/>
        <v>10</v>
      </c>
      <c r="V26" s="1">
        <f t="shared" si="8"/>
        <v>6.2071926550997478</v>
      </c>
      <c r="W26" s="1">
        <v>20.689</v>
      </c>
      <c r="X26" s="1">
        <v>18.740200000000002</v>
      </c>
      <c r="Y26" s="1">
        <v>10.049799999999999</v>
      </c>
      <c r="Z26" s="1">
        <v>12.4672</v>
      </c>
      <c r="AA26" s="1">
        <v>22.963200000000001</v>
      </c>
      <c r="AB26" s="1">
        <v>21.927199999999999</v>
      </c>
      <c r="AC26" s="25"/>
      <c r="AD26" s="1">
        <f t="shared" si="9"/>
        <v>82</v>
      </c>
      <c r="AE26" s="1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32</v>
      </c>
      <c r="C27" s="1">
        <v>-1.466</v>
      </c>
      <c r="D27" s="1">
        <v>1026.6379999999999</v>
      </c>
      <c r="E27" s="1">
        <v>852.89200000000005</v>
      </c>
      <c r="F27" s="1">
        <v>111.143</v>
      </c>
      <c r="G27" s="6">
        <v>1</v>
      </c>
      <c r="H27" s="1">
        <v>30</v>
      </c>
      <c r="I27" s="1" t="s">
        <v>33</v>
      </c>
      <c r="J27" s="1">
        <v>913.89599999999996</v>
      </c>
      <c r="K27" s="1">
        <f t="shared" si="3"/>
        <v>-61.003999999999905</v>
      </c>
      <c r="L27" s="1">
        <f t="shared" si="4"/>
        <v>165.07800000000009</v>
      </c>
      <c r="M27" s="1">
        <v>687.81399999999996</v>
      </c>
      <c r="N27" s="1"/>
      <c r="O27" s="1">
        <f t="shared" si="5"/>
        <v>33.01560000000002</v>
      </c>
      <c r="P27" s="5">
        <f t="shared" si="13"/>
        <v>219.01300000000018</v>
      </c>
      <c r="Q27" s="5">
        <f t="shared" si="12"/>
        <v>219.01300000000018</v>
      </c>
      <c r="R27" s="5"/>
      <c r="S27" s="5"/>
      <c r="T27" s="1"/>
      <c r="U27" s="1">
        <f t="shared" si="7"/>
        <v>10</v>
      </c>
      <c r="V27" s="1">
        <f t="shared" si="8"/>
        <v>3.3663783181283979</v>
      </c>
      <c r="W27" s="1">
        <v>14.531599999999999</v>
      </c>
      <c r="X27" s="1">
        <v>14.558999999999999</v>
      </c>
      <c r="Y27" s="1">
        <v>30.484999999999999</v>
      </c>
      <c r="Z27" s="1">
        <v>30.8308</v>
      </c>
      <c r="AA27" s="1">
        <v>19.793400000000009</v>
      </c>
      <c r="AB27" s="1">
        <v>20.620799999999999</v>
      </c>
      <c r="AC27" s="25"/>
      <c r="AD27" s="1">
        <f t="shared" si="9"/>
        <v>219</v>
      </c>
      <c r="AE27" s="1">
        <f t="shared" si="1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32</v>
      </c>
      <c r="C28" s="1">
        <v>105.23099999999999</v>
      </c>
      <c r="D28" s="1">
        <v>1720.3050000000001</v>
      </c>
      <c r="E28" s="1">
        <v>1330.019</v>
      </c>
      <c r="F28" s="1">
        <v>379.46600000000001</v>
      </c>
      <c r="G28" s="6">
        <v>1</v>
      </c>
      <c r="H28" s="1">
        <v>30</v>
      </c>
      <c r="I28" s="1" t="s">
        <v>33</v>
      </c>
      <c r="J28" s="1">
        <v>1351.3969999999999</v>
      </c>
      <c r="K28" s="1">
        <f t="shared" si="3"/>
        <v>-21.377999999999929</v>
      </c>
      <c r="L28" s="1">
        <f t="shared" si="4"/>
        <v>210.92699999999991</v>
      </c>
      <c r="M28" s="1">
        <v>1119.0920000000001</v>
      </c>
      <c r="N28" s="1">
        <v>70.158999999999935</v>
      </c>
      <c r="O28" s="1">
        <f t="shared" si="5"/>
        <v>42.18539999999998</v>
      </c>
      <c r="P28" s="5"/>
      <c r="Q28" s="5">
        <f t="shared" si="12"/>
        <v>0</v>
      </c>
      <c r="R28" s="5"/>
      <c r="S28" s="5"/>
      <c r="T28" s="1"/>
      <c r="U28" s="1">
        <f t="shared" si="7"/>
        <v>10.658308324681055</v>
      </c>
      <c r="V28" s="1">
        <f t="shared" si="8"/>
        <v>10.658308324681055</v>
      </c>
      <c r="W28" s="1">
        <v>55.1</v>
      </c>
      <c r="X28" s="1">
        <v>57.406399999999998</v>
      </c>
      <c r="Y28" s="1">
        <v>46.519000000000013</v>
      </c>
      <c r="Z28" s="1">
        <v>47.061000000000007</v>
      </c>
      <c r="AA28" s="1">
        <v>46.480800000000002</v>
      </c>
      <c r="AB28" s="1">
        <v>43.210799999999992</v>
      </c>
      <c r="AC28" s="25"/>
      <c r="AD28" s="1">
        <f t="shared" si="9"/>
        <v>0</v>
      </c>
      <c r="AE28" s="1">
        <f t="shared" si="1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9" t="s">
        <v>62</v>
      </c>
      <c r="B29" s="1" t="s">
        <v>32</v>
      </c>
      <c r="C29" s="1">
        <v>88.988</v>
      </c>
      <c r="D29" s="1">
        <v>635.27700000000004</v>
      </c>
      <c r="E29" s="1">
        <v>370.07400000000001</v>
      </c>
      <c r="F29" s="1">
        <v>288.48899999999998</v>
      </c>
      <c r="G29" s="6">
        <v>1</v>
      </c>
      <c r="H29" s="1">
        <v>30</v>
      </c>
      <c r="I29" s="1" t="s">
        <v>33</v>
      </c>
      <c r="J29" s="1">
        <v>359.6</v>
      </c>
      <c r="K29" s="1">
        <f t="shared" si="3"/>
        <v>10.47399999999999</v>
      </c>
      <c r="L29" s="1">
        <f t="shared" si="4"/>
        <v>370.07400000000001</v>
      </c>
      <c r="M29" s="1"/>
      <c r="N29" s="1">
        <v>209.1014000000001</v>
      </c>
      <c r="O29" s="1">
        <f t="shared" si="5"/>
        <v>74.014800000000008</v>
      </c>
      <c r="P29" s="5">
        <v>400</v>
      </c>
      <c r="Q29" s="5">
        <f t="shared" si="12"/>
        <v>200</v>
      </c>
      <c r="R29" s="5">
        <v>200</v>
      </c>
      <c r="S29" s="5"/>
      <c r="T29" s="1"/>
      <c r="U29" s="1">
        <f t="shared" si="7"/>
        <v>12.127174565086982</v>
      </c>
      <c r="V29" s="1">
        <f t="shared" si="8"/>
        <v>6.7228500245896763</v>
      </c>
      <c r="W29" s="1">
        <v>72.209800000000001</v>
      </c>
      <c r="X29" s="1">
        <v>65.457399999999993</v>
      </c>
      <c r="Y29" s="1">
        <v>56.849600000000002</v>
      </c>
      <c r="Z29" s="1">
        <v>57.394199999999998</v>
      </c>
      <c r="AA29" s="1">
        <v>56.030799999999999</v>
      </c>
      <c r="AB29" s="1">
        <v>53.653200000000012</v>
      </c>
      <c r="AC29" s="25"/>
      <c r="AD29" s="1">
        <f t="shared" si="9"/>
        <v>200</v>
      </c>
      <c r="AE29" s="1">
        <f t="shared" si="10"/>
        <v>200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3" t="s">
        <v>63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3"/>
        <v>0</v>
      </c>
      <c r="L30" s="13">
        <f t="shared" si="4"/>
        <v>0</v>
      </c>
      <c r="M30" s="13"/>
      <c r="N30" s="13"/>
      <c r="O30" s="13">
        <f t="shared" si="5"/>
        <v>0</v>
      </c>
      <c r="P30" s="15"/>
      <c r="Q30" s="15"/>
      <c r="R30" s="15"/>
      <c r="S30" s="15"/>
      <c r="T30" s="13"/>
      <c r="U30" s="13" t="e">
        <f t="shared" si="7"/>
        <v>#DIV/0!</v>
      </c>
      <c r="V30" s="13" t="e">
        <f t="shared" si="8"/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27" t="s">
        <v>39</v>
      </c>
      <c r="AD30" s="13">
        <f t="shared" si="9"/>
        <v>0</v>
      </c>
      <c r="AE30" s="13">
        <f t="shared" si="1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64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3"/>
        <v>0</v>
      </c>
      <c r="L31" s="13">
        <f t="shared" si="4"/>
        <v>0</v>
      </c>
      <c r="M31" s="13"/>
      <c r="N31" s="13"/>
      <c r="O31" s="13">
        <f t="shared" si="5"/>
        <v>0</v>
      </c>
      <c r="P31" s="15"/>
      <c r="Q31" s="15"/>
      <c r="R31" s="15"/>
      <c r="S31" s="15"/>
      <c r="T31" s="13"/>
      <c r="U31" s="13" t="e">
        <f t="shared" si="7"/>
        <v>#DIV/0!</v>
      </c>
      <c r="V31" s="13" t="e">
        <f t="shared" si="8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27" t="s">
        <v>39</v>
      </c>
      <c r="AD31" s="13">
        <f t="shared" si="9"/>
        <v>0</v>
      </c>
      <c r="AE31" s="13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35" t="s">
        <v>65</v>
      </c>
      <c r="B32" s="35" t="s">
        <v>32</v>
      </c>
      <c r="C32" s="35">
        <v>286.01600000000002</v>
      </c>
      <c r="D32" s="35">
        <v>1060.4459999999999</v>
      </c>
      <c r="E32" s="35">
        <v>839.58299999999997</v>
      </c>
      <c r="F32" s="35">
        <v>377.12700000000001</v>
      </c>
      <c r="G32" s="36">
        <v>1</v>
      </c>
      <c r="H32" s="35">
        <v>40</v>
      </c>
      <c r="I32" s="35" t="s">
        <v>33</v>
      </c>
      <c r="J32" s="35">
        <v>818.22500000000002</v>
      </c>
      <c r="K32" s="35">
        <f t="shared" si="3"/>
        <v>21.357999999999947</v>
      </c>
      <c r="L32" s="35">
        <f t="shared" si="4"/>
        <v>683.85799999999995</v>
      </c>
      <c r="M32" s="35">
        <v>155.72499999999999</v>
      </c>
      <c r="N32" s="35">
        <v>232.14940000000001</v>
      </c>
      <c r="O32" s="35">
        <f t="shared" si="5"/>
        <v>136.77159999999998</v>
      </c>
      <c r="P32" s="37">
        <f>6*O32-N32-F32</f>
        <v>211.35319999999984</v>
      </c>
      <c r="Q32" s="5">
        <f t="shared" ref="Q32:Q33" si="14">P32-R32</f>
        <v>211.35319999999984</v>
      </c>
      <c r="R32" s="37"/>
      <c r="S32" s="37"/>
      <c r="T32" s="35"/>
      <c r="U32" s="35">
        <f t="shared" si="7"/>
        <v>5.9999999999999991</v>
      </c>
      <c r="V32" s="35">
        <f t="shared" si="8"/>
        <v>4.4546996598709097</v>
      </c>
      <c r="W32" s="35">
        <v>107.2216</v>
      </c>
      <c r="X32" s="35">
        <v>105.9538</v>
      </c>
      <c r="Y32" s="35">
        <v>128.30879999999999</v>
      </c>
      <c r="Z32" s="35">
        <v>116.29600000000001</v>
      </c>
      <c r="AA32" s="35">
        <v>111.44499999999999</v>
      </c>
      <c r="AB32" s="35">
        <v>115.73560000000001</v>
      </c>
      <c r="AC32" s="38" t="s">
        <v>147</v>
      </c>
      <c r="AD32" s="35">
        <f t="shared" si="9"/>
        <v>211</v>
      </c>
      <c r="AE32" s="35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85.608000000000004</v>
      </c>
      <c r="D33" s="1">
        <v>436.82100000000003</v>
      </c>
      <c r="E33" s="1">
        <v>308.654</v>
      </c>
      <c r="F33" s="1">
        <v>142.935</v>
      </c>
      <c r="G33" s="6">
        <v>1</v>
      </c>
      <c r="H33" s="1">
        <v>40</v>
      </c>
      <c r="I33" s="1" t="s">
        <v>33</v>
      </c>
      <c r="J33" s="1">
        <v>300.06</v>
      </c>
      <c r="K33" s="1">
        <f t="shared" si="3"/>
        <v>8.5939999999999941</v>
      </c>
      <c r="L33" s="1">
        <f t="shared" si="4"/>
        <v>155.79999999999998</v>
      </c>
      <c r="M33" s="1">
        <v>152.85400000000001</v>
      </c>
      <c r="N33" s="1">
        <v>119.9899999999999</v>
      </c>
      <c r="O33" s="1">
        <f t="shared" si="5"/>
        <v>31.159999999999997</v>
      </c>
      <c r="P33" s="5">
        <f t="shared" ref="P33" si="15">10*O33-N33-F33</f>
        <v>48.675000000000068</v>
      </c>
      <c r="Q33" s="5">
        <f t="shared" si="14"/>
        <v>48.675000000000068</v>
      </c>
      <c r="R33" s="5"/>
      <c r="S33" s="5"/>
      <c r="T33" s="1"/>
      <c r="U33" s="1">
        <f t="shared" si="7"/>
        <v>10</v>
      </c>
      <c r="V33" s="1">
        <f t="shared" si="8"/>
        <v>8.4379011553273404</v>
      </c>
      <c r="W33" s="1">
        <v>39.71759999999999</v>
      </c>
      <c r="X33" s="1">
        <v>35.163600000000002</v>
      </c>
      <c r="Y33" s="1">
        <v>43.245399999999997</v>
      </c>
      <c r="Z33" s="1">
        <v>48.854599999999998</v>
      </c>
      <c r="AA33" s="1">
        <v>33.364400000000003</v>
      </c>
      <c r="AB33" s="1">
        <v>25.380400000000002</v>
      </c>
      <c r="AC33" s="25"/>
      <c r="AD33" s="1">
        <f t="shared" si="9"/>
        <v>49</v>
      </c>
      <c r="AE33" s="1">
        <f t="shared" si="1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67</v>
      </c>
      <c r="B34" s="10" t="s">
        <v>32</v>
      </c>
      <c r="C34" s="10">
        <v>77.924999999999997</v>
      </c>
      <c r="D34" s="10">
        <v>75.531000000000006</v>
      </c>
      <c r="E34" s="10">
        <v>59.798999999999999</v>
      </c>
      <c r="F34" s="10">
        <v>73.870999999999995</v>
      </c>
      <c r="G34" s="11">
        <v>0</v>
      </c>
      <c r="H34" s="10">
        <v>45</v>
      </c>
      <c r="I34" s="19" t="s">
        <v>54</v>
      </c>
      <c r="J34" s="10">
        <v>61.6</v>
      </c>
      <c r="K34" s="10">
        <f t="shared" si="3"/>
        <v>-1.8010000000000019</v>
      </c>
      <c r="L34" s="10">
        <f t="shared" si="4"/>
        <v>59.798999999999999</v>
      </c>
      <c r="M34" s="10"/>
      <c r="N34" s="10">
        <v>17.23439999999999</v>
      </c>
      <c r="O34" s="10">
        <f t="shared" si="5"/>
        <v>11.9598</v>
      </c>
      <c r="P34" s="12"/>
      <c r="Q34" s="12"/>
      <c r="R34" s="12"/>
      <c r="S34" s="12"/>
      <c r="T34" s="10"/>
      <c r="U34" s="10">
        <f t="shared" si="7"/>
        <v>7.6176357464171636</v>
      </c>
      <c r="V34" s="10">
        <f t="shared" si="8"/>
        <v>7.6176357464171636</v>
      </c>
      <c r="W34" s="10">
        <v>11.612399999999999</v>
      </c>
      <c r="X34" s="10">
        <v>11.410399999999999</v>
      </c>
      <c r="Y34" s="10">
        <v>13.735200000000001</v>
      </c>
      <c r="Z34" s="10">
        <v>12.6226</v>
      </c>
      <c r="AA34" s="10">
        <v>12.267200000000001</v>
      </c>
      <c r="AB34" s="10">
        <v>12.0002</v>
      </c>
      <c r="AC34" s="29" t="s">
        <v>88</v>
      </c>
      <c r="AD34" s="10">
        <f t="shared" si="9"/>
        <v>0</v>
      </c>
      <c r="AE34" s="10">
        <f t="shared" si="1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/>
      <c r="D35" s="1">
        <v>164.98400000000001</v>
      </c>
      <c r="E35" s="1">
        <v>88.549000000000007</v>
      </c>
      <c r="F35" s="1">
        <v>73.863</v>
      </c>
      <c r="G35" s="6">
        <v>1</v>
      </c>
      <c r="H35" s="1">
        <v>30</v>
      </c>
      <c r="I35" s="1" t="s">
        <v>33</v>
      </c>
      <c r="J35" s="1">
        <v>83.1</v>
      </c>
      <c r="K35" s="1">
        <f t="shared" si="3"/>
        <v>5.4490000000000123</v>
      </c>
      <c r="L35" s="1">
        <f t="shared" si="4"/>
        <v>63.249000000000009</v>
      </c>
      <c r="M35" s="1">
        <v>25.3</v>
      </c>
      <c r="N35" s="1"/>
      <c r="O35" s="1">
        <f t="shared" si="5"/>
        <v>12.649800000000003</v>
      </c>
      <c r="P35" s="5">
        <f t="shared" ref="P35:P39" si="16">10*O35-N35-F35</f>
        <v>52.635000000000019</v>
      </c>
      <c r="Q35" s="5">
        <f t="shared" ref="Q35:Q39" si="17">P35-R35</f>
        <v>52.635000000000019</v>
      </c>
      <c r="R35" s="5"/>
      <c r="S35" s="5"/>
      <c r="T35" s="1"/>
      <c r="U35" s="1">
        <f t="shared" si="7"/>
        <v>10</v>
      </c>
      <c r="V35" s="1">
        <f t="shared" si="8"/>
        <v>5.8390646492434648</v>
      </c>
      <c r="W35" s="1">
        <v>1.1888000000000001</v>
      </c>
      <c r="X35" s="1">
        <v>1.0720000000000001</v>
      </c>
      <c r="Y35" s="1">
        <v>11.5992</v>
      </c>
      <c r="Z35" s="1">
        <v>10.309200000000001</v>
      </c>
      <c r="AA35" s="1">
        <v>5.4019999999999992</v>
      </c>
      <c r="AB35" s="1">
        <v>5.94</v>
      </c>
      <c r="AC35" s="25"/>
      <c r="AD35" s="1">
        <f t="shared" si="9"/>
        <v>53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117.185</v>
      </c>
      <c r="D36" s="1">
        <v>669.11400000000003</v>
      </c>
      <c r="E36" s="1">
        <v>390.97199999999998</v>
      </c>
      <c r="F36" s="1">
        <v>291.31599999999997</v>
      </c>
      <c r="G36" s="6">
        <v>1</v>
      </c>
      <c r="H36" s="1">
        <v>50</v>
      </c>
      <c r="I36" s="1" t="s">
        <v>33</v>
      </c>
      <c r="J36" s="1">
        <v>385.46800000000002</v>
      </c>
      <c r="K36" s="1">
        <f t="shared" si="3"/>
        <v>5.5039999999999623</v>
      </c>
      <c r="L36" s="1">
        <f t="shared" si="4"/>
        <v>240.13199999999998</v>
      </c>
      <c r="M36" s="1">
        <v>150.84</v>
      </c>
      <c r="N36" s="1">
        <v>102.2338400000001</v>
      </c>
      <c r="O36" s="1">
        <f t="shared" si="5"/>
        <v>48.026399999999995</v>
      </c>
      <c r="P36" s="5">
        <f>11.3*O36-N36-F36</f>
        <v>149.14847999999989</v>
      </c>
      <c r="Q36" s="5">
        <f t="shared" si="17"/>
        <v>149.14847999999989</v>
      </c>
      <c r="R36" s="5"/>
      <c r="S36" s="5"/>
      <c r="T36" s="1"/>
      <c r="U36" s="1">
        <f t="shared" si="7"/>
        <v>11.3</v>
      </c>
      <c r="V36" s="1">
        <f t="shared" si="8"/>
        <v>8.1944480535705377</v>
      </c>
      <c r="W36" s="1">
        <v>58.534599999999998</v>
      </c>
      <c r="X36" s="1">
        <v>58.089399999999998</v>
      </c>
      <c r="Y36" s="1">
        <v>70.513999999999996</v>
      </c>
      <c r="Z36" s="1">
        <v>66.790599999999998</v>
      </c>
      <c r="AA36" s="1">
        <v>57.485200000000013</v>
      </c>
      <c r="AB36" s="1">
        <v>63.446600000000011</v>
      </c>
      <c r="AC36" s="25"/>
      <c r="AD36" s="1">
        <f t="shared" si="9"/>
        <v>149</v>
      </c>
      <c r="AE36" s="1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32</v>
      </c>
      <c r="C37" s="1">
        <v>76.498999999999995</v>
      </c>
      <c r="D37" s="1">
        <v>498.18099999999998</v>
      </c>
      <c r="E37" s="1">
        <v>288.589</v>
      </c>
      <c r="F37" s="1">
        <v>227.90899999999999</v>
      </c>
      <c r="G37" s="6">
        <v>1</v>
      </c>
      <c r="H37" s="1">
        <v>50</v>
      </c>
      <c r="I37" s="1" t="s">
        <v>33</v>
      </c>
      <c r="J37" s="1">
        <v>314.71699999999998</v>
      </c>
      <c r="K37" s="1">
        <f t="shared" si="3"/>
        <v>-26.127999999999986</v>
      </c>
      <c r="L37" s="1">
        <f t="shared" si="4"/>
        <v>184.47199999999998</v>
      </c>
      <c r="M37" s="1">
        <v>104.117</v>
      </c>
      <c r="N37" s="1">
        <v>16.29928000000001</v>
      </c>
      <c r="O37" s="1">
        <f t="shared" si="5"/>
        <v>36.894399999999997</v>
      </c>
      <c r="P37" s="5">
        <f t="shared" ref="P37:P38" si="18">11.3*O37-N37-F37</f>
        <v>172.69844000000001</v>
      </c>
      <c r="Q37" s="5">
        <f t="shared" si="17"/>
        <v>172.69844000000001</v>
      </c>
      <c r="R37" s="5"/>
      <c r="S37" s="5"/>
      <c r="T37" s="1"/>
      <c r="U37" s="1">
        <f t="shared" si="7"/>
        <v>11.3</v>
      </c>
      <c r="V37" s="1">
        <f t="shared" si="8"/>
        <v>6.6191150960579392</v>
      </c>
      <c r="W37" s="1">
        <v>37.3992</v>
      </c>
      <c r="X37" s="1">
        <v>41.632199999999997</v>
      </c>
      <c r="Y37" s="1">
        <v>48.128999999999998</v>
      </c>
      <c r="Z37" s="1">
        <v>42.135199999999998</v>
      </c>
      <c r="AA37" s="1">
        <v>28.329000000000001</v>
      </c>
      <c r="AB37" s="1">
        <v>35.403399999999998</v>
      </c>
      <c r="AC37" s="25"/>
      <c r="AD37" s="1">
        <f t="shared" si="9"/>
        <v>173</v>
      </c>
      <c r="AE37" s="1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/>
      <c r="D38" s="1">
        <v>353.315</v>
      </c>
      <c r="E38" s="1">
        <v>164.43700000000001</v>
      </c>
      <c r="F38" s="1">
        <v>183.85</v>
      </c>
      <c r="G38" s="6">
        <v>1</v>
      </c>
      <c r="H38" s="1">
        <v>50</v>
      </c>
      <c r="I38" s="1" t="s">
        <v>33</v>
      </c>
      <c r="J38" s="1">
        <v>171.589</v>
      </c>
      <c r="K38" s="1">
        <f t="shared" ref="K38:K68" si="19">E38-J38</f>
        <v>-7.1519999999999868</v>
      </c>
      <c r="L38" s="1">
        <f t="shared" si="4"/>
        <v>96.870000000000019</v>
      </c>
      <c r="M38" s="1">
        <v>67.566999999999993</v>
      </c>
      <c r="N38" s="1"/>
      <c r="O38" s="1">
        <f t="shared" si="5"/>
        <v>19.374000000000002</v>
      </c>
      <c r="P38" s="5">
        <f t="shared" si="18"/>
        <v>35.076200000000057</v>
      </c>
      <c r="Q38" s="5">
        <f t="shared" si="17"/>
        <v>35.076200000000057</v>
      </c>
      <c r="R38" s="5"/>
      <c r="S38" s="5"/>
      <c r="T38" s="1"/>
      <c r="U38" s="1">
        <f t="shared" si="7"/>
        <v>11.3</v>
      </c>
      <c r="V38" s="1">
        <f t="shared" si="8"/>
        <v>9.4895220398472162</v>
      </c>
      <c r="W38" s="1">
        <v>17.392399999999999</v>
      </c>
      <c r="X38" s="1">
        <v>20.2622</v>
      </c>
      <c r="Y38" s="1">
        <v>34.247799999999998</v>
      </c>
      <c r="Z38" s="1">
        <v>35.693800000000003</v>
      </c>
      <c r="AA38" s="1">
        <v>24.927600000000002</v>
      </c>
      <c r="AB38" s="1">
        <v>26.0932</v>
      </c>
      <c r="AC38" s="25"/>
      <c r="AD38" s="1">
        <f t="shared" si="9"/>
        <v>35</v>
      </c>
      <c r="AE38" s="1">
        <f t="shared" si="1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38</v>
      </c>
      <c r="C39" s="1">
        <v>558</v>
      </c>
      <c r="D39" s="1">
        <v>613</v>
      </c>
      <c r="E39" s="1">
        <v>923</v>
      </c>
      <c r="F39" s="1">
        <v>180</v>
      </c>
      <c r="G39" s="6">
        <v>0.4</v>
      </c>
      <c r="H39" s="1">
        <v>45</v>
      </c>
      <c r="I39" s="1" t="s">
        <v>33</v>
      </c>
      <c r="J39" s="1">
        <v>939.5</v>
      </c>
      <c r="K39" s="1">
        <f t="shared" si="19"/>
        <v>-16.5</v>
      </c>
      <c r="L39" s="1">
        <f t="shared" si="4"/>
        <v>594</v>
      </c>
      <c r="M39" s="1">
        <v>329</v>
      </c>
      <c r="N39" s="1"/>
      <c r="O39" s="1">
        <f t="shared" si="5"/>
        <v>118.8</v>
      </c>
      <c r="P39" s="5">
        <f t="shared" si="16"/>
        <v>1008</v>
      </c>
      <c r="Q39" s="5">
        <f t="shared" si="17"/>
        <v>1008</v>
      </c>
      <c r="R39" s="5"/>
      <c r="S39" s="5"/>
      <c r="T39" s="1"/>
      <c r="U39" s="1">
        <f t="shared" si="7"/>
        <v>10</v>
      </c>
      <c r="V39" s="1">
        <f t="shared" si="8"/>
        <v>1.5151515151515151</v>
      </c>
      <c r="W39" s="1">
        <v>60.2</v>
      </c>
      <c r="X39" s="1">
        <v>62.6</v>
      </c>
      <c r="Y39" s="1">
        <v>92.2</v>
      </c>
      <c r="Z39" s="1">
        <v>107.6</v>
      </c>
      <c r="AA39" s="1">
        <v>105.4</v>
      </c>
      <c r="AB39" s="1">
        <v>98</v>
      </c>
      <c r="AC39" s="25"/>
      <c r="AD39" s="1">
        <f t="shared" si="9"/>
        <v>403</v>
      </c>
      <c r="AE39" s="1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3" t="s">
        <v>73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>
        <v>6</v>
      </c>
      <c r="K40" s="13">
        <f t="shared" si="19"/>
        <v>-6</v>
      </c>
      <c r="L40" s="13">
        <f t="shared" si="4"/>
        <v>0</v>
      </c>
      <c r="M40" s="13"/>
      <c r="N40" s="13"/>
      <c r="O40" s="13">
        <f t="shared" si="5"/>
        <v>0</v>
      </c>
      <c r="P40" s="15"/>
      <c r="Q40" s="15"/>
      <c r="R40" s="15"/>
      <c r="S40" s="15"/>
      <c r="T40" s="13"/>
      <c r="U40" s="13" t="e">
        <f t="shared" si="7"/>
        <v>#DIV/0!</v>
      </c>
      <c r="V40" s="13" t="e">
        <f t="shared" si="8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27" t="s">
        <v>39</v>
      </c>
      <c r="AD40" s="13">
        <f t="shared" si="9"/>
        <v>0</v>
      </c>
      <c r="AE40" s="13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38</v>
      </c>
      <c r="C41" s="1">
        <v>544</v>
      </c>
      <c r="D41" s="1">
        <v>702</v>
      </c>
      <c r="E41" s="1">
        <v>885</v>
      </c>
      <c r="F41" s="1">
        <v>258</v>
      </c>
      <c r="G41" s="6">
        <v>0.4</v>
      </c>
      <c r="H41" s="1">
        <v>45</v>
      </c>
      <c r="I41" s="1" t="s">
        <v>33</v>
      </c>
      <c r="J41" s="1">
        <v>897</v>
      </c>
      <c r="K41" s="1">
        <f t="shared" si="19"/>
        <v>-12</v>
      </c>
      <c r="L41" s="1">
        <f t="shared" si="4"/>
        <v>465</v>
      </c>
      <c r="M41" s="1">
        <v>420</v>
      </c>
      <c r="N41" s="1">
        <v>175.40000000000009</v>
      </c>
      <c r="O41" s="1">
        <f t="shared" si="5"/>
        <v>93</v>
      </c>
      <c r="P41" s="5">
        <f>10*O41-N41-F41</f>
        <v>496.59999999999991</v>
      </c>
      <c r="Q41" s="5">
        <f>P41-R41</f>
        <v>496.59999999999991</v>
      </c>
      <c r="R41" s="5"/>
      <c r="S41" s="5"/>
      <c r="T41" s="1"/>
      <c r="U41" s="1">
        <f t="shared" si="7"/>
        <v>10</v>
      </c>
      <c r="V41" s="1">
        <f t="shared" si="8"/>
        <v>4.6602150537634417</v>
      </c>
      <c r="W41" s="1">
        <v>75</v>
      </c>
      <c r="X41" s="1">
        <v>73.400000000000006</v>
      </c>
      <c r="Y41" s="1">
        <v>85.4</v>
      </c>
      <c r="Z41" s="1">
        <v>95</v>
      </c>
      <c r="AA41" s="1">
        <v>101.2</v>
      </c>
      <c r="AB41" s="1">
        <v>97.4</v>
      </c>
      <c r="AC41" s="25"/>
      <c r="AD41" s="1">
        <f t="shared" si="9"/>
        <v>199</v>
      </c>
      <c r="AE41" s="1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75</v>
      </c>
      <c r="B42" s="13" t="s">
        <v>32</v>
      </c>
      <c r="C42" s="13"/>
      <c r="D42" s="13">
        <v>201.685</v>
      </c>
      <c r="E42" s="13">
        <v>201.685</v>
      </c>
      <c r="F42" s="13"/>
      <c r="G42" s="14">
        <v>0</v>
      </c>
      <c r="H42" s="13">
        <v>45</v>
      </c>
      <c r="I42" s="13" t="s">
        <v>33</v>
      </c>
      <c r="J42" s="13">
        <v>201.685</v>
      </c>
      <c r="K42" s="13">
        <f t="shared" si="19"/>
        <v>0</v>
      </c>
      <c r="L42" s="13">
        <f t="shared" si="4"/>
        <v>0</v>
      </c>
      <c r="M42" s="13">
        <v>201.685</v>
      </c>
      <c r="N42" s="13"/>
      <c r="O42" s="13">
        <f t="shared" si="5"/>
        <v>0</v>
      </c>
      <c r="P42" s="15"/>
      <c r="Q42" s="15"/>
      <c r="R42" s="15"/>
      <c r="S42" s="15"/>
      <c r="T42" s="13"/>
      <c r="U42" s="13" t="e">
        <f t="shared" si="7"/>
        <v>#DIV/0!</v>
      </c>
      <c r="V42" s="13" t="e">
        <f t="shared" si="8"/>
        <v>#DIV/0!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27" t="s">
        <v>39</v>
      </c>
      <c r="AD42" s="13">
        <f t="shared" si="9"/>
        <v>0</v>
      </c>
      <c r="AE42" s="13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3" t="s">
        <v>76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9"/>
        <v>0</v>
      </c>
      <c r="L43" s="13">
        <f t="shared" si="4"/>
        <v>0</v>
      </c>
      <c r="M43" s="13"/>
      <c r="N43" s="13"/>
      <c r="O43" s="13">
        <f t="shared" si="5"/>
        <v>0</v>
      </c>
      <c r="P43" s="15"/>
      <c r="Q43" s="15"/>
      <c r="R43" s="15"/>
      <c r="S43" s="15"/>
      <c r="T43" s="13"/>
      <c r="U43" s="13" t="e">
        <f t="shared" si="7"/>
        <v>#DIV/0!</v>
      </c>
      <c r="V43" s="13" t="e">
        <f t="shared" si="8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27" t="s">
        <v>39</v>
      </c>
      <c r="AD43" s="13">
        <f t="shared" si="9"/>
        <v>0</v>
      </c>
      <c r="AE43" s="13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77</v>
      </c>
      <c r="B44" s="13" t="s">
        <v>38</v>
      </c>
      <c r="C44" s="13"/>
      <c r="D44" s="13"/>
      <c r="E44" s="13"/>
      <c r="F44" s="13"/>
      <c r="G44" s="14">
        <v>0</v>
      </c>
      <c r="H44" s="13">
        <v>40</v>
      </c>
      <c r="I44" s="13" t="s">
        <v>33</v>
      </c>
      <c r="J44" s="13"/>
      <c r="K44" s="13">
        <f t="shared" si="19"/>
        <v>0</v>
      </c>
      <c r="L44" s="13">
        <f t="shared" si="4"/>
        <v>0</v>
      </c>
      <c r="M44" s="13"/>
      <c r="N44" s="13"/>
      <c r="O44" s="13">
        <f t="shared" si="5"/>
        <v>0</v>
      </c>
      <c r="P44" s="15"/>
      <c r="Q44" s="15"/>
      <c r="R44" s="15"/>
      <c r="S44" s="15"/>
      <c r="T44" s="13"/>
      <c r="U44" s="13" t="e">
        <f t="shared" si="7"/>
        <v>#DIV/0!</v>
      </c>
      <c r="V44" s="13" t="e">
        <f t="shared" si="8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27" t="s">
        <v>39</v>
      </c>
      <c r="AD44" s="13">
        <f t="shared" si="9"/>
        <v>0</v>
      </c>
      <c r="AE44" s="13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/>
      <c r="D45" s="1">
        <v>348.65600000000001</v>
      </c>
      <c r="E45" s="1">
        <v>147.62100000000001</v>
      </c>
      <c r="F45" s="1">
        <v>188.00700000000001</v>
      </c>
      <c r="G45" s="6">
        <v>1</v>
      </c>
      <c r="H45" s="1">
        <v>40</v>
      </c>
      <c r="I45" s="1" t="s">
        <v>33</v>
      </c>
      <c r="J45" s="1">
        <v>165.673</v>
      </c>
      <c r="K45" s="1">
        <f t="shared" si="19"/>
        <v>-18.051999999999992</v>
      </c>
      <c r="L45" s="1">
        <f t="shared" si="4"/>
        <v>93.396000000000015</v>
      </c>
      <c r="M45" s="1">
        <v>54.225000000000001</v>
      </c>
      <c r="N45" s="1"/>
      <c r="O45" s="1">
        <f t="shared" si="5"/>
        <v>18.679200000000002</v>
      </c>
      <c r="P45" s="5"/>
      <c r="Q45" s="5">
        <f t="shared" ref="Q45:Q47" si="20">P45-R45</f>
        <v>0</v>
      </c>
      <c r="R45" s="5"/>
      <c r="S45" s="5"/>
      <c r="T45" s="1"/>
      <c r="U45" s="1">
        <f t="shared" si="7"/>
        <v>10.065045612231787</v>
      </c>
      <c r="V45" s="1">
        <f t="shared" si="8"/>
        <v>10.065045612231787</v>
      </c>
      <c r="W45" s="1">
        <v>15.3634</v>
      </c>
      <c r="X45" s="1">
        <v>19.1798</v>
      </c>
      <c r="Y45" s="1">
        <v>34.5184</v>
      </c>
      <c r="Z45" s="1">
        <v>31.2272</v>
      </c>
      <c r="AA45" s="1">
        <v>13.547000000000001</v>
      </c>
      <c r="AB45" s="1">
        <v>17.172999999999998</v>
      </c>
      <c r="AC45" s="25"/>
      <c r="AD45" s="1">
        <f t="shared" si="9"/>
        <v>0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38</v>
      </c>
      <c r="C46" s="1">
        <v>331</v>
      </c>
      <c r="D46" s="1">
        <v>18</v>
      </c>
      <c r="E46" s="1">
        <v>224</v>
      </c>
      <c r="F46" s="1">
        <v>94</v>
      </c>
      <c r="G46" s="6">
        <v>0.4</v>
      </c>
      <c r="H46" s="1">
        <v>40</v>
      </c>
      <c r="I46" s="1" t="s">
        <v>33</v>
      </c>
      <c r="J46" s="1">
        <v>226</v>
      </c>
      <c r="K46" s="1">
        <f t="shared" si="19"/>
        <v>-2</v>
      </c>
      <c r="L46" s="1">
        <f t="shared" si="4"/>
        <v>213</v>
      </c>
      <c r="M46" s="1">
        <v>11</v>
      </c>
      <c r="N46" s="1">
        <v>10</v>
      </c>
      <c r="O46" s="1">
        <f t="shared" si="5"/>
        <v>42.6</v>
      </c>
      <c r="P46" s="5">
        <f t="shared" ref="P46:P47" si="21">10*O46-N46-F46</f>
        <v>322</v>
      </c>
      <c r="Q46" s="5">
        <f t="shared" si="20"/>
        <v>322</v>
      </c>
      <c r="R46" s="5"/>
      <c r="S46" s="5"/>
      <c r="T46" s="1"/>
      <c r="U46" s="1">
        <f t="shared" si="7"/>
        <v>10</v>
      </c>
      <c r="V46" s="1">
        <f t="shared" si="8"/>
        <v>2.44131455399061</v>
      </c>
      <c r="W46" s="1">
        <v>25.8</v>
      </c>
      <c r="X46" s="1">
        <v>27.2</v>
      </c>
      <c r="Y46" s="1">
        <v>34.799999999999997</v>
      </c>
      <c r="Z46" s="1">
        <v>47</v>
      </c>
      <c r="AA46" s="1">
        <v>53.2</v>
      </c>
      <c r="AB46" s="1">
        <v>46.2</v>
      </c>
      <c r="AC46" s="25"/>
      <c r="AD46" s="1">
        <f t="shared" si="9"/>
        <v>129</v>
      </c>
      <c r="AE46" s="1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38</v>
      </c>
      <c r="C47" s="1">
        <v>361</v>
      </c>
      <c r="D47" s="1">
        <v>306</v>
      </c>
      <c r="E47" s="1">
        <v>443</v>
      </c>
      <c r="F47" s="1">
        <v>184</v>
      </c>
      <c r="G47" s="6">
        <v>0.4</v>
      </c>
      <c r="H47" s="1">
        <v>45</v>
      </c>
      <c r="I47" s="1" t="s">
        <v>33</v>
      </c>
      <c r="J47" s="1">
        <v>445</v>
      </c>
      <c r="K47" s="1">
        <f t="shared" si="19"/>
        <v>-2</v>
      </c>
      <c r="L47" s="1">
        <f t="shared" si="4"/>
        <v>443</v>
      </c>
      <c r="M47" s="1"/>
      <c r="N47" s="1"/>
      <c r="O47" s="1">
        <f t="shared" si="5"/>
        <v>88.6</v>
      </c>
      <c r="P47" s="5">
        <f t="shared" si="21"/>
        <v>702</v>
      </c>
      <c r="Q47" s="5">
        <f t="shared" si="20"/>
        <v>702</v>
      </c>
      <c r="R47" s="5"/>
      <c r="S47" s="5"/>
      <c r="T47" s="1"/>
      <c r="U47" s="1">
        <f t="shared" si="7"/>
        <v>10</v>
      </c>
      <c r="V47" s="1">
        <f t="shared" si="8"/>
        <v>2.0767494356659144</v>
      </c>
      <c r="W47" s="1">
        <v>47.6</v>
      </c>
      <c r="X47" s="1">
        <v>44.2</v>
      </c>
      <c r="Y47" s="1">
        <v>69.8</v>
      </c>
      <c r="Z47" s="1">
        <v>88.2</v>
      </c>
      <c r="AA47" s="1">
        <v>75.599999999999994</v>
      </c>
      <c r="AB47" s="1">
        <v>61.8</v>
      </c>
      <c r="AC47" s="25"/>
      <c r="AD47" s="1">
        <f t="shared" si="9"/>
        <v>281</v>
      </c>
      <c r="AE47" s="1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81</v>
      </c>
      <c r="B48" s="10" t="s">
        <v>32</v>
      </c>
      <c r="C48" s="10"/>
      <c r="D48" s="10">
        <v>47.537999999999997</v>
      </c>
      <c r="E48" s="10">
        <v>47.537999999999997</v>
      </c>
      <c r="F48" s="10"/>
      <c r="G48" s="11">
        <v>0</v>
      </c>
      <c r="H48" s="10" t="e">
        <v>#N/A</v>
      </c>
      <c r="I48" s="10" t="s">
        <v>54</v>
      </c>
      <c r="J48" s="10">
        <v>47.537999999999997</v>
      </c>
      <c r="K48" s="10">
        <f t="shared" si="19"/>
        <v>0</v>
      </c>
      <c r="L48" s="10">
        <f t="shared" si="4"/>
        <v>0</v>
      </c>
      <c r="M48" s="10">
        <v>47.537999999999997</v>
      </c>
      <c r="N48" s="10"/>
      <c r="O48" s="10">
        <f t="shared" si="5"/>
        <v>0</v>
      </c>
      <c r="P48" s="12"/>
      <c r="Q48" s="12"/>
      <c r="R48" s="12"/>
      <c r="S48" s="12"/>
      <c r="T48" s="10"/>
      <c r="U48" s="10" t="e">
        <f t="shared" si="7"/>
        <v>#DIV/0!</v>
      </c>
      <c r="V48" s="10" t="e">
        <f t="shared" si="8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28"/>
      <c r="AD48" s="10">
        <f t="shared" si="9"/>
        <v>0</v>
      </c>
      <c r="AE48" s="10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82</v>
      </c>
      <c r="B49" s="13" t="s">
        <v>32</v>
      </c>
      <c r="C49" s="13"/>
      <c r="D49" s="13">
        <v>64.653999999999996</v>
      </c>
      <c r="E49" s="13">
        <v>64.653999999999996</v>
      </c>
      <c r="F49" s="13"/>
      <c r="G49" s="14">
        <v>0</v>
      </c>
      <c r="H49" s="13">
        <v>40</v>
      </c>
      <c r="I49" s="13" t="s">
        <v>33</v>
      </c>
      <c r="J49" s="13">
        <v>64.653999999999996</v>
      </c>
      <c r="K49" s="13">
        <f t="shared" si="19"/>
        <v>0</v>
      </c>
      <c r="L49" s="13">
        <f t="shared" si="4"/>
        <v>0</v>
      </c>
      <c r="M49" s="13">
        <v>64.653999999999996</v>
      </c>
      <c r="N49" s="13"/>
      <c r="O49" s="13">
        <f t="shared" si="5"/>
        <v>0</v>
      </c>
      <c r="P49" s="15"/>
      <c r="Q49" s="15"/>
      <c r="R49" s="15"/>
      <c r="S49" s="15"/>
      <c r="T49" s="13"/>
      <c r="U49" s="13" t="e">
        <f t="shared" si="7"/>
        <v>#DIV/0!</v>
      </c>
      <c r="V49" s="13" t="e">
        <f t="shared" si="8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27" t="s">
        <v>39</v>
      </c>
      <c r="AD49" s="13">
        <f t="shared" si="9"/>
        <v>0</v>
      </c>
      <c r="AE49" s="13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83</v>
      </c>
      <c r="B50" s="13" t="s">
        <v>38</v>
      </c>
      <c r="C50" s="13"/>
      <c r="D50" s="13">
        <v>36</v>
      </c>
      <c r="E50" s="13">
        <v>36</v>
      </c>
      <c r="F50" s="13"/>
      <c r="G50" s="14">
        <v>0</v>
      </c>
      <c r="H50" s="13">
        <v>40</v>
      </c>
      <c r="I50" s="13" t="s">
        <v>33</v>
      </c>
      <c r="J50" s="13">
        <v>36</v>
      </c>
      <c r="K50" s="13">
        <f t="shared" si="19"/>
        <v>0</v>
      </c>
      <c r="L50" s="13">
        <f t="shared" si="4"/>
        <v>0</v>
      </c>
      <c r="M50" s="13">
        <v>36</v>
      </c>
      <c r="N50" s="13"/>
      <c r="O50" s="13">
        <f t="shared" si="5"/>
        <v>0</v>
      </c>
      <c r="P50" s="15"/>
      <c r="Q50" s="15"/>
      <c r="R50" s="15"/>
      <c r="S50" s="15"/>
      <c r="T50" s="13"/>
      <c r="U50" s="13" t="e">
        <f t="shared" si="7"/>
        <v>#DIV/0!</v>
      </c>
      <c r="V50" s="13" t="e">
        <f t="shared" si="8"/>
        <v>#DIV/0!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27" t="s">
        <v>39</v>
      </c>
      <c r="AD50" s="13">
        <f t="shared" si="9"/>
        <v>0</v>
      </c>
      <c r="AE50" s="13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38</v>
      </c>
      <c r="C51" s="1">
        <v>711</v>
      </c>
      <c r="D51" s="1">
        <v>498</v>
      </c>
      <c r="E51" s="1">
        <v>920</v>
      </c>
      <c r="F51" s="1">
        <v>191</v>
      </c>
      <c r="G51" s="6">
        <v>0.4</v>
      </c>
      <c r="H51" s="1">
        <v>40</v>
      </c>
      <c r="I51" s="1" t="s">
        <v>33</v>
      </c>
      <c r="J51" s="1">
        <v>926</v>
      </c>
      <c r="K51" s="1">
        <f t="shared" si="19"/>
        <v>-6</v>
      </c>
      <c r="L51" s="1">
        <f t="shared" si="4"/>
        <v>500</v>
      </c>
      <c r="M51" s="1">
        <v>420</v>
      </c>
      <c r="N51" s="1">
        <v>177</v>
      </c>
      <c r="O51" s="1">
        <f t="shared" si="5"/>
        <v>100</v>
      </c>
      <c r="P51" s="5">
        <f t="shared" ref="P51" si="22">10*O51-N51-F51</f>
        <v>632</v>
      </c>
      <c r="Q51" s="5">
        <f t="shared" ref="Q51:Q53" si="23">P51-R51</f>
        <v>632</v>
      </c>
      <c r="R51" s="5"/>
      <c r="S51" s="5"/>
      <c r="T51" s="1"/>
      <c r="U51" s="1">
        <f t="shared" si="7"/>
        <v>10</v>
      </c>
      <c r="V51" s="1">
        <f t="shared" si="8"/>
        <v>3.68</v>
      </c>
      <c r="W51" s="1">
        <v>72</v>
      </c>
      <c r="X51" s="1">
        <v>69</v>
      </c>
      <c r="Y51" s="1">
        <v>86.2</v>
      </c>
      <c r="Z51" s="1">
        <v>105.2</v>
      </c>
      <c r="AA51" s="1">
        <v>122.4</v>
      </c>
      <c r="AB51" s="1">
        <v>110.6</v>
      </c>
      <c r="AC51" s="25"/>
      <c r="AD51" s="1">
        <f t="shared" si="9"/>
        <v>253</v>
      </c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117.544</v>
      </c>
      <c r="D52" s="1">
        <v>271.06099999999998</v>
      </c>
      <c r="E52" s="1">
        <v>89.227000000000004</v>
      </c>
      <c r="F52" s="1">
        <v>232.07</v>
      </c>
      <c r="G52" s="6">
        <v>1</v>
      </c>
      <c r="H52" s="1">
        <v>50</v>
      </c>
      <c r="I52" s="1" t="s">
        <v>33</v>
      </c>
      <c r="J52" s="1">
        <v>87</v>
      </c>
      <c r="K52" s="1">
        <f t="shared" si="19"/>
        <v>2.2270000000000039</v>
      </c>
      <c r="L52" s="1">
        <f t="shared" si="4"/>
        <v>89.227000000000004</v>
      </c>
      <c r="M52" s="1"/>
      <c r="N52" s="1"/>
      <c r="O52" s="1">
        <f t="shared" si="5"/>
        <v>17.845400000000001</v>
      </c>
      <c r="P52" s="5"/>
      <c r="Q52" s="5">
        <f t="shared" si="23"/>
        <v>0</v>
      </c>
      <c r="R52" s="5"/>
      <c r="S52" s="5"/>
      <c r="T52" s="1"/>
      <c r="U52" s="1">
        <f t="shared" si="7"/>
        <v>13.004471740616628</v>
      </c>
      <c r="V52" s="1">
        <f t="shared" si="8"/>
        <v>13.004471740616628</v>
      </c>
      <c r="W52" s="1">
        <v>27.189</v>
      </c>
      <c r="X52" s="1">
        <v>25.279399999999999</v>
      </c>
      <c r="Y52" s="1">
        <v>38.065800000000003</v>
      </c>
      <c r="Z52" s="1">
        <v>39.419199999999996</v>
      </c>
      <c r="AA52" s="1">
        <v>28.2498</v>
      </c>
      <c r="AB52" s="1">
        <v>26.381399999999999</v>
      </c>
      <c r="AC52" s="25"/>
      <c r="AD52" s="1">
        <f t="shared" si="9"/>
        <v>0</v>
      </c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102.587</v>
      </c>
      <c r="D53" s="1">
        <v>163.84299999999999</v>
      </c>
      <c r="E53" s="1">
        <v>103.223</v>
      </c>
      <c r="F53" s="1">
        <v>134.29900000000001</v>
      </c>
      <c r="G53" s="6">
        <v>1</v>
      </c>
      <c r="H53" s="1">
        <v>50</v>
      </c>
      <c r="I53" s="1" t="s">
        <v>33</v>
      </c>
      <c r="J53" s="1">
        <v>94.6</v>
      </c>
      <c r="K53" s="1">
        <f t="shared" si="19"/>
        <v>8.6230000000000047</v>
      </c>
      <c r="L53" s="1">
        <f t="shared" si="4"/>
        <v>103.223</v>
      </c>
      <c r="M53" s="1"/>
      <c r="N53" s="1">
        <v>76.46459999999999</v>
      </c>
      <c r="O53" s="1">
        <f t="shared" si="5"/>
        <v>20.644600000000001</v>
      </c>
      <c r="P53" s="5">
        <f>11.3*O53-N53-F53</f>
        <v>22.520380000000017</v>
      </c>
      <c r="Q53" s="5">
        <f t="shared" si="23"/>
        <v>22.520380000000017</v>
      </c>
      <c r="R53" s="5"/>
      <c r="S53" s="5"/>
      <c r="T53" s="1"/>
      <c r="U53" s="1">
        <f t="shared" si="7"/>
        <v>11.3</v>
      </c>
      <c r="V53" s="1">
        <f t="shared" si="8"/>
        <v>10.209139435978415</v>
      </c>
      <c r="W53" s="1">
        <v>25.278600000000001</v>
      </c>
      <c r="X53" s="1">
        <v>22.013400000000001</v>
      </c>
      <c r="Y53" s="1">
        <v>28.2788</v>
      </c>
      <c r="Z53" s="1">
        <v>29.435199999999998</v>
      </c>
      <c r="AA53" s="1">
        <v>24.350999999999999</v>
      </c>
      <c r="AB53" s="1">
        <v>22.998999999999999</v>
      </c>
      <c r="AC53" s="25"/>
      <c r="AD53" s="1">
        <f t="shared" si="9"/>
        <v>23</v>
      </c>
      <c r="AE53" s="1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87</v>
      </c>
      <c r="B54" s="10" t="s">
        <v>32</v>
      </c>
      <c r="C54" s="10"/>
      <c r="D54" s="10">
        <v>184.08600000000001</v>
      </c>
      <c r="E54" s="10">
        <v>182.56700000000001</v>
      </c>
      <c r="F54" s="10"/>
      <c r="G54" s="11">
        <v>0</v>
      </c>
      <c r="H54" s="10" t="e">
        <v>#N/A</v>
      </c>
      <c r="I54" s="10" t="s">
        <v>54</v>
      </c>
      <c r="J54" s="10">
        <v>184.08600000000001</v>
      </c>
      <c r="K54" s="10">
        <f t="shared" si="19"/>
        <v>-1.5190000000000055</v>
      </c>
      <c r="L54" s="10">
        <f t="shared" si="4"/>
        <v>-1.5190000000000055</v>
      </c>
      <c r="M54" s="10">
        <v>184.08600000000001</v>
      </c>
      <c r="N54" s="10"/>
      <c r="O54" s="10">
        <f t="shared" si="5"/>
        <v>-0.30380000000000107</v>
      </c>
      <c r="P54" s="12"/>
      <c r="Q54" s="12"/>
      <c r="R54" s="12"/>
      <c r="S54" s="12"/>
      <c r="T54" s="10"/>
      <c r="U54" s="10">
        <f t="shared" si="7"/>
        <v>0</v>
      </c>
      <c r="V54" s="10">
        <f t="shared" si="8"/>
        <v>0</v>
      </c>
      <c r="W54" s="10">
        <v>14.144600000000001</v>
      </c>
      <c r="X54" s="10">
        <v>18.997</v>
      </c>
      <c r="Y54" s="10">
        <v>22.145800000000001</v>
      </c>
      <c r="Z54" s="10">
        <v>21.117599999999989</v>
      </c>
      <c r="AA54" s="10">
        <v>16.1936</v>
      </c>
      <c r="AB54" s="10">
        <v>14.0566</v>
      </c>
      <c r="AC54" s="28" t="s">
        <v>88</v>
      </c>
      <c r="AD54" s="10">
        <f t="shared" si="9"/>
        <v>0</v>
      </c>
      <c r="AE54" s="10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-1.843</v>
      </c>
      <c r="D55" s="1">
        <v>1799.925</v>
      </c>
      <c r="E55" s="1">
        <v>1257.7619999999999</v>
      </c>
      <c r="F55" s="1">
        <v>540.32000000000005</v>
      </c>
      <c r="G55" s="6">
        <v>1</v>
      </c>
      <c r="H55" s="1">
        <v>40</v>
      </c>
      <c r="I55" s="1" t="s">
        <v>33</v>
      </c>
      <c r="J55" s="1">
        <v>1248.874</v>
      </c>
      <c r="K55" s="1">
        <f t="shared" si="19"/>
        <v>8.88799999999992</v>
      </c>
      <c r="L55" s="1">
        <f t="shared" si="4"/>
        <v>401.80399999999997</v>
      </c>
      <c r="M55" s="1">
        <v>855.95799999999997</v>
      </c>
      <c r="N55" s="1"/>
      <c r="O55" s="1">
        <f t="shared" si="5"/>
        <v>80.360799999999998</v>
      </c>
      <c r="P55" s="5">
        <f>10*O55-N55-F55</f>
        <v>263.2879999999999</v>
      </c>
      <c r="Q55" s="5">
        <f>P55-R55</f>
        <v>263.2879999999999</v>
      </c>
      <c r="R55" s="5"/>
      <c r="S55" s="5"/>
      <c r="T55" s="1"/>
      <c r="U55" s="1">
        <f t="shared" si="7"/>
        <v>10</v>
      </c>
      <c r="V55" s="1">
        <f t="shared" si="8"/>
        <v>6.7236762202466887</v>
      </c>
      <c r="W55" s="1">
        <v>29.31880000000001</v>
      </c>
      <c r="X55" s="1">
        <v>32.617400000000004</v>
      </c>
      <c r="Y55" s="1">
        <v>113.8446</v>
      </c>
      <c r="Z55" s="1">
        <v>100.3737999999999</v>
      </c>
      <c r="AA55" s="1">
        <v>64.792200000000008</v>
      </c>
      <c r="AB55" s="1">
        <v>64.044799999999995</v>
      </c>
      <c r="AC55" s="25"/>
      <c r="AD55" s="1">
        <f t="shared" si="9"/>
        <v>263</v>
      </c>
      <c r="AE55" s="1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90</v>
      </c>
      <c r="B56" s="10" t="s">
        <v>32</v>
      </c>
      <c r="C56" s="10"/>
      <c r="D56" s="10">
        <v>42.456000000000003</v>
      </c>
      <c r="E56" s="10">
        <v>42.456000000000003</v>
      </c>
      <c r="F56" s="10"/>
      <c r="G56" s="11">
        <v>0</v>
      </c>
      <c r="H56" s="10" t="e">
        <v>#N/A</v>
      </c>
      <c r="I56" s="10" t="s">
        <v>54</v>
      </c>
      <c r="J56" s="10">
        <v>42.456000000000003</v>
      </c>
      <c r="K56" s="10">
        <f t="shared" si="19"/>
        <v>0</v>
      </c>
      <c r="L56" s="10">
        <f t="shared" si="4"/>
        <v>0</v>
      </c>
      <c r="M56" s="10">
        <v>42.456000000000003</v>
      </c>
      <c r="N56" s="10"/>
      <c r="O56" s="10">
        <f t="shared" si="5"/>
        <v>0</v>
      </c>
      <c r="P56" s="12"/>
      <c r="Q56" s="12"/>
      <c r="R56" s="12"/>
      <c r="S56" s="12"/>
      <c r="T56" s="10"/>
      <c r="U56" s="10" t="e">
        <f t="shared" si="7"/>
        <v>#DIV/0!</v>
      </c>
      <c r="V56" s="10" t="e">
        <f t="shared" si="8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28"/>
      <c r="AD56" s="10">
        <f t="shared" si="9"/>
        <v>0</v>
      </c>
      <c r="AE56" s="10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91</v>
      </c>
      <c r="B57" s="13" t="s">
        <v>38</v>
      </c>
      <c r="C57" s="13"/>
      <c r="D57" s="13"/>
      <c r="E57" s="13"/>
      <c r="F57" s="13"/>
      <c r="G57" s="14">
        <v>0</v>
      </c>
      <c r="H57" s="13">
        <v>50</v>
      </c>
      <c r="I57" s="13" t="s">
        <v>33</v>
      </c>
      <c r="J57" s="13"/>
      <c r="K57" s="13">
        <f t="shared" si="19"/>
        <v>0</v>
      </c>
      <c r="L57" s="13">
        <f t="shared" si="4"/>
        <v>0</v>
      </c>
      <c r="M57" s="13"/>
      <c r="N57" s="13"/>
      <c r="O57" s="13">
        <f t="shared" si="5"/>
        <v>0</v>
      </c>
      <c r="P57" s="15"/>
      <c r="Q57" s="15"/>
      <c r="R57" s="15"/>
      <c r="S57" s="15"/>
      <c r="T57" s="13"/>
      <c r="U57" s="13" t="e">
        <f t="shared" si="7"/>
        <v>#DIV/0!</v>
      </c>
      <c r="V57" s="13" t="e">
        <f t="shared" si="8"/>
        <v>#DIV/0!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27" t="s">
        <v>39</v>
      </c>
      <c r="AD57" s="13">
        <f t="shared" si="9"/>
        <v>0</v>
      </c>
      <c r="AE57" s="13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92</v>
      </c>
      <c r="B58" s="10" t="s">
        <v>38</v>
      </c>
      <c r="C58" s="10"/>
      <c r="D58" s="10">
        <v>24</v>
      </c>
      <c r="E58" s="10">
        <v>24</v>
      </c>
      <c r="F58" s="10"/>
      <c r="G58" s="11">
        <v>0</v>
      </c>
      <c r="H58" s="10" t="e">
        <v>#N/A</v>
      </c>
      <c r="I58" s="10" t="s">
        <v>54</v>
      </c>
      <c r="J58" s="10">
        <v>24</v>
      </c>
      <c r="K58" s="10">
        <f t="shared" si="19"/>
        <v>0</v>
      </c>
      <c r="L58" s="10">
        <f t="shared" si="4"/>
        <v>0</v>
      </c>
      <c r="M58" s="10">
        <v>24</v>
      </c>
      <c r="N58" s="10"/>
      <c r="O58" s="10">
        <f t="shared" si="5"/>
        <v>0</v>
      </c>
      <c r="P58" s="12"/>
      <c r="Q58" s="12"/>
      <c r="R58" s="12"/>
      <c r="S58" s="12"/>
      <c r="T58" s="10"/>
      <c r="U58" s="10" t="e">
        <f t="shared" si="7"/>
        <v>#DIV/0!</v>
      </c>
      <c r="V58" s="10" t="e">
        <f t="shared" si="8"/>
        <v>#DIV/0!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28"/>
      <c r="AD58" s="10">
        <f t="shared" si="9"/>
        <v>0</v>
      </c>
      <c r="AE58" s="10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32</v>
      </c>
      <c r="C59" s="1">
        <v>12.817</v>
      </c>
      <c r="D59" s="1">
        <v>607.32899999999995</v>
      </c>
      <c r="E59" s="1">
        <v>398.488</v>
      </c>
      <c r="F59" s="1">
        <v>207.45699999999999</v>
      </c>
      <c r="G59" s="6">
        <v>1</v>
      </c>
      <c r="H59" s="1">
        <v>40</v>
      </c>
      <c r="I59" s="1" t="s">
        <v>33</v>
      </c>
      <c r="J59" s="1">
        <v>386.35899999999998</v>
      </c>
      <c r="K59" s="1">
        <f t="shared" si="19"/>
        <v>12.129000000000019</v>
      </c>
      <c r="L59" s="1">
        <f t="shared" si="4"/>
        <v>165.22900000000001</v>
      </c>
      <c r="M59" s="1">
        <v>233.25899999999999</v>
      </c>
      <c r="N59" s="1"/>
      <c r="O59" s="1">
        <f t="shared" si="5"/>
        <v>33.0458</v>
      </c>
      <c r="P59" s="5">
        <f t="shared" ref="P59:P61" si="24">10*O59-N59-F59</f>
        <v>123.00099999999998</v>
      </c>
      <c r="Q59" s="5">
        <f t="shared" ref="Q59:Q61" si="25">P59-R59</f>
        <v>123.00099999999998</v>
      </c>
      <c r="R59" s="5"/>
      <c r="S59" s="5"/>
      <c r="T59" s="1"/>
      <c r="U59" s="1">
        <f t="shared" si="7"/>
        <v>10</v>
      </c>
      <c r="V59" s="1">
        <f t="shared" si="8"/>
        <v>6.2778628449001079</v>
      </c>
      <c r="W59" s="1">
        <v>30.122599999999991</v>
      </c>
      <c r="X59" s="1">
        <v>33.912999999999997</v>
      </c>
      <c r="Y59" s="1">
        <v>37.081200000000003</v>
      </c>
      <c r="Z59" s="1">
        <v>35.1768</v>
      </c>
      <c r="AA59" s="1">
        <v>28.178399999999989</v>
      </c>
      <c r="AB59" s="1">
        <v>31.60479999999999</v>
      </c>
      <c r="AC59" s="25"/>
      <c r="AD59" s="1">
        <f t="shared" si="9"/>
        <v>123</v>
      </c>
      <c r="AE59" s="1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38</v>
      </c>
      <c r="C60" s="1">
        <v>256</v>
      </c>
      <c r="D60" s="1">
        <v>233</v>
      </c>
      <c r="E60" s="1">
        <v>264</v>
      </c>
      <c r="F60" s="1">
        <v>187</v>
      </c>
      <c r="G60" s="6">
        <v>0.4</v>
      </c>
      <c r="H60" s="1">
        <v>40</v>
      </c>
      <c r="I60" s="1" t="s">
        <v>33</v>
      </c>
      <c r="J60" s="1">
        <v>271</v>
      </c>
      <c r="K60" s="1">
        <f t="shared" si="19"/>
        <v>-7</v>
      </c>
      <c r="L60" s="1">
        <f t="shared" si="4"/>
        <v>240</v>
      </c>
      <c r="M60" s="1">
        <v>24</v>
      </c>
      <c r="N60" s="1">
        <v>34.200000000000053</v>
      </c>
      <c r="O60" s="1">
        <f t="shared" si="5"/>
        <v>48</v>
      </c>
      <c r="P60" s="5">
        <f t="shared" si="24"/>
        <v>258.79999999999995</v>
      </c>
      <c r="Q60" s="5">
        <f t="shared" si="25"/>
        <v>258.79999999999995</v>
      </c>
      <c r="R60" s="5"/>
      <c r="S60" s="5"/>
      <c r="T60" s="1"/>
      <c r="U60" s="1">
        <f t="shared" si="7"/>
        <v>10</v>
      </c>
      <c r="V60" s="1">
        <f t="shared" si="8"/>
        <v>4.6083333333333343</v>
      </c>
      <c r="W60" s="1">
        <v>39.200000000000003</v>
      </c>
      <c r="X60" s="1">
        <v>42.8</v>
      </c>
      <c r="Y60" s="1">
        <v>45.6</v>
      </c>
      <c r="Z60" s="1">
        <v>57.8</v>
      </c>
      <c r="AA60" s="1">
        <v>57</v>
      </c>
      <c r="AB60" s="1">
        <v>51.2</v>
      </c>
      <c r="AC60" s="25"/>
      <c r="AD60" s="1">
        <f t="shared" si="9"/>
        <v>104</v>
      </c>
      <c r="AE60" s="1">
        <f t="shared" si="10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38</v>
      </c>
      <c r="C61" s="1">
        <v>289</v>
      </c>
      <c r="D61" s="1">
        <v>375</v>
      </c>
      <c r="E61" s="1">
        <v>543</v>
      </c>
      <c r="F61" s="1">
        <v>60</v>
      </c>
      <c r="G61" s="6">
        <v>0.4</v>
      </c>
      <c r="H61" s="1">
        <v>40</v>
      </c>
      <c r="I61" s="1" t="s">
        <v>33</v>
      </c>
      <c r="J61" s="1">
        <v>546</v>
      </c>
      <c r="K61" s="1">
        <f t="shared" si="19"/>
        <v>-3</v>
      </c>
      <c r="L61" s="1">
        <f t="shared" si="4"/>
        <v>519</v>
      </c>
      <c r="M61" s="1">
        <v>24</v>
      </c>
      <c r="N61" s="1">
        <v>118.4</v>
      </c>
      <c r="O61" s="1">
        <f t="shared" si="5"/>
        <v>103.8</v>
      </c>
      <c r="P61" s="5">
        <f t="shared" si="24"/>
        <v>859.6</v>
      </c>
      <c r="Q61" s="5">
        <f t="shared" si="25"/>
        <v>859.6</v>
      </c>
      <c r="R61" s="5"/>
      <c r="S61" s="5"/>
      <c r="T61" s="1"/>
      <c r="U61" s="1">
        <f t="shared" si="7"/>
        <v>10</v>
      </c>
      <c r="V61" s="1">
        <f t="shared" si="8"/>
        <v>1.71868978805395</v>
      </c>
      <c r="W61" s="1">
        <v>57.4</v>
      </c>
      <c r="X61" s="1">
        <v>54.8</v>
      </c>
      <c r="Y61" s="1">
        <v>71.599999999999994</v>
      </c>
      <c r="Z61" s="1">
        <v>86</v>
      </c>
      <c r="AA61" s="1">
        <v>74.400000000000006</v>
      </c>
      <c r="AB61" s="1">
        <v>62.8</v>
      </c>
      <c r="AC61" s="25"/>
      <c r="AD61" s="1">
        <f t="shared" si="9"/>
        <v>344</v>
      </c>
      <c r="AE61" s="1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96</v>
      </c>
      <c r="B62" s="13" t="s">
        <v>32</v>
      </c>
      <c r="C62" s="13"/>
      <c r="D62" s="13"/>
      <c r="E62" s="13"/>
      <c r="F62" s="13"/>
      <c r="G62" s="14">
        <v>0</v>
      </c>
      <c r="H62" s="13">
        <v>50</v>
      </c>
      <c r="I62" s="13" t="s">
        <v>33</v>
      </c>
      <c r="J62" s="13"/>
      <c r="K62" s="13">
        <f t="shared" si="19"/>
        <v>0</v>
      </c>
      <c r="L62" s="13">
        <f t="shared" si="4"/>
        <v>0</v>
      </c>
      <c r="M62" s="13"/>
      <c r="N62" s="13"/>
      <c r="O62" s="13">
        <f t="shared" si="5"/>
        <v>0</v>
      </c>
      <c r="P62" s="15"/>
      <c r="Q62" s="15"/>
      <c r="R62" s="15"/>
      <c r="S62" s="15"/>
      <c r="T62" s="13"/>
      <c r="U62" s="13" t="e">
        <f t="shared" si="7"/>
        <v>#DIV/0!</v>
      </c>
      <c r="V62" s="13" t="e">
        <f t="shared" si="8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27" t="s">
        <v>39</v>
      </c>
      <c r="AD62" s="13">
        <f t="shared" si="9"/>
        <v>0</v>
      </c>
      <c r="AE62" s="13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32</v>
      </c>
      <c r="C63" s="1">
        <v>109.75</v>
      </c>
      <c r="D63" s="1">
        <v>287.53500000000003</v>
      </c>
      <c r="E63" s="1">
        <v>120.739</v>
      </c>
      <c r="F63" s="1">
        <v>234.417</v>
      </c>
      <c r="G63" s="6">
        <v>1</v>
      </c>
      <c r="H63" s="1">
        <v>50</v>
      </c>
      <c r="I63" s="1" t="s">
        <v>33</v>
      </c>
      <c r="J63" s="1">
        <v>115.95</v>
      </c>
      <c r="K63" s="1">
        <f t="shared" si="19"/>
        <v>4.7890000000000015</v>
      </c>
      <c r="L63" s="1">
        <f t="shared" si="4"/>
        <v>120.739</v>
      </c>
      <c r="M63" s="1"/>
      <c r="N63" s="1">
        <v>63.218799999999931</v>
      </c>
      <c r="O63" s="1">
        <f t="shared" si="5"/>
        <v>24.1478</v>
      </c>
      <c r="P63" s="5"/>
      <c r="Q63" s="5">
        <f t="shared" ref="Q63:Q64" si="26">P63-R63</f>
        <v>0</v>
      </c>
      <c r="R63" s="5"/>
      <c r="S63" s="5"/>
      <c r="T63" s="1"/>
      <c r="U63" s="1">
        <f t="shared" si="7"/>
        <v>12.325586595880367</v>
      </c>
      <c r="V63" s="1">
        <f t="shared" si="8"/>
        <v>12.325586595880367</v>
      </c>
      <c r="W63" s="1">
        <v>33.569000000000003</v>
      </c>
      <c r="X63" s="1">
        <v>31.662800000000001</v>
      </c>
      <c r="Y63" s="1">
        <v>30.207799999999999</v>
      </c>
      <c r="Z63" s="1">
        <v>31.8886</v>
      </c>
      <c r="AA63" s="1">
        <v>29.293600000000001</v>
      </c>
      <c r="AB63" s="1">
        <v>26.984000000000002</v>
      </c>
      <c r="AC63" s="25"/>
      <c r="AD63" s="1">
        <f t="shared" si="9"/>
        <v>0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32</v>
      </c>
      <c r="C64" s="1"/>
      <c r="D64" s="1">
        <v>97.921000000000006</v>
      </c>
      <c r="E64" s="1">
        <v>10.936</v>
      </c>
      <c r="F64" s="1">
        <v>86.963999999999999</v>
      </c>
      <c r="G64" s="6">
        <v>1</v>
      </c>
      <c r="H64" s="1">
        <v>50</v>
      </c>
      <c r="I64" s="1" t="s">
        <v>33</v>
      </c>
      <c r="J64" s="1">
        <v>29.1</v>
      </c>
      <c r="K64" s="1">
        <f t="shared" si="19"/>
        <v>-18.164000000000001</v>
      </c>
      <c r="L64" s="1">
        <f t="shared" si="4"/>
        <v>10.936</v>
      </c>
      <c r="M64" s="1"/>
      <c r="N64" s="1"/>
      <c r="O64" s="1">
        <f t="shared" si="5"/>
        <v>2.1871999999999998</v>
      </c>
      <c r="P64" s="5"/>
      <c r="Q64" s="5">
        <f t="shared" si="26"/>
        <v>0</v>
      </c>
      <c r="R64" s="5"/>
      <c r="S64" s="5"/>
      <c r="T64" s="1"/>
      <c r="U64" s="1">
        <f t="shared" si="7"/>
        <v>39.760424286759331</v>
      </c>
      <c r="V64" s="1">
        <f t="shared" si="8"/>
        <v>39.760424286759331</v>
      </c>
      <c r="W64" s="1">
        <v>0</v>
      </c>
      <c r="X64" s="1">
        <v>6.8743999999999996</v>
      </c>
      <c r="Y64" s="1">
        <v>8.8132000000000001</v>
      </c>
      <c r="Z64" s="1">
        <v>1.9388000000000001</v>
      </c>
      <c r="AA64" s="1">
        <v>0</v>
      </c>
      <c r="AB64" s="1">
        <v>0</v>
      </c>
      <c r="AC64" s="25" t="s">
        <v>99</v>
      </c>
      <c r="AD64" s="1">
        <f t="shared" si="9"/>
        <v>0</v>
      </c>
      <c r="AE64" s="1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100</v>
      </c>
      <c r="B65" s="13" t="s">
        <v>38</v>
      </c>
      <c r="C65" s="13"/>
      <c r="D65" s="13"/>
      <c r="E65" s="13"/>
      <c r="F65" s="13"/>
      <c r="G65" s="14">
        <v>0</v>
      </c>
      <c r="H65" s="13">
        <v>50</v>
      </c>
      <c r="I65" s="13" t="s">
        <v>33</v>
      </c>
      <c r="J65" s="13"/>
      <c r="K65" s="13">
        <f t="shared" si="19"/>
        <v>0</v>
      </c>
      <c r="L65" s="13">
        <f t="shared" si="4"/>
        <v>0</v>
      </c>
      <c r="M65" s="13"/>
      <c r="N65" s="13"/>
      <c r="O65" s="13">
        <f t="shared" si="5"/>
        <v>0</v>
      </c>
      <c r="P65" s="15"/>
      <c r="Q65" s="15"/>
      <c r="R65" s="15"/>
      <c r="S65" s="15"/>
      <c r="T65" s="13"/>
      <c r="U65" s="13" t="e">
        <f t="shared" si="7"/>
        <v>#DIV/0!</v>
      </c>
      <c r="V65" s="13" t="e">
        <f t="shared" si="8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27" t="s">
        <v>39</v>
      </c>
      <c r="AD65" s="13">
        <f t="shared" si="9"/>
        <v>0</v>
      </c>
      <c r="AE65" s="13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101</v>
      </c>
      <c r="B66" s="10" t="s">
        <v>32</v>
      </c>
      <c r="C66" s="10"/>
      <c r="D66" s="10">
        <v>160.4</v>
      </c>
      <c r="E66" s="10">
        <v>160.4</v>
      </c>
      <c r="F66" s="10"/>
      <c r="G66" s="11">
        <v>0</v>
      </c>
      <c r="H66" s="10" t="e">
        <v>#N/A</v>
      </c>
      <c r="I66" s="10" t="s">
        <v>54</v>
      </c>
      <c r="J66" s="10">
        <v>160.4</v>
      </c>
      <c r="K66" s="10">
        <f t="shared" si="19"/>
        <v>0</v>
      </c>
      <c r="L66" s="10">
        <f t="shared" si="4"/>
        <v>0</v>
      </c>
      <c r="M66" s="10">
        <v>160.4</v>
      </c>
      <c r="N66" s="10"/>
      <c r="O66" s="10">
        <f t="shared" si="5"/>
        <v>0</v>
      </c>
      <c r="P66" s="12"/>
      <c r="Q66" s="12"/>
      <c r="R66" s="12"/>
      <c r="S66" s="12"/>
      <c r="T66" s="10"/>
      <c r="U66" s="10" t="e">
        <f t="shared" si="7"/>
        <v>#DIV/0!</v>
      </c>
      <c r="V66" s="10" t="e">
        <f t="shared" si="8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28"/>
      <c r="AD66" s="10">
        <f t="shared" si="9"/>
        <v>0</v>
      </c>
      <c r="AE66" s="10">
        <f t="shared" si="10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38</v>
      </c>
      <c r="C67" s="1">
        <v>490</v>
      </c>
      <c r="D67" s="1">
        <v>1392</v>
      </c>
      <c r="E67" s="1">
        <v>1283</v>
      </c>
      <c r="F67" s="1">
        <v>458</v>
      </c>
      <c r="G67" s="6">
        <v>0.4</v>
      </c>
      <c r="H67" s="1">
        <v>40</v>
      </c>
      <c r="I67" s="1" t="s">
        <v>33</v>
      </c>
      <c r="J67" s="1">
        <v>1286</v>
      </c>
      <c r="K67" s="1">
        <f t="shared" si="19"/>
        <v>-3</v>
      </c>
      <c r="L67" s="1">
        <f t="shared" si="4"/>
        <v>562</v>
      </c>
      <c r="M67" s="1">
        <v>721</v>
      </c>
      <c r="N67" s="1">
        <v>222.60000000000011</v>
      </c>
      <c r="O67" s="1">
        <f t="shared" si="5"/>
        <v>112.4</v>
      </c>
      <c r="P67" s="5">
        <f t="shared" ref="P67:P69" si="27">10*O67-N67-F67</f>
        <v>443.39999999999986</v>
      </c>
      <c r="Q67" s="5">
        <f t="shared" ref="Q67:Q70" si="28">P67-R67</f>
        <v>443.39999999999986</v>
      </c>
      <c r="R67" s="5"/>
      <c r="S67" s="5"/>
      <c r="T67" s="1"/>
      <c r="U67" s="1">
        <f t="shared" si="7"/>
        <v>10</v>
      </c>
      <c r="V67" s="1">
        <f t="shared" si="8"/>
        <v>6.0551601423487558</v>
      </c>
      <c r="W67" s="1">
        <v>109.4</v>
      </c>
      <c r="X67" s="1">
        <v>109.2</v>
      </c>
      <c r="Y67" s="1">
        <v>116.2</v>
      </c>
      <c r="Z67" s="1">
        <v>124.2</v>
      </c>
      <c r="AA67" s="1">
        <v>126.6</v>
      </c>
      <c r="AB67" s="1">
        <v>117.6</v>
      </c>
      <c r="AC67" s="25"/>
      <c r="AD67" s="1">
        <f t="shared" si="9"/>
        <v>177</v>
      </c>
      <c r="AE67" s="1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38</v>
      </c>
      <c r="C68" s="1">
        <v>514</v>
      </c>
      <c r="D68" s="1">
        <v>850</v>
      </c>
      <c r="E68" s="1">
        <v>964</v>
      </c>
      <c r="F68" s="1">
        <v>322</v>
      </c>
      <c r="G68" s="6">
        <v>0.4</v>
      </c>
      <c r="H68" s="1">
        <v>40</v>
      </c>
      <c r="I68" s="1" t="s">
        <v>33</v>
      </c>
      <c r="J68" s="1">
        <v>965</v>
      </c>
      <c r="K68" s="1">
        <f t="shared" si="19"/>
        <v>-1</v>
      </c>
      <c r="L68" s="1">
        <f t="shared" si="4"/>
        <v>484</v>
      </c>
      <c r="M68" s="1">
        <v>480</v>
      </c>
      <c r="N68" s="1">
        <v>129.19999999999999</v>
      </c>
      <c r="O68" s="1">
        <f t="shared" si="5"/>
        <v>96.8</v>
      </c>
      <c r="P68" s="5">
        <f t="shared" si="27"/>
        <v>516.79999999999995</v>
      </c>
      <c r="Q68" s="5">
        <f t="shared" si="28"/>
        <v>516.79999999999995</v>
      </c>
      <c r="R68" s="5"/>
      <c r="S68" s="5"/>
      <c r="T68" s="1"/>
      <c r="U68" s="1">
        <f t="shared" si="7"/>
        <v>10</v>
      </c>
      <c r="V68" s="1">
        <f t="shared" si="8"/>
        <v>4.6611570247933889</v>
      </c>
      <c r="W68" s="1">
        <v>75.2</v>
      </c>
      <c r="X68" s="1">
        <v>78.400000000000006</v>
      </c>
      <c r="Y68" s="1">
        <v>97.4</v>
      </c>
      <c r="Z68" s="1">
        <v>105.8</v>
      </c>
      <c r="AA68" s="1">
        <v>110.6</v>
      </c>
      <c r="AB68" s="1">
        <v>98</v>
      </c>
      <c r="AC68" s="25"/>
      <c r="AD68" s="1">
        <f t="shared" si="9"/>
        <v>207</v>
      </c>
      <c r="AE68" s="1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32</v>
      </c>
      <c r="C69" s="1">
        <v>135.43700000000001</v>
      </c>
      <c r="D69" s="1">
        <v>291.12200000000001</v>
      </c>
      <c r="E69" s="1">
        <v>164.14400000000001</v>
      </c>
      <c r="F69" s="1">
        <v>218.84399999999999</v>
      </c>
      <c r="G69" s="6">
        <v>1</v>
      </c>
      <c r="H69" s="1">
        <v>40</v>
      </c>
      <c r="I69" s="1" t="s">
        <v>33</v>
      </c>
      <c r="J69" s="1">
        <v>158.142</v>
      </c>
      <c r="K69" s="1">
        <f t="shared" ref="K69:K100" si="29">E69-J69</f>
        <v>6.0020000000000095</v>
      </c>
      <c r="L69" s="1">
        <f t="shared" si="4"/>
        <v>129.80200000000002</v>
      </c>
      <c r="M69" s="1">
        <v>34.341999999999999</v>
      </c>
      <c r="N69" s="1">
        <v>9.7910000000000537</v>
      </c>
      <c r="O69" s="1">
        <f t="shared" si="5"/>
        <v>25.960400000000003</v>
      </c>
      <c r="P69" s="5">
        <f t="shared" si="27"/>
        <v>30.968999999999994</v>
      </c>
      <c r="Q69" s="5">
        <f t="shared" si="28"/>
        <v>30.968999999999994</v>
      </c>
      <c r="R69" s="5"/>
      <c r="S69" s="5"/>
      <c r="T69" s="1"/>
      <c r="U69" s="1">
        <f t="shared" si="7"/>
        <v>10</v>
      </c>
      <c r="V69" s="1">
        <f t="shared" si="8"/>
        <v>8.8070676877089724</v>
      </c>
      <c r="W69" s="1">
        <v>31.418199999999999</v>
      </c>
      <c r="X69" s="1">
        <v>34.199399999999997</v>
      </c>
      <c r="Y69" s="1">
        <v>27.271799999999999</v>
      </c>
      <c r="Z69" s="1">
        <v>27.602599999999999</v>
      </c>
      <c r="AA69" s="1">
        <v>32.635800000000003</v>
      </c>
      <c r="AB69" s="1">
        <v>32.146999999999991</v>
      </c>
      <c r="AC69" s="25"/>
      <c r="AD69" s="1">
        <f t="shared" si="9"/>
        <v>31</v>
      </c>
      <c r="AE69" s="1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127.038</v>
      </c>
      <c r="D70" s="1">
        <v>286.62200000000001</v>
      </c>
      <c r="E70" s="1">
        <v>134.65899999999999</v>
      </c>
      <c r="F70" s="1">
        <v>224.43700000000001</v>
      </c>
      <c r="G70" s="6">
        <v>1</v>
      </c>
      <c r="H70" s="1">
        <v>40</v>
      </c>
      <c r="I70" s="1" t="s">
        <v>33</v>
      </c>
      <c r="J70" s="1">
        <v>132.196</v>
      </c>
      <c r="K70" s="1">
        <f t="shared" si="29"/>
        <v>2.4629999999999939</v>
      </c>
      <c r="L70" s="1">
        <f t="shared" ref="L70:L104" si="30">E70-M70</f>
        <v>100.66299999999998</v>
      </c>
      <c r="M70" s="1">
        <v>33.996000000000002</v>
      </c>
      <c r="N70" s="1">
        <v>21.302400000000059</v>
      </c>
      <c r="O70" s="1">
        <f t="shared" ref="O70:O104" si="31">L70/5</f>
        <v>20.132599999999996</v>
      </c>
      <c r="P70" s="5"/>
      <c r="Q70" s="5">
        <f t="shared" si="28"/>
        <v>0</v>
      </c>
      <c r="R70" s="5"/>
      <c r="S70" s="5"/>
      <c r="T70" s="1"/>
      <c r="U70" s="1">
        <f t="shared" ref="U70:U104" si="32">(F70+N70+P70)/O70</f>
        <v>12.206043928752377</v>
      </c>
      <c r="V70" s="1">
        <f t="shared" ref="V70:V104" si="33">(F70+N70)/O70</f>
        <v>12.206043928752377</v>
      </c>
      <c r="W70" s="1">
        <v>30.039600000000011</v>
      </c>
      <c r="X70" s="1">
        <v>31.672800000000009</v>
      </c>
      <c r="Y70" s="1">
        <v>25.512799999999999</v>
      </c>
      <c r="Z70" s="1">
        <v>25.965599999999998</v>
      </c>
      <c r="AA70" s="1">
        <v>29.647600000000001</v>
      </c>
      <c r="AB70" s="1">
        <v>28.394600000000001</v>
      </c>
      <c r="AC70" s="25"/>
      <c r="AD70" s="1">
        <f t="shared" si="9"/>
        <v>0</v>
      </c>
      <c r="AE70" s="1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0" t="s">
        <v>106</v>
      </c>
      <c r="B71" s="10" t="s">
        <v>32</v>
      </c>
      <c r="C71" s="10"/>
      <c r="D71" s="10">
        <v>72.596000000000004</v>
      </c>
      <c r="E71" s="10">
        <v>72.596000000000004</v>
      </c>
      <c r="F71" s="10"/>
      <c r="G71" s="11">
        <v>0</v>
      </c>
      <c r="H71" s="10" t="e">
        <v>#N/A</v>
      </c>
      <c r="I71" s="10" t="s">
        <v>54</v>
      </c>
      <c r="J71" s="10">
        <v>72.596000000000004</v>
      </c>
      <c r="K71" s="10">
        <f t="shared" si="29"/>
        <v>0</v>
      </c>
      <c r="L71" s="10">
        <f t="shared" si="30"/>
        <v>0</v>
      </c>
      <c r="M71" s="10">
        <v>72.596000000000004</v>
      </c>
      <c r="N71" s="10"/>
      <c r="O71" s="10">
        <f t="shared" si="31"/>
        <v>0</v>
      </c>
      <c r="P71" s="12"/>
      <c r="Q71" s="12"/>
      <c r="R71" s="12"/>
      <c r="S71" s="12"/>
      <c r="T71" s="10"/>
      <c r="U71" s="10" t="e">
        <f t="shared" si="32"/>
        <v>#DIV/0!</v>
      </c>
      <c r="V71" s="10" t="e">
        <f t="shared" si="33"/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28"/>
      <c r="AD71" s="10">
        <f t="shared" ref="AD71:AD105" si="34">ROUND(Q71*G71,0)</f>
        <v>0</v>
      </c>
      <c r="AE71" s="10">
        <f t="shared" ref="AE71:AE105" si="35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107</v>
      </c>
      <c r="B72" s="13" t="s">
        <v>32</v>
      </c>
      <c r="C72" s="13"/>
      <c r="D72" s="13">
        <v>106.25700000000001</v>
      </c>
      <c r="E72" s="13">
        <v>106.25700000000001</v>
      </c>
      <c r="F72" s="13"/>
      <c r="G72" s="14">
        <v>0</v>
      </c>
      <c r="H72" s="13">
        <v>40</v>
      </c>
      <c r="I72" s="13" t="s">
        <v>33</v>
      </c>
      <c r="J72" s="13">
        <v>106.25700000000001</v>
      </c>
      <c r="K72" s="13">
        <f t="shared" si="29"/>
        <v>0</v>
      </c>
      <c r="L72" s="13">
        <f t="shared" si="30"/>
        <v>0</v>
      </c>
      <c r="M72" s="13">
        <v>106.25700000000001</v>
      </c>
      <c r="N72" s="13"/>
      <c r="O72" s="13">
        <f t="shared" si="31"/>
        <v>0</v>
      </c>
      <c r="P72" s="15"/>
      <c r="Q72" s="15"/>
      <c r="R72" s="15"/>
      <c r="S72" s="15"/>
      <c r="T72" s="13"/>
      <c r="U72" s="13" t="e">
        <f t="shared" si="32"/>
        <v>#DIV/0!</v>
      </c>
      <c r="V72" s="13" t="e">
        <f t="shared" si="33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27" t="s">
        <v>39</v>
      </c>
      <c r="AD72" s="13">
        <f t="shared" si="34"/>
        <v>0</v>
      </c>
      <c r="AE72" s="13">
        <f t="shared" si="3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0" t="s">
        <v>108</v>
      </c>
      <c r="B73" s="10" t="s">
        <v>38</v>
      </c>
      <c r="C73" s="10"/>
      <c r="D73" s="10">
        <v>12</v>
      </c>
      <c r="E73" s="10">
        <v>12</v>
      </c>
      <c r="F73" s="10"/>
      <c r="G73" s="11">
        <v>0</v>
      </c>
      <c r="H73" s="10" t="e">
        <v>#N/A</v>
      </c>
      <c r="I73" s="10" t="s">
        <v>54</v>
      </c>
      <c r="J73" s="10">
        <v>12</v>
      </c>
      <c r="K73" s="10">
        <f t="shared" si="29"/>
        <v>0</v>
      </c>
      <c r="L73" s="10">
        <f t="shared" si="30"/>
        <v>0</v>
      </c>
      <c r="M73" s="10">
        <v>12</v>
      </c>
      <c r="N73" s="10"/>
      <c r="O73" s="10">
        <f t="shared" si="31"/>
        <v>0</v>
      </c>
      <c r="P73" s="12"/>
      <c r="Q73" s="12"/>
      <c r="R73" s="12"/>
      <c r="S73" s="12"/>
      <c r="T73" s="10"/>
      <c r="U73" s="10" t="e">
        <f t="shared" si="32"/>
        <v>#DIV/0!</v>
      </c>
      <c r="V73" s="10" t="e">
        <f t="shared" si="33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28"/>
      <c r="AD73" s="10">
        <f t="shared" si="34"/>
        <v>0</v>
      </c>
      <c r="AE73" s="10">
        <f t="shared" si="3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109</v>
      </c>
      <c r="B74" s="10" t="s">
        <v>32</v>
      </c>
      <c r="C74" s="10"/>
      <c r="D74" s="10">
        <v>21.632999999999999</v>
      </c>
      <c r="E74" s="10">
        <v>21.632999999999999</v>
      </c>
      <c r="F74" s="10"/>
      <c r="G74" s="11">
        <v>0</v>
      </c>
      <c r="H74" s="10" t="e">
        <v>#N/A</v>
      </c>
      <c r="I74" s="10" t="s">
        <v>54</v>
      </c>
      <c r="J74" s="10">
        <v>21.632999999999999</v>
      </c>
      <c r="K74" s="10">
        <f t="shared" si="29"/>
        <v>0</v>
      </c>
      <c r="L74" s="10">
        <f t="shared" si="30"/>
        <v>0</v>
      </c>
      <c r="M74" s="10">
        <v>21.632999999999999</v>
      </c>
      <c r="N74" s="10"/>
      <c r="O74" s="10">
        <f t="shared" si="31"/>
        <v>0</v>
      </c>
      <c r="P74" s="12"/>
      <c r="Q74" s="12"/>
      <c r="R74" s="12"/>
      <c r="S74" s="12"/>
      <c r="T74" s="10"/>
      <c r="U74" s="10" t="e">
        <f t="shared" si="32"/>
        <v>#DIV/0!</v>
      </c>
      <c r="V74" s="10" t="e">
        <f t="shared" si="33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28"/>
      <c r="AD74" s="10">
        <f t="shared" si="34"/>
        <v>0</v>
      </c>
      <c r="AE74" s="10">
        <f t="shared" si="3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32</v>
      </c>
      <c r="C75" s="1">
        <v>16.439</v>
      </c>
      <c r="D75" s="1">
        <v>148.87899999999999</v>
      </c>
      <c r="E75" s="1">
        <v>64.236000000000004</v>
      </c>
      <c r="F75" s="1">
        <v>84.152000000000001</v>
      </c>
      <c r="G75" s="6">
        <v>1</v>
      </c>
      <c r="H75" s="1">
        <v>30</v>
      </c>
      <c r="I75" s="1" t="s">
        <v>33</v>
      </c>
      <c r="J75" s="1">
        <v>69.5</v>
      </c>
      <c r="K75" s="1">
        <f t="shared" si="29"/>
        <v>-5.2639999999999958</v>
      </c>
      <c r="L75" s="1">
        <f t="shared" si="30"/>
        <v>64.236000000000004</v>
      </c>
      <c r="M75" s="1"/>
      <c r="N75" s="1"/>
      <c r="O75" s="1">
        <f t="shared" si="31"/>
        <v>12.847200000000001</v>
      </c>
      <c r="P75" s="5">
        <f>10*O75-N75-F75</f>
        <v>44.320000000000007</v>
      </c>
      <c r="Q75" s="5">
        <f>P75-R75</f>
        <v>44.320000000000007</v>
      </c>
      <c r="R75" s="5"/>
      <c r="S75" s="5"/>
      <c r="T75" s="1"/>
      <c r="U75" s="1">
        <f t="shared" si="32"/>
        <v>10</v>
      </c>
      <c r="V75" s="1">
        <f t="shared" si="33"/>
        <v>6.5502210598418324</v>
      </c>
      <c r="W75" s="1">
        <v>12.766999999999999</v>
      </c>
      <c r="X75" s="1">
        <v>12.413</v>
      </c>
      <c r="Y75" s="1">
        <v>18.128</v>
      </c>
      <c r="Z75" s="1">
        <v>19.433199999999999</v>
      </c>
      <c r="AA75" s="1">
        <v>13.2074</v>
      </c>
      <c r="AB75" s="1">
        <v>13.094200000000001</v>
      </c>
      <c r="AC75" s="25"/>
      <c r="AD75" s="1">
        <f t="shared" si="34"/>
        <v>44</v>
      </c>
      <c r="AE75" s="1">
        <f t="shared" si="3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111</v>
      </c>
      <c r="B76" s="13" t="s">
        <v>38</v>
      </c>
      <c r="C76" s="13"/>
      <c r="D76" s="13"/>
      <c r="E76" s="13"/>
      <c r="F76" s="13"/>
      <c r="G76" s="14">
        <v>0</v>
      </c>
      <c r="H76" s="13">
        <v>60</v>
      </c>
      <c r="I76" s="13" t="s">
        <v>33</v>
      </c>
      <c r="J76" s="13"/>
      <c r="K76" s="13">
        <f t="shared" si="29"/>
        <v>0</v>
      </c>
      <c r="L76" s="13">
        <f t="shared" si="30"/>
        <v>0</v>
      </c>
      <c r="M76" s="13"/>
      <c r="N76" s="13"/>
      <c r="O76" s="13">
        <f t="shared" si="31"/>
        <v>0</v>
      </c>
      <c r="P76" s="15"/>
      <c r="Q76" s="15"/>
      <c r="R76" s="15"/>
      <c r="S76" s="15"/>
      <c r="T76" s="13"/>
      <c r="U76" s="13" t="e">
        <f t="shared" si="32"/>
        <v>#DIV/0!</v>
      </c>
      <c r="V76" s="13" t="e">
        <f t="shared" si="33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27" t="s">
        <v>39</v>
      </c>
      <c r="AD76" s="13">
        <f t="shared" si="34"/>
        <v>0</v>
      </c>
      <c r="AE76" s="13">
        <f t="shared" si="3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112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33</v>
      </c>
      <c r="J77" s="13"/>
      <c r="K77" s="13">
        <f t="shared" si="29"/>
        <v>0</v>
      </c>
      <c r="L77" s="13">
        <f t="shared" si="30"/>
        <v>0</v>
      </c>
      <c r="M77" s="13"/>
      <c r="N77" s="13"/>
      <c r="O77" s="13">
        <f t="shared" si="31"/>
        <v>0</v>
      </c>
      <c r="P77" s="15"/>
      <c r="Q77" s="15"/>
      <c r="R77" s="15"/>
      <c r="S77" s="15"/>
      <c r="T77" s="13"/>
      <c r="U77" s="13" t="e">
        <f t="shared" si="32"/>
        <v>#DIV/0!</v>
      </c>
      <c r="V77" s="13" t="e">
        <f t="shared" si="33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27" t="s">
        <v>39</v>
      </c>
      <c r="AD77" s="13">
        <f t="shared" si="34"/>
        <v>0</v>
      </c>
      <c r="AE77" s="13">
        <f t="shared" si="35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113</v>
      </c>
      <c r="B78" s="13" t="s">
        <v>38</v>
      </c>
      <c r="C78" s="13"/>
      <c r="D78" s="13"/>
      <c r="E78" s="13"/>
      <c r="F78" s="13"/>
      <c r="G78" s="14">
        <v>0</v>
      </c>
      <c r="H78" s="13">
        <v>50</v>
      </c>
      <c r="I78" s="13" t="s">
        <v>33</v>
      </c>
      <c r="J78" s="13"/>
      <c r="K78" s="13">
        <f t="shared" si="29"/>
        <v>0</v>
      </c>
      <c r="L78" s="13">
        <f t="shared" si="30"/>
        <v>0</v>
      </c>
      <c r="M78" s="13"/>
      <c r="N78" s="13"/>
      <c r="O78" s="13">
        <f t="shared" si="31"/>
        <v>0</v>
      </c>
      <c r="P78" s="15"/>
      <c r="Q78" s="15"/>
      <c r="R78" s="15"/>
      <c r="S78" s="15"/>
      <c r="T78" s="13"/>
      <c r="U78" s="13" t="e">
        <f t="shared" si="32"/>
        <v>#DIV/0!</v>
      </c>
      <c r="V78" s="13" t="e">
        <f t="shared" si="33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27" t="s">
        <v>39</v>
      </c>
      <c r="AD78" s="13">
        <f t="shared" si="34"/>
        <v>0</v>
      </c>
      <c r="AE78" s="13">
        <f t="shared" si="3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114</v>
      </c>
      <c r="B79" s="13" t="s">
        <v>38</v>
      </c>
      <c r="C79" s="13"/>
      <c r="D79" s="13"/>
      <c r="E79" s="13"/>
      <c r="F79" s="13"/>
      <c r="G79" s="14">
        <v>0</v>
      </c>
      <c r="H79" s="13">
        <v>30</v>
      </c>
      <c r="I79" s="13" t="s">
        <v>33</v>
      </c>
      <c r="J79" s="13"/>
      <c r="K79" s="13">
        <f t="shared" si="29"/>
        <v>0</v>
      </c>
      <c r="L79" s="13">
        <f t="shared" si="30"/>
        <v>0</v>
      </c>
      <c r="M79" s="13"/>
      <c r="N79" s="13"/>
      <c r="O79" s="13">
        <f t="shared" si="31"/>
        <v>0</v>
      </c>
      <c r="P79" s="15"/>
      <c r="Q79" s="15"/>
      <c r="R79" s="15"/>
      <c r="S79" s="15"/>
      <c r="T79" s="13"/>
      <c r="U79" s="13" t="e">
        <f t="shared" si="32"/>
        <v>#DIV/0!</v>
      </c>
      <c r="V79" s="13" t="e">
        <f t="shared" si="33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27" t="s">
        <v>39</v>
      </c>
      <c r="AD79" s="13">
        <f t="shared" si="34"/>
        <v>0</v>
      </c>
      <c r="AE79" s="13">
        <f t="shared" si="3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115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33</v>
      </c>
      <c r="J80" s="13"/>
      <c r="K80" s="13">
        <f t="shared" si="29"/>
        <v>0</v>
      </c>
      <c r="L80" s="13">
        <f t="shared" si="30"/>
        <v>0</v>
      </c>
      <c r="M80" s="13"/>
      <c r="N80" s="13"/>
      <c r="O80" s="13">
        <f t="shared" si="31"/>
        <v>0</v>
      </c>
      <c r="P80" s="15"/>
      <c r="Q80" s="15"/>
      <c r="R80" s="15"/>
      <c r="S80" s="15"/>
      <c r="T80" s="13"/>
      <c r="U80" s="13" t="e">
        <f t="shared" si="32"/>
        <v>#DIV/0!</v>
      </c>
      <c r="V80" s="13" t="e">
        <f t="shared" si="33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27" t="s">
        <v>39</v>
      </c>
      <c r="AD80" s="13">
        <f t="shared" si="34"/>
        <v>0</v>
      </c>
      <c r="AE80" s="13">
        <f t="shared" si="3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116</v>
      </c>
      <c r="B81" s="13" t="s">
        <v>38</v>
      </c>
      <c r="C81" s="13"/>
      <c r="D81" s="13"/>
      <c r="E81" s="13"/>
      <c r="F81" s="13"/>
      <c r="G81" s="14">
        <v>0</v>
      </c>
      <c r="H81" s="13">
        <v>40</v>
      </c>
      <c r="I81" s="13" t="s">
        <v>33</v>
      </c>
      <c r="J81" s="13"/>
      <c r="K81" s="13">
        <f t="shared" si="29"/>
        <v>0</v>
      </c>
      <c r="L81" s="13">
        <f t="shared" si="30"/>
        <v>0</v>
      </c>
      <c r="M81" s="13"/>
      <c r="N81" s="13"/>
      <c r="O81" s="13">
        <f t="shared" si="31"/>
        <v>0</v>
      </c>
      <c r="P81" s="15"/>
      <c r="Q81" s="15"/>
      <c r="R81" s="15"/>
      <c r="S81" s="15"/>
      <c r="T81" s="13"/>
      <c r="U81" s="13" t="e">
        <f t="shared" si="32"/>
        <v>#DIV/0!</v>
      </c>
      <c r="V81" s="13" t="e">
        <f t="shared" si="33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27" t="s">
        <v>39</v>
      </c>
      <c r="AD81" s="13">
        <f t="shared" si="34"/>
        <v>0</v>
      </c>
      <c r="AE81" s="13">
        <f t="shared" si="35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38</v>
      </c>
      <c r="C82" s="1"/>
      <c r="D82" s="1">
        <v>115</v>
      </c>
      <c r="E82" s="1">
        <v>88</v>
      </c>
      <c r="F82" s="1">
        <v>27</v>
      </c>
      <c r="G82" s="6">
        <v>0.4</v>
      </c>
      <c r="H82" s="1">
        <v>50</v>
      </c>
      <c r="I82" s="1" t="s">
        <v>33</v>
      </c>
      <c r="J82" s="1">
        <v>104</v>
      </c>
      <c r="K82" s="1">
        <f t="shared" si="29"/>
        <v>-16</v>
      </c>
      <c r="L82" s="1">
        <f t="shared" si="30"/>
        <v>88</v>
      </c>
      <c r="M82" s="1"/>
      <c r="N82" s="1"/>
      <c r="O82" s="1">
        <f t="shared" si="31"/>
        <v>17.600000000000001</v>
      </c>
      <c r="P82" s="5">
        <f>11.3*O82-N82-F82</f>
        <v>171.88000000000002</v>
      </c>
      <c r="Q82" s="5">
        <f>P82-R82</f>
        <v>171.88000000000002</v>
      </c>
      <c r="R82" s="5"/>
      <c r="S82" s="5"/>
      <c r="T82" s="1"/>
      <c r="U82" s="1">
        <f t="shared" si="32"/>
        <v>11.3</v>
      </c>
      <c r="V82" s="1">
        <f t="shared" si="33"/>
        <v>1.5340909090909089</v>
      </c>
      <c r="W82" s="1">
        <v>3</v>
      </c>
      <c r="X82" s="1">
        <v>6.6</v>
      </c>
      <c r="Y82" s="1">
        <v>10.199999999999999</v>
      </c>
      <c r="Z82" s="1">
        <v>4</v>
      </c>
      <c r="AA82" s="1">
        <v>0</v>
      </c>
      <c r="AB82" s="1">
        <v>0</v>
      </c>
      <c r="AC82" s="25" t="s">
        <v>99</v>
      </c>
      <c r="AD82" s="1">
        <f t="shared" si="34"/>
        <v>69</v>
      </c>
      <c r="AE82" s="1">
        <f t="shared" si="3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118</v>
      </c>
      <c r="B83" s="13" t="s">
        <v>38</v>
      </c>
      <c r="C83" s="13"/>
      <c r="D83" s="13"/>
      <c r="E83" s="13"/>
      <c r="F83" s="13"/>
      <c r="G83" s="14">
        <v>0</v>
      </c>
      <c r="H83" s="13">
        <v>150</v>
      </c>
      <c r="I83" s="13" t="s">
        <v>33</v>
      </c>
      <c r="J83" s="13"/>
      <c r="K83" s="13">
        <f t="shared" si="29"/>
        <v>0</v>
      </c>
      <c r="L83" s="13">
        <f t="shared" si="30"/>
        <v>0</v>
      </c>
      <c r="M83" s="13"/>
      <c r="N83" s="13"/>
      <c r="O83" s="13">
        <f t="shared" si="31"/>
        <v>0</v>
      </c>
      <c r="P83" s="15"/>
      <c r="Q83" s="15"/>
      <c r="R83" s="15"/>
      <c r="S83" s="15"/>
      <c r="T83" s="13"/>
      <c r="U83" s="13" t="e">
        <f t="shared" si="32"/>
        <v>#DIV/0!</v>
      </c>
      <c r="V83" s="13" t="e">
        <f t="shared" si="33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27" t="s">
        <v>39</v>
      </c>
      <c r="AD83" s="13">
        <f t="shared" si="34"/>
        <v>0</v>
      </c>
      <c r="AE83" s="13">
        <f t="shared" si="3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6" t="s">
        <v>119</v>
      </c>
      <c r="B84" s="1" t="s">
        <v>38</v>
      </c>
      <c r="C84" s="1"/>
      <c r="D84" s="1"/>
      <c r="E84" s="1">
        <v>-1</v>
      </c>
      <c r="F84" s="1"/>
      <c r="G84" s="6">
        <v>0.06</v>
      </c>
      <c r="H84" s="1">
        <v>60</v>
      </c>
      <c r="I84" s="1" t="s">
        <v>33</v>
      </c>
      <c r="J84" s="1"/>
      <c r="K84" s="1">
        <f t="shared" si="29"/>
        <v>-1</v>
      </c>
      <c r="L84" s="1">
        <f t="shared" si="30"/>
        <v>-1</v>
      </c>
      <c r="M84" s="1"/>
      <c r="N84" s="16"/>
      <c r="O84" s="1">
        <f t="shared" si="31"/>
        <v>-0.2</v>
      </c>
      <c r="P84" s="17">
        <v>50</v>
      </c>
      <c r="Q84" s="5">
        <f t="shared" ref="Q84:Q89" si="36">P84-R84</f>
        <v>50</v>
      </c>
      <c r="R84" s="17"/>
      <c r="S84" s="5"/>
      <c r="T84" s="1"/>
      <c r="U84" s="1">
        <f t="shared" si="32"/>
        <v>-250</v>
      </c>
      <c r="V84" s="1">
        <f t="shared" si="33"/>
        <v>0</v>
      </c>
      <c r="W84" s="1">
        <v>0</v>
      </c>
      <c r="X84" s="1">
        <v>0</v>
      </c>
      <c r="Y84" s="1">
        <v>0</v>
      </c>
      <c r="Z84" s="1">
        <v>0</v>
      </c>
      <c r="AA84" s="1">
        <v>1.6</v>
      </c>
      <c r="AB84" s="1">
        <v>4</v>
      </c>
      <c r="AC84" s="30" t="s">
        <v>120</v>
      </c>
      <c r="AD84" s="1">
        <f t="shared" si="34"/>
        <v>3</v>
      </c>
      <c r="AE84" s="1">
        <f t="shared" si="3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6" t="s">
        <v>121</v>
      </c>
      <c r="B85" s="1" t="s">
        <v>38</v>
      </c>
      <c r="C85" s="1"/>
      <c r="D85" s="1"/>
      <c r="E85" s="1">
        <v>-6</v>
      </c>
      <c r="F85" s="1"/>
      <c r="G85" s="6">
        <v>0.15</v>
      </c>
      <c r="H85" s="1">
        <v>60</v>
      </c>
      <c r="I85" s="1" t="s">
        <v>33</v>
      </c>
      <c r="J85" s="1"/>
      <c r="K85" s="1">
        <f t="shared" si="29"/>
        <v>-6</v>
      </c>
      <c r="L85" s="1">
        <f t="shared" si="30"/>
        <v>-6</v>
      </c>
      <c r="M85" s="1"/>
      <c r="N85" s="16"/>
      <c r="O85" s="1">
        <f t="shared" si="31"/>
        <v>-1.2</v>
      </c>
      <c r="P85" s="17">
        <v>50</v>
      </c>
      <c r="Q85" s="5">
        <f t="shared" si="36"/>
        <v>50</v>
      </c>
      <c r="R85" s="17"/>
      <c r="S85" s="5"/>
      <c r="T85" s="1"/>
      <c r="U85" s="1">
        <f t="shared" si="32"/>
        <v>-41.666666666666671</v>
      </c>
      <c r="V85" s="1">
        <f t="shared" si="33"/>
        <v>0</v>
      </c>
      <c r="W85" s="1">
        <v>-1.8</v>
      </c>
      <c r="X85" s="1">
        <v>-1.2</v>
      </c>
      <c r="Y85" s="1">
        <v>0</v>
      </c>
      <c r="Z85" s="1">
        <v>0.6</v>
      </c>
      <c r="AA85" s="1">
        <v>8.1999999999999993</v>
      </c>
      <c r="AB85" s="1">
        <v>9.6</v>
      </c>
      <c r="AC85" s="30" t="s">
        <v>120</v>
      </c>
      <c r="AD85" s="1">
        <f t="shared" si="34"/>
        <v>8</v>
      </c>
      <c r="AE85" s="1">
        <f t="shared" si="3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32</v>
      </c>
      <c r="C86" s="1">
        <v>120.84699999999999</v>
      </c>
      <c r="D86" s="1"/>
      <c r="E86" s="1">
        <v>21.308</v>
      </c>
      <c r="F86" s="1">
        <v>92.066000000000003</v>
      </c>
      <c r="G86" s="6">
        <v>1</v>
      </c>
      <c r="H86" s="1">
        <v>55</v>
      </c>
      <c r="I86" s="1" t="s">
        <v>33</v>
      </c>
      <c r="J86" s="1">
        <v>21.7</v>
      </c>
      <c r="K86" s="1">
        <f t="shared" si="29"/>
        <v>-0.39199999999999946</v>
      </c>
      <c r="L86" s="1">
        <f t="shared" si="30"/>
        <v>21.308</v>
      </c>
      <c r="M86" s="1"/>
      <c r="N86" s="1"/>
      <c r="O86" s="1">
        <f t="shared" si="31"/>
        <v>4.2615999999999996</v>
      </c>
      <c r="P86" s="5"/>
      <c r="Q86" s="5">
        <f t="shared" si="36"/>
        <v>0</v>
      </c>
      <c r="R86" s="5"/>
      <c r="S86" s="5"/>
      <c r="T86" s="1"/>
      <c r="U86" s="1">
        <f t="shared" si="32"/>
        <v>21.603623052374697</v>
      </c>
      <c r="V86" s="1">
        <f t="shared" si="33"/>
        <v>21.603623052374697</v>
      </c>
      <c r="W86" s="1">
        <v>5.3381999999999996</v>
      </c>
      <c r="X86" s="1">
        <v>3.9022000000000001</v>
      </c>
      <c r="Y86" s="1">
        <v>5.4375999999999998</v>
      </c>
      <c r="Z86" s="1">
        <v>9.0831999999999997</v>
      </c>
      <c r="AA86" s="1">
        <v>13.325799999999999</v>
      </c>
      <c r="AB86" s="1">
        <v>11.553000000000001</v>
      </c>
      <c r="AC86" s="31" t="s">
        <v>46</v>
      </c>
      <c r="AD86" s="1">
        <f t="shared" si="34"/>
        <v>0</v>
      </c>
      <c r="AE86" s="1">
        <f t="shared" si="3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38</v>
      </c>
      <c r="C87" s="1">
        <v>28</v>
      </c>
      <c r="D87" s="1">
        <v>50</v>
      </c>
      <c r="E87" s="1">
        <v>26</v>
      </c>
      <c r="F87" s="1">
        <v>46</v>
      </c>
      <c r="G87" s="6">
        <v>0.4</v>
      </c>
      <c r="H87" s="1">
        <v>55</v>
      </c>
      <c r="I87" s="1" t="s">
        <v>33</v>
      </c>
      <c r="J87" s="1">
        <v>28</v>
      </c>
      <c r="K87" s="1">
        <f t="shared" si="29"/>
        <v>-2</v>
      </c>
      <c r="L87" s="1">
        <f t="shared" si="30"/>
        <v>26</v>
      </c>
      <c r="M87" s="1"/>
      <c r="N87" s="1">
        <v>18.400000000000009</v>
      </c>
      <c r="O87" s="1">
        <f t="shared" si="31"/>
        <v>5.2</v>
      </c>
      <c r="P87" s="5"/>
      <c r="Q87" s="5">
        <f t="shared" si="36"/>
        <v>0</v>
      </c>
      <c r="R87" s="5"/>
      <c r="S87" s="5"/>
      <c r="T87" s="1"/>
      <c r="U87" s="1">
        <f t="shared" si="32"/>
        <v>12.384615384615385</v>
      </c>
      <c r="V87" s="1">
        <f t="shared" si="33"/>
        <v>12.384615384615385</v>
      </c>
      <c r="W87" s="1">
        <v>7.4</v>
      </c>
      <c r="X87" s="1">
        <v>6.8</v>
      </c>
      <c r="Y87" s="1">
        <v>6.6</v>
      </c>
      <c r="Z87" s="1">
        <v>8.6</v>
      </c>
      <c r="AA87" s="1">
        <v>6.4</v>
      </c>
      <c r="AB87" s="1">
        <v>5.8</v>
      </c>
      <c r="AC87" s="25"/>
      <c r="AD87" s="1">
        <f t="shared" si="34"/>
        <v>0</v>
      </c>
      <c r="AE87" s="1">
        <f t="shared" si="3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32</v>
      </c>
      <c r="C88" s="1">
        <v>93.055000000000007</v>
      </c>
      <c r="D88" s="1">
        <v>57.54</v>
      </c>
      <c r="E88" s="1">
        <v>49.82</v>
      </c>
      <c r="F88" s="1">
        <v>85.257999999999996</v>
      </c>
      <c r="G88" s="6">
        <v>1</v>
      </c>
      <c r="H88" s="1">
        <v>55</v>
      </c>
      <c r="I88" s="1" t="s">
        <v>33</v>
      </c>
      <c r="J88" s="1">
        <v>50.55</v>
      </c>
      <c r="K88" s="1">
        <f t="shared" si="29"/>
        <v>-0.72999999999999687</v>
      </c>
      <c r="L88" s="1">
        <f t="shared" si="30"/>
        <v>49.82</v>
      </c>
      <c r="M88" s="1"/>
      <c r="N88" s="1">
        <v>40.050400000000018</v>
      </c>
      <c r="O88" s="1">
        <f t="shared" si="31"/>
        <v>9.9640000000000004</v>
      </c>
      <c r="P88" s="5"/>
      <c r="Q88" s="5">
        <f t="shared" si="36"/>
        <v>0</v>
      </c>
      <c r="R88" s="5"/>
      <c r="S88" s="5"/>
      <c r="T88" s="1"/>
      <c r="U88" s="1">
        <f t="shared" si="32"/>
        <v>12.576114010437575</v>
      </c>
      <c r="V88" s="1">
        <f t="shared" si="33"/>
        <v>12.576114010437575</v>
      </c>
      <c r="W88" s="1">
        <v>13.8024</v>
      </c>
      <c r="X88" s="1">
        <v>12.6252</v>
      </c>
      <c r="Y88" s="1">
        <v>12.017799999999999</v>
      </c>
      <c r="Z88" s="1">
        <v>13.439</v>
      </c>
      <c r="AA88" s="1">
        <v>14.409800000000001</v>
      </c>
      <c r="AB88" s="1">
        <v>13.6966</v>
      </c>
      <c r="AC88" s="25"/>
      <c r="AD88" s="1">
        <f t="shared" si="34"/>
        <v>0</v>
      </c>
      <c r="AE88" s="1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38</v>
      </c>
      <c r="C89" s="1">
        <v>52</v>
      </c>
      <c r="D89" s="1">
        <v>30</v>
      </c>
      <c r="E89" s="1">
        <v>30</v>
      </c>
      <c r="F89" s="1">
        <v>45</v>
      </c>
      <c r="G89" s="6">
        <v>0.4</v>
      </c>
      <c r="H89" s="1">
        <v>55</v>
      </c>
      <c r="I89" s="1" t="s">
        <v>33</v>
      </c>
      <c r="J89" s="1">
        <v>37</v>
      </c>
      <c r="K89" s="1">
        <f t="shared" si="29"/>
        <v>-7</v>
      </c>
      <c r="L89" s="1">
        <f t="shared" si="30"/>
        <v>30</v>
      </c>
      <c r="M89" s="1"/>
      <c r="N89" s="1"/>
      <c r="O89" s="1">
        <f t="shared" si="31"/>
        <v>6</v>
      </c>
      <c r="P89" s="5">
        <f>11.3*O89-N89-F89</f>
        <v>22.800000000000011</v>
      </c>
      <c r="Q89" s="5">
        <f t="shared" si="36"/>
        <v>22.800000000000011</v>
      </c>
      <c r="R89" s="5"/>
      <c r="S89" s="5"/>
      <c r="T89" s="1"/>
      <c r="U89" s="1">
        <f t="shared" si="32"/>
        <v>11.300000000000002</v>
      </c>
      <c r="V89" s="1">
        <f t="shared" si="33"/>
        <v>7.5</v>
      </c>
      <c r="W89" s="1">
        <v>6</v>
      </c>
      <c r="X89" s="1">
        <v>5.2</v>
      </c>
      <c r="Y89" s="1">
        <v>7.8</v>
      </c>
      <c r="Z89" s="1">
        <v>10.6</v>
      </c>
      <c r="AA89" s="1">
        <v>9.4</v>
      </c>
      <c r="AB89" s="1">
        <v>9.1999999999999993</v>
      </c>
      <c r="AC89" s="25"/>
      <c r="AD89" s="1">
        <f t="shared" si="34"/>
        <v>9</v>
      </c>
      <c r="AE89" s="1">
        <f t="shared" si="3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126</v>
      </c>
      <c r="B90" s="13" t="s">
        <v>32</v>
      </c>
      <c r="C90" s="13"/>
      <c r="D90" s="13"/>
      <c r="E90" s="13"/>
      <c r="F90" s="13"/>
      <c r="G90" s="14">
        <v>0</v>
      </c>
      <c r="H90" s="13">
        <v>50</v>
      </c>
      <c r="I90" s="13" t="s">
        <v>33</v>
      </c>
      <c r="J90" s="13"/>
      <c r="K90" s="13">
        <f t="shared" si="29"/>
        <v>0</v>
      </c>
      <c r="L90" s="13">
        <f t="shared" si="30"/>
        <v>0</v>
      </c>
      <c r="M90" s="13"/>
      <c r="N90" s="13"/>
      <c r="O90" s="13">
        <f t="shared" si="31"/>
        <v>0</v>
      </c>
      <c r="P90" s="15"/>
      <c r="Q90" s="15"/>
      <c r="R90" s="15"/>
      <c r="S90" s="15"/>
      <c r="T90" s="13"/>
      <c r="U90" s="13" t="e">
        <f t="shared" si="32"/>
        <v>#DIV/0!</v>
      </c>
      <c r="V90" s="13" t="e">
        <f t="shared" si="33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27" t="s">
        <v>39</v>
      </c>
      <c r="AD90" s="13">
        <f t="shared" si="34"/>
        <v>0</v>
      </c>
      <c r="AE90" s="13">
        <f t="shared" si="3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35" t="s">
        <v>127</v>
      </c>
      <c r="B91" s="35" t="s">
        <v>32</v>
      </c>
      <c r="C91" s="35">
        <v>1.3380000000000001</v>
      </c>
      <c r="D91" s="35">
        <v>678.52599999999995</v>
      </c>
      <c r="E91" s="35">
        <v>361.125</v>
      </c>
      <c r="F91" s="35">
        <v>316.55599999999998</v>
      </c>
      <c r="G91" s="36">
        <v>1</v>
      </c>
      <c r="H91" s="35">
        <v>60</v>
      </c>
      <c r="I91" s="35" t="s">
        <v>33</v>
      </c>
      <c r="J91" s="35">
        <v>358.75</v>
      </c>
      <c r="K91" s="35">
        <f t="shared" si="29"/>
        <v>2.375</v>
      </c>
      <c r="L91" s="35">
        <f t="shared" si="30"/>
        <v>305.02499999999998</v>
      </c>
      <c r="M91" s="35">
        <v>56.1</v>
      </c>
      <c r="N91" s="35"/>
      <c r="O91" s="35">
        <f t="shared" si="31"/>
        <v>61.004999999999995</v>
      </c>
      <c r="P91" s="37">
        <f>7*O91-N91-F91</f>
        <v>110.47899999999998</v>
      </c>
      <c r="Q91" s="5">
        <f>P91-R91</f>
        <v>110.47899999999998</v>
      </c>
      <c r="R91" s="37"/>
      <c r="S91" s="37"/>
      <c r="T91" s="35"/>
      <c r="U91" s="35">
        <f t="shared" si="32"/>
        <v>7</v>
      </c>
      <c r="V91" s="35">
        <f t="shared" si="33"/>
        <v>5.1890172936644534</v>
      </c>
      <c r="W91" s="35">
        <v>40.809199999999997</v>
      </c>
      <c r="X91" s="35">
        <v>48.119600000000013</v>
      </c>
      <c r="Y91" s="35">
        <v>71.779600000000002</v>
      </c>
      <c r="Z91" s="35">
        <v>65.975999999999999</v>
      </c>
      <c r="AA91" s="35">
        <v>39.095599999999997</v>
      </c>
      <c r="AB91" s="35">
        <v>41.519599999999997</v>
      </c>
      <c r="AC91" s="38" t="s">
        <v>148</v>
      </c>
      <c r="AD91" s="35">
        <f t="shared" si="34"/>
        <v>110</v>
      </c>
      <c r="AE91" s="35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128</v>
      </c>
      <c r="B92" s="10" t="s">
        <v>38</v>
      </c>
      <c r="C92" s="10">
        <v>39</v>
      </c>
      <c r="D92" s="10">
        <v>5</v>
      </c>
      <c r="E92" s="10">
        <v>11</v>
      </c>
      <c r="F92" s="10">
        <v>27</v>
      </c>
      <c r="G92" s="11">
        <v>0</v>
      </c>
      <c r="H92" s="10">
        <v>40</v>
      </c>
      <c r="I92" s="10" t="s">
        <v>54</v>
      </c>
      <c r="J92" s="10">
        <v>15</v>
      </c>
      <c r="K92" s="10">
        <f t="shared" si="29"/>
        <v>-4</v>
      </c>
      <c r="L92" s="10">
        <f t="shared" si="30"/>
        <v>11</v>
      </c>
      <c r="M92" s="10"/>
      <c r="N92" s="10"/>
      <c r="O92" s="10">
        <f t="shared" si="31"/>
        <v>2.2000000000000002</v>
      </c>
      <c r="P92" s="12"/>
      <c r="Q92" s="12"/>
      <c r="R92" s="12"/>
      <c r="S92" s="12"/>
      <c r="T92" s="10"/>
      <c r="U92" s="10">
        <f t="shared" si="32"/>
        <v>12.272727272727272</v>
      </c>
      <c r="V92" s="10">
        <f t="shared" si="33"/>
        <v>12.272727272727272</v>
      </c>
      <c r="W92" s="10">
        <v>4.8</v>
      </c>
      <c r="X92" s="10">
        <v>5.8</v>
      </c>
      <c r="Y92" s="10">
        <v>3</v>
      </c>
      <c r="Z92" s="10">
        <v>3</v>
      </c>
      <c r="AA92" s="10">
        <v>4.4000000000000004</v>
      </c>
      <c r="AB92" s="10">
        <v>6.2</v>
      </c>
      <c r="AC92" s="32" t="s">
        <v>129</v>
      </c>
      <c r="AD92" s="10">
        <f t="shared" si="34"/>
        <v>0</v>
      </c>
      <c r="AE92" s="10">
        <f t="shared" si="3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38</v>
      </c>
      <c r="C93" s="1">
        <v>18</v>
      </c>
      <c r="D93" s="1">
        <v>24</v>
      </c>
      <c r="E93" s="1">
        <v>12</v>
      </c>
      <c r="F93" s="1">
        <v>22</v>
      </c>
      <c r="G93" s="6">
        <v>0.3</v>
      </c>
      <c r="H93" s="1">
        <v>40</v>
      </c>
      <c r="I93" s="1" t="s">
        <v>33</v>
      </c>
      <c r="J93" s="1">
        <v>18</v>
      </c>
      <c r="K93" s="1">
        <f t="shared" si="29"/>
        <v>-6</v>
      </c>
      <c r="L93" s="1">
        <f t="shared" si="30"/>
        <v>12</v>
      </c>
      <c r="M93" s="1"/>
      <c r="N93" s="1"/>
      <c r="O93" s="1">
        <f t="shared" si="31"/>
        <v>2.4</v>
      </c>
      <c r="P93" s="5">
        <v>10</v>
      </c>
      <c r="Q93" s="5">
        <f t="shared" ref="Q93:Q97" si="37">P93-R93</f>
        <v>10</v>
      </c>
      <c r="R93" s="5"/>
      <c r="S93" s="5"/>
      <c r="T93" s="1"/>
      <c r="U93" s="1">
        <f t="shared" si="32"/>
        <v>13.333333333333334</v>
      </c>
      <c r="V93" s="1">
        <f t="shared" si="33"/>
        <v>9.1666666666666679</v>
      </c>
      <c r="W93" s="1">
        <v>2</v>
      </c>
      <c r="X93" s="1">
        <v>3.6</v>
      </c>
      <c r="Y93" s="1">
        <v>3.2</v>
      </c>
      <c r="Z93" s="1">
        <v>4.2</v>
      </c>
      <c r="AA93" s="1">
        <v>4.5999999999999996</v>
      </c>
      <c r="AB93" s="1">
        <v>3</v>
      </c>
      <c r="AC93" s="25"/>
      <c r="AD93" s="1">
        <f t="shared" si="34"/>
        <v>3</v>
      </c>
      <c r="AE93" s="1">
        <f t="shared" si="3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131</v>
      </c>
      <c r="B94" s="1" t="s">
        <v>32</v>
      </c>
      <c r="C94" s="1">
        <v>1124.809</v>
      </c>
      <c r="D94" s="1">
        <v>8258.4519999999993</v>
      </c>
      <c r="E94" s="1">
        <v>6983.7120000000004</v>
      </c>
      <c r="F94" s="1">
        <v>1942.4949999999999</v>
      </c>
      <c r="G94" s="6">
        <v>1</v>
      </c>
      <c r="H94" s="1">
        <v>60</v>
      </c>
      <c r="I94" s="1" t="s">
        <v>33</v>
      </c>
      <c r="J94" s="1">
        <v>6955.2820000000002</v>
      </c>
      <c r="K94" s="1">
        <f t="shared" si="29"/>
        <v>28.430000000000291</v>
      </c>
      <c r="L94" s="1">
        <f t="shared" si="30"/>
        <v>1443.5300000000007</v>
      </c>
      <c r="M94" s="1">
        <v>5540.1819999999998</v>
      </c>
      <c r="N94" s="1">
        <v>900</v>
      </c>
      <c r="O94" s="1">
        <f t="shared" si="31"/>
        <v>288.70600000000013</v>
      </c>
      <c r="P94" s="5">
        <f>12*O94-N94-F94</f>
        <v>621.97700000000168</v>
      </c>
      <c r="Q94" s="5">
        <f t="shared" si="37"/>
        <v>621.97700000000168</v>
      </c>
      <c r="R94" s="5"/>
      <c r="S94" s="5"/>
      <c r="T94" s="1"/>
      <c r="U94" s="1">
        <f t="shared" si="32"/>
        <v>12</v>
      </c>
      <c r="V94" s="1">
        <f t="shared" si="33"/>
        <v>9.8456388159580985</v>
      </c>
      <c r="W94" s="1">
        <v>308.41840000000002</v>
      </c>
      <c r="X94" s="1">
        <v>322.80779999999999</v>
      </c>
      <c r="Y94" s="1">
        <v>298.47519999999997</v>
      </c>
      <c r="Z94" s="1">
        <v>272.68520000000012</v>
      </c>
      <c r="AA94" s="1">
        <v>276.46759999999989</v>
      </c>
      <c r="AB94" s="1">
        <v>258.12520000000001</v>
      </c>
      <c r="AC94" s="25"/>
      <c r="AD94" s="1">
        <f t="shared" si="34"/>
        <v>622</v>
      </c>
      <c r="AE94" s="1">
        <f t="shared" si="3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6" t="s">
        <v>132</v>
      </c>
      <c r="B95" s="1" t="s">
        <v>38</v>
      </c>
      <c r="C95" s="1"/>
      <c r="D95" s="1"/>
      <c r="E95" s="1">
        <v>-2</v>
      </c>
      <c r="F95" s="1"/>
      <c r="G95" s="6">
        <v>0.1</v>
      </c>
      <c r="H95" s="1">
        <v>60</v>
      </c>
      <c r="I95" s="1" t="s">
        <v>33</v>
      </c>
      <c r="J95" s="1"/>
      <c r="K95" s="1">
        <f t="shared" si="29"/>
        <v>-2</v>
      </c>
      <c r="L95" s="1">
        <f t="shared" si="30"/>
        <v>-2</v>
      </c>
      <c r="M95" s="1"/>
      <c r="N95" s="16"/>
      <c r="O95" s="1">
        <f t="shared" si="31"/>
        <v>-0.4</v>
      </c>
      <c r="P95" s="17">
        <v>30</v>
      </c>
      <c r="Q95" s="5">
        <f t="shared" si="37"/>
        <v>30</v>
      </c>
      <c r="R95" s="17"/>
      <c r="S95" s="5"/>
      <c r="T95" s="1"/>
      <c r="U95" s="1">
        <f t="shared" si="32"/>
        <v>-75</v>
      </c>
      <c r="V95" s="1">
        <f t="shared" si="33"/>
        <v>0</v>
      </c>
      <c r="W95" s="1">
        <v>-0.4</v>
      </c>
      <c r="X95" s="1">
        <v>0</v>
      </c>
      <c r="Y95" s="1">
        <v>0</v>
      </c>
      <c r="Z95" s="1">
        <v>0</v>
      </c>
      <c r="AA95" s="1">
        <v>-0.6</v>
      </c>
      <c r="AB95" s="1">
        <v>-1</v>
      </c>
      <c r="AC95" s="30" t="s">
        <v>120</v>
      </c>
      <c r="AD95" s="1">
        <f t="shared" si="34"/>
        <v>3</v>
      </c>
      <c r="AE95" s="1">
        <f t="shared" si="3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39" t="s">
        <v>133</v>
      </c>
      <c r="B96" s="1" t="s">
        <v>32</v>
      </c>
      <c r="C96" s="1">
        <v>1809.585</v>
      </c>
      <c r="D96" s="1">
        <v>7635.134</v>
      </c>
      <c r="E96" s="1">
        <v>6062.857</v>
      </c>
      <c r="F96" s="1">
        <v>2576.8220000000001</v>
      </c>
      <c r="G96" s="6">
        <v>1</v>
      </c>
      <c r="H96" s="1">
        <v>60</v>
      </c>
      <c r="I96" s="1" t="s">
        <v>33</v>
      </c>
      <c r="J96" s="1">
        <v>6399.25</v>
      </c>
      <c r="K96" s="1">
        <f t="shared" si="29"/>
        <v>-336.39300000000003</v>
      </c>
      <c r="L96" s="1">
        <f t="shared" si="30"/>
        <v>1903.3620000000001</v>
      </c>
      <c r="M96" s="1">
        <v>4159.4949999999999</v>
      </c>
      <c r="N96" s="1">
        <v>1100</v>
      </c>
      <c r="O96" s="1">
        <f t="shared" si="31"/>
        <v>380.67240000000004</v>
      </c>
      <c r="P96" s="5">
        <v>1100</v>
      </c>
      <c r="Q96" s="5">
        <f t="shared" si="37"/>
        <v>700</v>
      </c>
      <c r="R96" s="5">
        <v>400</v>
      </c>
      <c r="S96" s="5"/>
      <c r="T96" s="1"/>
      <c r="U96" s="1">
        <f t="shared" si="32"/>
        <v>12.548380182014771</v>
      </c>
      <c r="V96" s="1">
        <f t="shared" si="33"/>
        <v>9.6587564530551724</v>
      </c>
      <c r="W96" s="1">
        <v>397.58900000000011</v>
      </c>
      <c r="X96" s="1">
        <v>422.7296</v>
      </c>
      <c r="Y96" s="1">
        <v>442.22599999999989</v>
      </c>
      <c r="Z96" s="1">
        <v>407.9774000000001</v>
      </c>
      <c r="AA96" s="1">
        <v>435.2124</v>
      </c>
      <c r="AB96" s="1">
        <v>425.11279999999999</v>
      </c>
      <c r="AC96" s="25"/>
      <c r="AD96" s="1">
        <f t="shared" si="34"/>
        <v>700</v>
      </c>
      <c r="AE96" s="1">
        <f t="shared" si="35"/>
        <v>400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39" t="s">
        <v>134</v>
      </c>
      <c r="B97" s="1" t="s">
        <v>32</v>
      </c>
      <c r="C97" s="1">
        <v>1457.7940000000001</v>
      </c>
      <c r="D97" s="1">
        <v>10959.918</v>
      </c>
      <c r="E97" s="18">
        <f>9151.72+E22</f>
        <v>9198.125</v>
      </c>
      <c r="F97" s="1">
        <v>2654.7429999999999</v>
      </c>
      <c r="G97" s="6">
        <v>1</v>
      </c>
      <c r="H97" s="1">
        <v>60</v>
      </c>
      <c r="I97" s="1" t="s">
        <v>33</v>
      </c>
      <c r="J97" s="1">
        <v>9209.0589999999993</v>
      </c>
      <c r="K97" s="1">
        <f t="shared" si="29"/>
        <v>-10.933999999999287</v>
      </c>
      <c r="L97" s="1">
        <f t="shared" si="30"/>
        <v>2271.375</v>
      </c>
      <c r="M97" s="1">
        <v>6926.75</v>
      </c>
      <c r="N97" s="1">
        <v>1600</v>
      </c>
      <c r="O97" s="1">
        <f t="shared" si="31"/>
        <v>454.27499999999998</v>
      </c>
      <c r="P97" s="5">
        <v>1400</v>
      </c>
      <c r="Q97" s="5">
        <f t="shared" si="37"/>
        <v>850</v>
      </c>
      <c r="R97" s="5">
        <v>550</v>
      </c>
      <c r="S97" s="5"/>
      <c r="T97" s="1"/>
      <c r="U97" s="1">
        <f t="shared" si="32"/>
        <v>12.447841065433934</v>
      </c>
      <c r="V97" s="1">
        <f t="shared" si="33"/>
        <v>9.3660073743877614</v>
      </c>
      <c r="W97" s="1">
        <v>460.09899999999999</v>
      </c>
      <c r="X97" s="1">
        <v>469.60340000000008</v>
      </c>
      <c r="Y97" s="1">
        <v>467.45400000000012</v>
      </c>
      <c r="Z97" s="1">
        <v>423.21400000000028</v>
      </c>
      <c r="AA97" s="1">
        <v>427.08240000000012</v>
      </c>
      <c r="AB97" s="1">
        <v>409.15939999999989</v>
      </c>
      <c r="AC97" s="25" t="s">
        <v>135</v>
      </c>
      <c r="AD97" s="1">
        <f t="shared" si="34"/>
        <v>850</v>
      </c>
      <c r="AE97" s="1">
        <f t="shared" si="35"/>
        <v>550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136</v>
      </c>
      <c r="B98" s="10" t="s">
        <v>38</v>
      </c>
      <c r="C98" s="10">
        <v>12</v>
      </c>
      <c r="D98" s="10"/>
      <c r="E98" s="10"/>
      <c r="F98" s="10">
        <v>7</v>
      </c>
      <c r="G98" s="11">
        <v>0</v>
      </c>
      <c r="H98" s="10">
        <v>40</v>
      </c>
      <c r="I98" s="10" t="s">
        <v>54</v>
      </c>
      <c r="J98" s="10"/>
      <c r="K98" s="10">
        <f t="shared" si="29"/>
        <v>0</v>
      </c>
      <c r="L98" s="10">
        <f t="shared" si="30"/>
        <v>0</v>
      </c>
      <c r="M98" s="10"/>
      <c r="N98" s="10"/>
      <c r="O98" s="10">
        <f t="shared" si="31"/>
        <v>0</v>
      </c>
      <c r="P98" s="12"/>
      <c r="Q98" s="12"/>
      <c r="R98" s="12"/>
      <c r="S98" s="12"/>
      <c r="T98" s="10"/>
      <c r="U98" s="10" t="e">
        <f t="shared" si="32"/>
        <v>#DIV/0!</v>
      </c>
      <c r="V98" s="10" t="e">
        <f t="shared" si="33"/>
        <v>#DIV/0!</v>
      </c>
      <c r="W98" s="10">
        <v>0.2</v>
      </c>
      <c r="X98" s="10">
        <v>1.4</v>
      </c>
      <c r="Y98" s="10">
        <v>2.4</v>
      </c>
      <c r="Z98" s="10">
        <v>6.2</v>
      </c>
      <c r="AA98" s="10">
        <v>6.2</v>
      </c>
      <c r="AB98" s="10">
        <v>1.8</v>
      </c>
      <c r="AC98" s="33" t="s">
        <v>144</v>
      </c>
      <c r="AD98" s="10">
        <f t="shared" si="34"/>
        <v>0</v>
      </c>
      <c r="AE98" s="10">
        <f t="shared" si="3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32</v>
      </c>
      <c r="C99" s="1">
        <v>3.8260000000000001</v>
      </c>
      <c r="D99" s="1">
        <v>233.92500000000001</v>
      </c>
      <c r="E99" s="1">
        <v>97.069000000000003</v>
      </c>
      <c r="F99" s="1">
        <v>136.464</v>
      </c>
      <c r="G99" s="6">
        <v>1</v>
      </c>
      <c r="H99" s="1">
        <v>55</v>
      </c>
      <c r="I99" s="1" t="s">
        <v>33</v>
      </c>
      <c r="J99" s="1">
        <v>98.15</v>
      </c>
      <c r="K99" s="1">
        <f t="shared" si="29"/>
        <v>-1.0810000000000031</v>
      </c>
      <c r="L99" s="1">
        <f t="shared" si="30"/>
        <v>97.069000000000003</v>
      </c>
      <c r="M99" s="1"/>
      <c r="N99" s="1"/>
      <c r="O99" s="1">
        <f t="shared" si="31"/>
        <v>19.413800000000002</v>
      </c>
      <c r="P99" s="5">
        <f t="shared" ref="P99:P101" si="38">11.3*O99-N99-F99</f>
        <v>82.911940000000044</v>
      </c>
      <c r="Q99" s="5">
        <f t="shared" ref="Q99:Q101" si="39">P99-R99</f>
        <v>82.911940000000044</v>
      </c>
      <c r="R99" s="5"/>
      <c r="S99" s="5"/>
      <c r="T99" s="1"/>
      <c r="U99" s="1">
        <f t="shared" si="32"/>
        <v>11.3</v>
      </c>
      <c r="V99" s="1">
        <f t="shared" si="33"/>
        <v>7.0292266326015511</v>
      </c>
      <c r="W99" s="1">
        <v>1.8404</v>
      </c>
      <c r="X99" s="1">
        <v>0</v>
      </c>
      <c r="Y99" s="1">
        <v>19.074400000000001</v>
      </c>
      <c r="Z99" s="1">
        <v>19.074400000000001</v>
      </c>
      <c r="AA99" s="1">
        <v>0</v>
      </c>
      <c r="AB99" s="1">
        <v>0</v>
      </c>
      <c r="AC99" s="25" t="s">
        <v>138</v>
      </c>
      <c r="AD99" s="1">
        <f t="shared" si="34"/>
        <v>83</v>
      </c>
      <c r="AE99" s="1">
        <f t="shared" si="35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139</v>
      </c>
      <c r="B100" s="1" t="s">
        <v>32</v>
      </c>
      <c r="C100" s="1"/>
      <c r="D100" s="1">
        <v>225.14699999999999</v>
      </c>
      <c r="E100" s="1">
        <v>107.081</v>
      </c>
      <c r="F100" s="1">
        <v>117.84399999999999</v>
      </c>
      <c r="G100" s="6">
        <v>1</v>
      </c>
      <c r="H100" s="1">
        <v>55</v>
      </c>
      <c r="I100" s="1" t="s">
        <v>33</v>
      </c>
      <c r="J100" s="1">
        <v>107.4</v>
      </c>
      <c r="K100" s="1">
        <f t="shared" si="29"/>
        <v>-0.31900000000000261</v>
      </c>
      <c r="L100" s="1">
        <f t="shared" si="30"/>
        <v>107.081</v>
      </c>
      <c r="M100" s="1"/>
      <c r="N100" s="1"/>
      <c r="O100" s="1">
        <f t="shared" si="31"/>
        <v>21.4162</v>
      </c>
      <c r="P100" s="5">
        <f t="shared" si="38"/>
        <v>124.15906000000001</v>
      </c>
      <c r="Q100" s="5">
        <f t="shared" si="39"/>
        <v>124.15906000000001</v>
      </c>
      <c r="R100" s="5"/>
      <c r="S100" s="5"/>
      <c r="T100" s="1"/>
      <c r="U100" s="1">
        <f t="shared" si="32"/>
        <v>11.3</v>
      </c>
      <c r="V100" s="1">
        <f t="shared" si="33"/>
        <v>5.5025634799824426</v>
      </c>
      <c r="W100" s="1">
        <v>3.1943999999999999</v>
      </c>
      <c r="X100" s="1">
        <v>0.2712</v>
      </c>
      <c r="Y100" s="1">
        <v>19.439599999999999</v>
      </c>
      <c r="Z100" s="1">
        <v>19.168399999999998</v>
      </c>
      <c r="AA100" s="1">
        <v>0</v>
      </c>
      <c r="AB100" s="1">
        <v>0</v>
      </c>
      <c r="AC100" s="25" t="s">
        <v>138</v>
      </c>
      <c r="AD100" s="1">
        <f t="shared" si="34"/>
        <v>124</v>
      </c>
      <c r="AE100" s="1">
        <f t="shared" si="35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140</v>
      </c>
      <c r="B101" s="1" t="s">
        <v>32</v>
      </c>
      <c r="C101" s="1"/>
      <c r="D101" s="1">
        <v>162.40600000000001</v>
      </c>
      <c r="E101" s="1">
        <v>67.087999999999994</v>
      </c>
      <c r="F101" s="1">
        <v>95.317999999999998</v>
      </c>
      <c r="G101" s="6">
        <v>1</v>
      </c>
      <c r="H101" s="1">
        <v>55</v>
      </c>
      <c r="I101" s="1" t="s">
        <v>33</v>
      </c>
      <c r="J101" s="1">
        <v>76</v>
      </c>
      <c r="K101" s="1">
        <f t="shared" ref="K101:K104" si="40">E101-J101</f>
        <v>-8.9120000000000061</v>
      </c>
      <c r="L101" s="1">
        <f t="shared" si="30"/>
        <v>67.087999999999994</v>
      </c>
      <c r="M101" s="1"/>
      <c r="N101" s="1"/>
      <c r="O101" s="1">
        <f t="shared" si="31"/>
        <v>13.417599999999998</v>
      </c>
      <c r="P101" s="5">
        <f t="shared" si="38"/>
        <v>56.300879999999992</v>
      </c>
      <c r="Q101" s="5">
        <f t="shared" si="39"/>
        <v>56.300879999999992</v>
      </c>
      <c r="R101" s="5"/>
      <c r="S101" s="5"/>
      <c r="T101" s="1"/>
      <c r="U101" s="1">
        <f t="shared" si="32"/>
        <v>11.3</v>
      </c>
      <c r="V101" s="1">
        <f t="shared" si="33"/>
        <v>7.1039530169329845</v>
      </c>
      <c r="W101" s="1">
        <v>1.8835999999999999</v>
      </c>
      <c r="X101" s="1">
        <v>0</v>
      </c>
      <c r="Y101" s="1">
        <v>12.944800000000001</v>
      </c>
      <c r="Z101" s="1">
        <v>12.944800000000001</v>
      </c>
      <c r="AA101" s="1">
        <v>0</v>
      </c>
      <c r="AB101" s="1">
        <v>0</v>
      </c>
      <c r="AC101" s="25" t="s">
        <v>138</v>
      </c>
      <c r="AD101" s="1">
        <f t="shared" si="34"/>
        <v>56</v>
      </c>
      <c r="AE101" s="1">
        <f t="shared" si="35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3" t="s">
        <v>141</v>
      </c>
      <c r="B102" s="13" t="s">
        <v>32</v>
      </c>
      <c r="C102" s="13"/>
      <c r="D102" s="13"/>
      <c r="E102" s="13"/>
      <c r="F102" s="13"/>
      <c r="G102" s="14">
        <v>0</v>
      </c>
      <c r="H102" s="13">
        <v>60</v>
      </c>
      <c r="I102" s="13" t="s">
        <v>33</v>
      </c>
      <c r="J102" s="13"/>
      <c r="K102" s="13">
        <f t="shared" si="40"/>
        <v>0</v>
      </c>
      <c r="L102" s="13">
        <f t="shared" si="30"/>
        <v>0</v>
      </c>
      <c r="M102" s="13"/>
      <c r="N102" s="13"/>
      <c r="O102" s="13">
        <f t="shared" si="31"/>
        <v>0</v>
      </c>
      <c r="P102" s="15"/>
      <c r="Q102" s="15"/>
      <c r="R102" s="15"/>
      <c r="S102" s="15"/>
      <c r="T102" s="13"/>
      <c r="U102" s="13" t="e">
        <f t="shared" si="32"/>
        <v>#DIV/0!</v>
      </c>
      <c r="V102" s="13" t="e">
        <f t="shared" si="33"/>
        <v>#DIV/0!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27" t="s">
        <v>39</v>
      </c>
      <c r="AD102" s="13">
        <f t="shared" si="34"/>
        <v>0</v>
      </c>
      <c r="AE102" s="13">
        <f t="shared" si="35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142</v>
      </c>
      <c r="B103" s="1" t="s">
        <v>38</v>
      </c>
      <c r="C103" s="1"/>
      <c r="D103" s="1">
        <v>102</v>
      </c>
      <c r="E103" s="1">
        <v>99</v>
      </c>
      <c r="F103" s="1"/>
      <c r="G103" s="6">
        <v>0.3</v>
      </c>
      <c r="H103" s="1">
        <v>40</v>
      </c>
      <c r="I103" s="1" t="s">
        <v>33</v>
      </c>
      <c r="J103" s="1">
        <v>153</v>
      </c>
      <c r="K103" s="1">
        <f t="shared" si="40"/>
        <v>-54</v>
      </c>
      <c r="L103" s="1">
        <f t="shared" si="30"/>
        <v>99</v>
      </c>
      <c r="M103" s="1"/>
      <c r="N103" s="1"/>
      <c r="O103" s="1">
        <f t="shared" si="31"/>
        <v>19.8</v>
      </c>
      <c r="P103" s="5">
        <f t="shared" ref="P103:P104" si="41">8*O103-N103-F103</f>
        <v>158.4</v>
      </c>
      <c r="Q103" s="5">
        <f t="shared" ref="Q103:Q105" si="42">P103-R103</f>
        <v>158.4</v>
      </c>
      <c r="R103" s="5"/>
      <c r="S103" s="5"/>
      <c r="T103" s="1"/>
      <c r="U103" s="1">
        <f t="shared" si="32"/>
        <v>8</v>
      </c>
      <c r="V103" s="1">
        <f t="shared" si="33"/>
        <v>0</v>
      </c>
      <c r="W103" s="1">
        <v>3.6</v>
      </c>
      <c r="X103" s="1">
        <v>4.8</v>
      </c>
      <c r="Y103" s="1">
        <v>8.4</v>
      </c>
      <c r="Z103" s="1">
        <v>3.6</v>
      </c>
      <c r="AA103" s="1">
        <v>0</v>
      </c>
      <c r="AB103" s="1">
        <v>0</v>
      </c>
      <c r="AC103" s="25" t="s">
        <v>138</v>
      </c>
      <c r="AD103" s="1">
        <f t="shared" si="34"/>
        <v>48</v>
      </c>
      <c r="AE103" s="1">
        <f t="shared" si="35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143</v>
      </c>
      <c r="B104" s="1" t="s">
        <v>38</v>
      </c>
      <c r="C104" s="1"/>
      <c r="D104" s="1">
        <v>97</v>
      </c>
      <c r="E104" s="1">
        <v>92</v>
      </c>
      <c r="F104" s="1"/>
      <c r="G104" s="6">
        <v>0.3</v>
      </c>
      <c r="H104" s="1">
        <v>40</v>
      </c>
      <c r="I104" s="1" t="s">
        <v>33</v>
      </c>
      <c r="J104" s="1">
        <v>212</v>
      </c>
      <c r="K104" s="1">
        <f t="shared" si="40"/>
        <v>-120</v>
      </c>
      <c r="L104" s="1">
        <f t="shared" si="30"/>
        <v>92</v>
      </c>
      <c r="M104" s="1"/>
      <c r="N104" s="1"/>
      <c r="O104" s="1">
        <f t="shared" si="31"/>
        <v>18.399999999999999</v>
      </c>
      <c r="P104" s="5">
        <f t="shared" si="41"/>
        <v>147.19999999999999</v>
      </c>
      <c r="Q104" s="5">
        <f t="shared" si="42"/>
        <v>147.19999999999999</v>
      </c>
      <c r="R104" s="5"/>
      <c r="S104" s="5"/>
      <c r="T104" s="1"/>
      <c r="U104" s="1">
        <f t="shared" si="32"/>
        <v>8</v>
      </c>
      <c r="V104" s="1">
        <f t="shared" si="33"/>
        <v>0</v>
      </c>
      <c r="W104" s="1">
        <v>3.6</v>
      </c>
      <c r="X104" s="1">
        <v>4.5999999999999996</v>
      </c>
      <c r="Y104" s="1">
        <v>8.4</v>
      </c>
      <c r="Z104" s="1">
        <v>3.8</v>
      </c>
      <c r="AA104" s="1">
        <v>0</v>
      </c>
      <c r="AB104" s="1">
        <v>0</v>
      </c>
      <c r="AC104" s="25" t="s">
        <v>138</v>
      </c>
      <c r="AD104" s="1">
        <f t="shared" si="34"/>
        <v>44</v>
      </c>
      <c r="AE104" s="1">
        <f t="shared" si="35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20" t="s">
        <v>145</v>
      </c>
      <c r="B105" s="21" t="s">
        <v>32</v>
      </c>
      <c r="C105" s="20"/>
      <c r="D105" s="20"/>
      <c r="E105" s="20"/>
      <c r="F105" s="20"/>
      <c r="G105" s="22">
        <v>1</v>
      </c>
      <c r="H105" s="20">
        <v>60</v>
      </c>
      <c r="I105" s="20" t="s">
        <v>33</v>
      </c>
      <c r="J105" s="20"/>
      <c r="K105" s="20"/>
      <c r="L105" s="20"/>
      <c r="M105" s="20"/>
      <c r="N105" s="20"/>
      <c r="O105" s="20">
        <f t="shared" ref="O105" si="43">D105/5</f>
        <v>0</v>
      </c>
      <c r="P105" s="23">
        <v>200</v>
      </c>
      <c r="Q105" s="5">
        <f t="shared" si="42"/>
        <v>200</v>
      </c>
      <c r="R105" s="23"/>
      <c r="S105" s="23"/>
      <c r="T105" s="20"/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4" t="s">
        <v>146</v>
      </c>
      <c r="AD105" s="20">
        <f t="shared" si="34"/>
        <v>200</v>
      </c>
      <c r="AE105" s="20">
        <f t="shared" si="35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5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5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5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5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5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5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5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5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25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25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25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25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25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25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25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25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25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25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25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25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25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25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25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25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25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25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25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25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25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25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25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25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25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25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25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25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25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25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25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25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25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25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25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25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25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25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25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25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25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25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25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25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25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25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25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25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25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25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25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25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25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25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25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25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25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25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25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25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25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25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25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25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25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25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25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25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25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25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2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25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25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25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25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25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25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25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25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25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25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25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25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25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25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25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25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25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25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25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25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25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25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25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25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25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25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25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25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25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25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25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25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25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25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25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25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25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25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25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25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5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5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5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5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5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5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5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5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5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25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25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25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25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25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25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25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25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25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25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25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25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25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25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25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25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25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25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25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25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25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25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25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25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25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25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25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25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25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25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25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25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25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25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25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25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25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25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25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25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25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25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25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25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25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25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25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25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25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25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25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25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25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25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25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25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25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25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25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25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25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25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25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25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25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25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25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25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25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25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25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25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25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25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25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25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25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25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25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25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25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25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25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25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25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25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25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25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25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25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25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25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25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25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25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25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25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25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25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25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25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25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25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25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25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25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25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25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25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25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25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25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25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25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25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25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25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25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25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25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25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25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25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25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25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25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25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25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25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25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25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25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25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25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25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25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25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25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25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25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25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25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25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25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25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25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25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25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25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25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25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25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25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25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5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5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5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5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5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5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5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5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5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5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5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5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5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5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5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5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5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5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5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5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5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5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5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5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5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5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5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5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5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5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5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5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5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5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5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5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5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5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5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5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5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5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5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5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5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5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5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5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5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5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5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5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5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5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5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5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5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5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5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5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5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5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5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5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5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5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5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5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5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5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5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5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5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5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5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5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5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5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5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5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5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5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5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5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5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5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5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5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5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5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5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5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5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5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5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5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5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5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5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5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5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5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5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5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5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5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5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5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5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5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5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105" xr:uid="{80D3FB69-A1FA-4634-B58C-0FE87A29D71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2024-09-25T13:25:24Z</dcterms:created>
  <dcterms:modified xsi:type="dcterms:W3CDTF">2024-09-26T08:42:05Z</dcterms:modified>
</cp:coreProperties>
</file>