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068066D-26F2-4AF3-9AAF-E97D44A6695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AE608" i="1" s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N478" i="1"/>
  <c r="BM478" i="1"/>
  <c r="Z478" i="1"/>
  <c r="Y478" i="1"/>
  <c r="BP478" i="1" s="1"/>
  <c r="P478" i="1"/>
  <c r="BO477" i="1"/>
  <c r="BM477" i="1"/>
  <c r="Y477" i="1"/>
  <c r="BP477" i="1" s="1"/>
  <c r="P477" i="1"/>
  <c r="BP476" i="1"/>
  <c r="BO476" i="1"/>
  <c r="BN476" i="1"/>
  <c r="BM476" i="1"/>
  <c r="Z476" i="1"/>
  <c r="Y476" i="1"/>
  <c r="P476" i="1"/>
  <c r="BO475" i="1"/>
  <c r="BM475" i="1"/>
  <c r="Y475" i="1"/>
  <c r="Y481" i="1" s="1"/>
  <c r="P475" i="1"/>
  <c r="X473" i="1"/>
  <c r="X472" i="1"/>
  <c r="BO471" i="1"/>
  <c r="BM471" i="1"/>
  <c r="Y471" i="1"/>
  <c r="Y472" i="1" s="1"/>
  <c r="P471" i="1"/>
  <c r="X468" i="1"/>
  <c r="X467" i="1"/>
  <c r="BO466" i="1"/>
  <c r="BM466" i="1"/>
  <c r="Y466" i="1"/>
  <c r="Y467" i="1" s="1"/>
  <c r="P466" i="1"/>
  <c r="X464" i="1"/>
  <c r="X463" i="1"/>
  <c r="BO462" i="1"/>
  <c r="BM462" i="1"/>
  <c r="Y462" i="1"/>
  <c r="BP462" i="1" s="1"/>
  <c r="P462" i="1"/>
  <c r="BP461" i="1"/>
  <c r="BO461" i="1"/>
  <c r="BN461" i="1"/>
  <c r="BM461" i="1"/>
  <c r="Z461" i="1"/>
  <c r="Y461" i="1"/>
  <c r="Y463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BP456" i="1" s="1"/>
  <c r="P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Y459" i="1" s="1"/>
  <c r="P437" i="1"/>
  <c r="X435" i="1"/>
  <c r="X434" i="1"/>
  <c r="BO433" i="1"/>
  <c r="BM433" i="1"/>
  <c r="Y433" i="1"/>
  <c r="Y608" i="1" s="1"/>
  <c r="P433" i="1"/>
  <c r="X429" i="1"/>
  <c r="X428" i="1"/>
  <c r="BO427" i="1"/>
  <c r="BM427" i="1"/>
  <c r="Y427" i="1"/>
  <c r="Y428" i="1" s="1"/>
  <c r="P427" i="1"/>
  <c r="X425" i="1"/>
  <c r="X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Y424" i="1" s="1"/>
  <c r="P419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Y416" i="1" s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BO407" i="1"/>
  <c r="BM407" i="1"/>
  <c r="Y407" i="1"/>
  <c r="X608" i="1" s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4" i="1" s="1"/>
  <c r="P401" i="1"/>
  <c r="X399" i="1"/>
  <c r="X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Y398" i="1" s="1"/>
  <c r="P395" i="1"/>
  <c r="X393" i="1"/>
  <c r="X392" i="1"/>
  <c r="BO391" i="1"/>
  <c r="BM391" i="1"/>
  <c r="Y391" i="1"/>
  <c r="BP391" i="1" s="1"/>
  <c r="P391" i="1"/>
  <c r="BP390" i="1"/>
  <c r="BO390" i="1"/>
  <c r="BN390" i="1"/>
  <c r="BM390" i="1"/>
  <c r="Z390" i="1"/>
  <c r="Y390" i="1"/>
  <c r="Y392" i="1" s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Y374" i="1" s="1"/>
  <c r="P370" i="1"/>
  <c r="X368" i="1"/>
  <c r="Y367" i="1"/>
  <c r="X367" i="1"/>
  <c r="BP366" i="1"/>
  <c r="BO366" i="1"/>
  <c r="BN366" i="1"/>
  <c r="BM366" i="1"/>
  <c r="Z366" i="1"/>
  <c r="Z367" i="1" s="1"/>
  <c r="Y366" i="1"/>
  <c r="V608" i="1" s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Y363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BP354" i="1" s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Y357" i="1" s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U608" i="1" s="1"/>
  <c r="P319" i="1"/>
  <c r="X316" i="1"/>
  <c r="X315" i="1"/>
  <c r="BO314" i="1"/>
  <c r="BM314" i="1"/>
  <c r="Y314" i="1"/>
  <c r="Y316" i="1" s="1"/>
  <c r="P314" i="1"/>
  <c r="BP313" i="1"/>
  <c r="BO313" i="1"/>
  <c r="BN313" i="1"/>
  <c r="BM313" i="1"/>
  <c r="Z313" i="1"/>
  <c r="Y313" i="1"/>
  <c r="Y315" i="1" s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Y300" i="1" s="1"/>
  <c r="P296" i="1"/>
  <c r="BP295" i="1"/>
  <c r="BO295" i="1"/>
  <c r="BN295" i="1"/>
  <c r="BM295" i="1"/>
  <c r="Z295" i="1"/>
  <c r="Y295" i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Y291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P608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Y279" i="1" s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M608" i="1" s="1"/>
  <c r="P261" i="1"/>
  <c r="X258" i="1"/>
  <c r="X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Y258" i="1" s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Y245" i="1" s="1"/>
  <c r="P241" i="1"/>
  <c r="BP240" i="1"/>
  <c r="BO240" i="1"/>
  <c r="BN240" i="1"/>
  <c r="BM240" i="1"/>
  <c r="Z240" i="1"/>
  <c r="Y240" i="1"/>
  <c r="Y246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3" i="1" s="1"/>
  <c r="P215" i="1"/>
  <c r="X213" i="1"/>
  <c r="X212" i="1"/>
  <c r="BO211" i="1"/>
  <c r="BM211" i="1"/>
  <c r="Y211" i="1"/>
  <c r="Y213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08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P185" i="1"/>
  <c r="BO185" i="1"/>
  <c r="BN185" i="1"/>
  <c r="BM185" i="1"/>
  <c r="Z185" i="1"/>
  <c r="Y185" i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X175" i="1"/>
  <c r="Y174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X163" i="1"/>
  <c r="X162" i="1"/>
  <c r="BO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Y158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Y147" i="1" s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Y136" i="1" s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8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19" i="1" s="1"/>
  <c r="P115" i="1"/>
  <c r="BP114" i="1"/>
  <c r="BO114" i="1"/>
  <c r="BN114" i="1"/>
  <c r="BM114" i="1"/>
  <c r="Z114" i="1"/>
  <c r="Y114" i="1"/>
  <c r="Y120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Y111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Y104" i="1" s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Y98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Y99" i="1" s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91" i="1" s="1"/>
  <c r="P85" i="1"/>
  <c r="BP84" i="1"/>
  <c r="BO84" i="1"/>
  <c r="BN84" i="1"/>
  <c r="BM84" i="1"/>
  <c r="Z84" i="1"/>
  <c r="Y84" i="1"/>
  <c r="Y90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6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598" i="1" s="1"/>
  <c r="Y23" i="1"/>
  <c r="X23" i="1"/>
  <c r="X602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08" i="1"/>
  <c r="X599" i="1"/>
  <c r="X600" i="1"/>
  <c r="Y24" i="1"/>
  <c r="Z26" i="1"/>
  <c r="BN26" i="1"/>
  <c r="BP26" i="1"/>
  <c r="Z28" i="1"/>
  <c r="BN28" i="1"/>
  <c r="Z30" i="1"/>
  <c r="BN30" i="1"/>
  <c r="Z34" i="1"/>
  <c r="BN34" i="1"/>
  <c r="Y37" i="1"/>
  <c r="C608" i="1"/>
  <c r="Z54" i="1"/>
  <c r="Z59" i="1" s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08" i="1"/>
  <c r="Z69" i="1"/>
  <c r="Z75" i="1" s="1"/>
  <c r="BN69" i="1"/>
  <c r="BP69" i="1"/>
  <c r="Z71" i="1"/>
  <c r="BN71" i="1"/>
  <c r="Z72" i="1"/>
  <c r="BN72" i="1"/>
  <c r="Z74" i="1"/>
  <c r="BN74" i="1"/>
  <c r="Y75" i="1"/>
  <c r="Z78" i="1"/>
  <c r="BN78" i="1"/>
  <c r="BP78" i="1"/>
  <c r="Z79" i="1"/>
  <c r="BN79" i="1"/>
  <c r="Y82" i="1"/>
  <c r="Z85" i="1"/>
  <c r="Z90" i="1" s="1"/>
  <c r="BN85" i="1"/>
  <c r="BP85" i="1"/>
  <c r="Z87" i="1"/>
  <c r="BN87" i="1"/>
  <c r="Z89" i="1"/>
  <c r="BN89" i="1"/>
  <c r="Z96" i="1"/>
  <c r="Z98" i="1" s="1"/>
  <c r="BN96" i="1"/>
  <c r="BP96" i="1"/>
  <c r="Z102" i="1"/>
  <c r="Z104" i="1" s="1"/>
  <c r="BN102" i="1"/>
  <c r="BP102" i="1"/>
  <c r="E608" i="1"/>
  <c r="Z109" i="1"/>
  <c r="Z111" i="1" s="1"/>
  <c r="BN109" i="1"/>
  <c r="BP109" i="1"/>
  <c r="Y112" i="1"/>
  <c r="Z115" i="1"/>
  <c r="Z119" i="1" s="1"/>
  <c r="BN115" i="1"/>
  <c r="BP115" i="1"/>
  <c r="Z117" i="1"/>
  <c r="BN117" i="1"/>
  <c r="F608" i="1"/>
  <c r="Z124" i="1"/>
  <c r="Z128" i="1" s="1"/>
  <c r="BN124" i="1"/>
  <c r="BP124" i="1"/>
  <c r="Z126" i="1"/>
  <c r="BN126" i="1"/>
  <c r="Y129" i="1"/>
  <c r="Z131" i="1"/>
  <c r="BN131" i="1"/>
  <c r="BP131" i="1"/>
  <c r="Z134" i="1"/>
  <c r="BN134" i="1"/>
  <c r="Y137" i="1"/>
  <c r="Z140" i="1"/>
  <c r="Z146" i="1" s="1"/>
  <c r="BN140" i="1"/>
  <c r="BP140" i="1"/>
  <c r="Z141" i="1"/>
  <c r="BN141" i="1"/>
  <c r="Z143" i="1"/>
  <c r="BN143" i="1"/>
  <c r="Z145" i="1"/>
  <c r="BN145" i="1"/>
  <c r="Z149" i="1"/>
  <c r="Z151" i="1" s="1"/>
  <c r="BN149" i="1"/>
  <c r="BP149" i="1"/>
  <c r="Y152" i="1"/>
  <c r="G608" i="1"/>
  <c r="Z156" i="1"/>
  <c r="Z157" i="1" s="1"/>
  <c r="BN156" i="1"/>
  <c r="BP156" i="1"/>
  <c r="Y157" i="1"/>
  <c r="Z160" i="1"/>
  <c r="Z162" i="1" s="1"/>
  <c r="BN160" i="1"/>
  <c r="BP160" i="1"/>
  <c r="BP161" i="1"/>
  <c r="BN161" i="1"/>
  <c r="Z174" i="1"/>
  <c r="BP172" i="1"/>
  <c r="BN172" i="1"/>
  <c r="Z172" i="1"/>
  <c r="Y183" i="1"/>
  <c r="BP180" i="1"/>
  <c r="BN180" i="1"/>
  <c r="Z180" i="1"/>
  <c r="Y189" i="1"/>
  <c r="F9" i="1"/>
  <c r="J9" i="1"/>
  <c r="Y163" i="1"/>
  <c r="Y168" i="1"/>
  <c r="BP165" i="1"/>
  <c r="Y600" i="1" s="1"/>
  <c r="BN165" i="1"/>
  <c r="Y599" i="1" s="1"/>
  <c r="Z165" i="1"/>
  <c r="Z167" i="1" s="1"/>
  <c r="Z182" i="1"/>
  <c r="BP178" i="1"/>
  <c r="BN178" i="1"/>
  <c r="Z178" i="1"/>
  <c r="Y182" i="1"/>
  <c r="Y602" i="1" s="1"/>
  <c r="Y188" i="1"/>
  <c r="BP186" i="1"/>
  <c r="BN186" i="1"/>
  <c r="Z186" i="1"/>
  <c r="Z188" i="1" s="1"/>
  <c r="H608" i="1"/>
  <c r="Y175" i="1"/>
  <c r="I608" i="1"/>
  <c r="Z194" i="1"/>
  <c r="Z201" i="1" s="1"/>
  <c r="BN194" i="1"/>
  <c r="BP194" i="1"/>
  <c r="Z196" i="1"/>
  <c r="BN196" i="1"/>
  <c r="Z198" i="1"/>
  <c r="BN198" i="1"/>
  <c r="Z200" i="1"/>
  <c r="BN200" i="1"/>
  <c r="Y201" i="1"/>
  <c r="Z205" i="1"/>
  <c r="Z207" i="1" s="1"/>
  <c r="BN205" i="1"/>
  <c r="BP205" i="1"/>
  <c r="Y208" i="1"/>
  <c r="Z211" i="1"/>
  <c r="Z212" i="1" s="1"/>
  <c r="BN211" i="1"/>
  <c r="BP211" i="1"/>
  <c r="Z215" i="1"/>
  <c r="BN215" i="1"/>
  <c r="BP215" i="1"/>
  <c r="Z217" i="1"/>
  <c r="BN217" i="1"/>
  <c r="Z219" i="1"/>
  <c r="BN219" i="1"/>
  <c r="Z221" i="1"/>
  <c r="BN221" i="1"/>
  <c r="Y224" i="1"/>
  <c r="Z227" i="1"/>
  <c r="Z237" i="1" s="1"/>
  <c r="BN227" i="1"/>
  <c r="BP227" i="1"/>
  <c r="Z229" i="1"/>
  <c r="BN229" i="1"/>
  <c r="Z231" i="1"/>
  <c r="BN231" i="1"/>
  <c r="Z233" i="1"/>
  <c r="BN233" i="1"/>
  <c r="Z235" i="1"/>
  <c r="BN235" i="1"/>
  <c r="Z241" i="1"/>
  <c r="Z245" i="1" s="1"/>
  <c r="BN241" i="1"/>
  <c r="BP241" i="1"/>
  <c r="Z243" i="1"/>
  <c r="BN243" i="1"/>
  <c r="K608" i="1"/>
  <c r="Z250" i="1"/>
  <c r="Z257" i="1" s="1"/>
  <c r="BN250" i="1"/>
  <c r="BP250" i="1"/>
  <c r="Z252" i="1"/>
  <c r="BN252" i="1"/>
  <c r="Z254" i="1"/>
  <c r="BN254" i="1"/>
  <c r="Z256" i="1"/>
  <c r="BN256" i="1"/>
  <c r="Y257" i="1"/>
  <c r="Z261" i="1"/>
  <c r="Z269" i="1" s="1"/>
  <c r="BN261" i="1"/>
  <c r="BP261" i="1"/>
  <c r="Z263" i="1"/>
  <c r="BN263" i="1"/>
  <c r="Z265" i="1"/>
  <c r="BN265" i="1"/>
  <c r="Z267" i="1"/>
  <c r="BN267" i="1"/>
  <c r="Y270" i="1"/>
  <c r="O608" i="1"/>
  <c r="Z275" i="1"/>
  <c r="Z279" i="1" s="1"/>
  <c r="BN275" i="1"/>
  <c r="BP275" i="1"/>
  <c r="Z277" i="1"/>
  <c r="BN277" i="1"/>
  <c r="Y280" i="1"/>
  <c r="Y285" i="1"/>
  <c r="Q608" i="1"/>
  <c r="Z289" i="1"/>
  <c r="Z291" i="1" s="1"/>
  <c r="BN289" i="1"/>
  <c r="BP289" i="1"/>
  <c r="Y292" i="1"/>
  <c r="R608" i="1"/>
  <c r="Z296" i="1"/>
  <c r="Z300" i="1" s="1"/>
  <c r="BN296" i="1"/>
  <c r="BP296" i="1"/>
  <c r="Z298" i="1"/>
  <c r="BN298" i="1"/>
  <c r="Y301" i="1"/>
  <c r="Y306" i="1"/>
  <c r="T608" i="1"/>
  <c r="Y311" i="1"/>
  <c r="Z314" i="1"/>
  <c r="Z315" i="1" s="1"/>
  <c r="BN314" i="1"/>
  <c r="BP314" i="1"/>
  <c r="Z319" i="1"/>
  <c r="Z327" i="1" s="1"/>
  <c r="BN319" i="1"/>
  <c r="BP319" i="1"/>
  <c r="Z322" i="1"/>
  <c r="BN322" i="1"/>
  <c r="Z324" i="1"/>
  <c r="BN324" i="1"/>
  <c r="Z326" i="1"/>
  <c r="BN326" i="1"/>
  <c r="Y327" i="1"/>
  <c r="BP332" i="1"/>
  <c r="BN332" i="1"/>
  <c r="Z332" i="1"/>
  <c r="Y343" i="1"/>
  <c r="BP340" i="1"/>
  <c r="BN340" i="1"/>
  <c r="Z340" i="1"/>
  <c r="BP348" i="1"/>
  <c r="BN348" i="1"/>
  <c r="Z348" i="1"/>
  <c r="Y207" i="1"/>
  <c r="Y269" i="1"/>
  <c r="Y328" i="1"/>
  <c r="Y335" i="1"/>
  <c r="BP330" i="1"/>
  <c r="BN330" i="1"/>
  <c r="Z330" i="1"/>
  <c r="Z334" i="1" s="1"/>
  <c r="Y334" i="1"/>
  <c r="BP338" i="1"/>
  <c r="BN338" i="1"/>
  <c r="Z338" i="1"/>
  <c r="Z343" i="1" s="1"/>
  <c r="BP342" i="1"/>
  <c r="BN342" i="1"/>
  <c r="Z342" i="1"/>
  <c r="Y344" i="1"/>
  <c r="Y349" i="1"/>
  <c r="BP346" i="1"/>
  <c r="BN346" i="1"/>
  <c r="Z346" i="1"/>
  <c r="Z349" i="1" s="1"/>
  <c r="Y350" i="1"/>
  <c r="Y356" i="1"/>
  <c r="Y362" i="1"/>
  <c r="Y373" i="1"/>
  <c r="Y387" i="1"/>
  <c r="Y393" i="1"/>
  <c r="Y399" i="1"/>
  <c r="Y403" i="1"/>
  <c r="Y411" i="1"/>
  <c r="Y417" i="1"/>
  <c r="Y425" i="1"/>
  <c r="Y429" i="1"/>
  <c r="Y435" i="1"/>
  <c r="Y458" i="1"/>
  <c r="Y464" i="1"/>
  <c r="Y468" i="1"/>
  <c r="Y473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BP504" i="1"/>
  <c r="BN504" i="1"/>
  <c r="Z504" i="1"/>
  <c r="BP508" i="1"/>
  <c r="BN508" i="1"/>
  <c r="Z508" i="1"/>
  <c r="BP520" i="1"/>
  <c r="BN520" i="1"/>
  <c r="Z520" i="1"/>
  <c r="Y524" i="1"/>
  <c r="Z530" i="1"/>
  <c r="BP528" i="1"/>
  <c r="BN528" i="1"/>
  <c r="Z528" i="1"/>
  <c r="Y547" i="1"/>
  <c r="BP540" i="1"/>
  <c r="BN540" i="1"/>
  <c r="Z540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Z354" i="1"/>
  <c r="Z356" i="1" s="1"/>
  <c r="BN354" i="1"/>
  <c r="Z360" i="1"/>
  <c r="Z362" i="1" s="1"/>
  <c r="BN360" i="1"/>
  <c r="Y368" i="1"/>
  <c r="Z371" i="1"/>
  <c r="Z373" i="1" s="1"/>
  <c r="BN371" i="1"/>
  <c r="W608" i="1"/>
  <c r="Z379" i="1"/>
  <c r="Z387" i="1" s="1"/>
  <c r="BN379" i="1"/>
  <c r="Z381" i="1"/>
  <c r="BN381" i="1"/>
  <c r="Z383" i="1"/>
  <c r="BN383" i="1"/>
  <c r="Z385" i="1"/>
  <c r="BN385" i="1"/>
  <c r="Y388" i="1"/>
  <c r="Z391" i="1"/>
  <c r="Z392" i="1" s="1"/>
  <c r="BN391" i="1"/>
  <c r="Z395" i="1"/>
  <c r="Z398" i="1" s="1"/>
  <c r="BN395" i="1"/>
  <c r="BP395" i="1"/>
  <c r="Z397" i="1"/>
  <c r="BN397" i="1"/>
  <c r="Z401" i="1"/>
  <c r="Z403" i="1" s="1"/>
  <c r="BN401" i="1"/>
  <c r="BP401" i="1"/>
  <c r="Z407" i="1"/>
  <c r="Z411" i="1" s="1"/>
  <c r="BN407" i="1"/>
  <c r="BP407" i="1"/>
  <c r="Z409" i="1"/>
  <c r="BN409" i="1"/>
  <c r="Y412" i="1"/>
  <c r="Z415" i="1"/>
  <c r="Z416" i="1" s="1"/>
  <c r="BN415" i="1"/>
  <c r="Z419" i="1"/>
  <c r="Z424" i="1" s="1"/>
  <c r="BN419" i="1"/>
  <c r="BP419" i="1"/>
  <c r="Z421" i="1"/>
  <c r="BN421" i="1"/>
  <c r="Z423" i="1"/>
  <c r="BN423" i="1"/>
  <c r="Z427" i="1"/>
  <c r="Z428" i="1" s="1"/>
  <c r="BN427" i="1"/>
  <c r="BP427" i="1"/>
  <c r="Z433" i="1"/>
  <c r="Z434" i="1" s="1"/>
  <c r="BN433" i="1"/>
  <c r="BP433" i="1"/>
  <c r="Y434" i="1"/>
  <c r="Z437" i="1"/>
  <c r="Z458" i="1" s="1"/>
  <c r="BN437" i="1"/>
  <c r="BP437" i="1"/>
  <c r="Z439" i="1"/>
  <c r="BN439" i="1"/>
  <c r="Z441" i="1"/>
  <c r="BN441" i="1"/>
  <c r="Z443" i="1"/>
  <c r="BN443" i="1"/>
  <c r="Z445" i="1"/>
  <c r="BN445" i="1"/>
  <c r="Z447" i="1"/>
  <c r="BN447" i="1"/>
  <c r="Z450" i="1"/>
  <c r="BN450" i="1"/>
  <c r="Z452" i="1"/>
  <c r="BN452" i="1"/>
  <c r="Z454" i="1"/>
  <c r="BN454" i="1"/>
  <c r="Z456" i="1"/>
  <c r="BN456" i="1"/>
  <c r="Z462" i="1"/>
  <c r="Z463" i="1" s="1"/>
  <c r="BN462" i="1"/>
  <c r="Z466" i="1"/>
  <c r="Z467" i="1" s="1"/>
  <c r="BN466" i="1"/>
  <c r="BP466" i="1"/>
  <c r="Z471" i="1"/>
  <c r="Z472" i="1" s="1"/>
  <c r="BN471" i="1"/>
  <c r="BP471" i="1"/>
  <c r="Z475" i="1"/>
  <c r="BN475" i="1"/>
  <c r="BP475" i="1"/>
  <c r="Z477" i="1"/>
  <c r="BN477" i="1"/>
  <c r="BP491" i="1"/>
  <c r="BN491" i="1"/>
  <c r="Z491" i="1"/>
  <c r="Y493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Z510" i="1" s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Z524" i="1" s="1"/>
  <c r="BP522" i="1"/>
  <c r="BN522" i="1"/>
  <c r="Z522" i="1"/>
  <c r="Y531" i="1"/>
  <c r="Y530" i="1"/>
  <c r="Y536" i="1"/>
  <c r="BP533" i="1"/>
  <c r="BN533" i="1"/>
  <c r="Z533" i="1"/>
  <c r="Z535" i="1" s="1"/>
  <c r="BP541" i="1"/>
  <c r="BN541" i="1"/>
  <c r="Z541" i="1"/>
  <c r="AD608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Y601" i="1" l="1"/>
  <c r="Z481" i="1"/>
  <c r="Z578" i="1"/>
  <c r="Z564" i="1"/>
  <c r="Z547" i="1"/>
  <c r="Z492" i="1"/>
  <c r="Z223" i="1"/>
  <c r="Z136" i="1"/>
  <c r="Z81" i="1"/>
  <c r="Z36" i="1"/>
  <c r="Y598" i="1"/>
  <c r="X601" i="1"/>
  <c r="Z603" i="1" l="1"/>
</calcChain>
</file>

<file path=xl/sharedStrings.xml><?xml version="1.0" encoding="utf-8"?>
<sst xmlns="http://schemas.openxmlformats.org/spreadsheetml/2006/main" count="2493" uniqueCount="797">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</sst>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90" zoomScaleNormal="100" zoomScaleSheetLayoutView="100" workbookViewId="0">
      <selection activeCell="AB604" sqref="AB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45563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Суббота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20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21</v>
      </c>
      <c r="Q10" s="594"/>
      <c r="R10" s="595"/>
      <c r="U10" s="24" t="s">
        <v>22</v>
      </c>
      <c r="V10" s="444" t="s">
        <v>23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11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10"/>
      <c r="R17" s="510"/>
      <c r="S17" s="510"/>
      <c r="T17" s="511"/>
      <c r="U17" s="774" t="s">
        <v>50</v>
      </c>
      <c r="V17" s="537"/>
      <c r="W17" s="439" t="s">
        <v>51</v>
      </c>
      <c r="X17" s="439" t="s">
        <v>52</v>
      </c>
      <c r="Y17" s="775" t="s">
        <v>53</v>
      </c>
      <c r="Z17" s="439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2"/>
      <c r="AF17" s="733"/>
      <c r="AG17" s="523"/>
      <c r="BD17" s="636" t="s">
        <v>59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60</v>
      </c>
      <c r="V18" s="380" t="s">
        <v>61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62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107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156</v>
      </c>
      <c r="Y53" s="387">
        <f t="shared" ref="Y53:Y58" si="6">IFERROR(IF(X53="",0,CEILING((X53/$H53),1)*$H53),"")</f>
        <v>162</v>
      </c>
      <c r="Z53" s="36">
        <f>IFERROR(IF(Y53=0,"",ROUNDUP(Y53/H53,0)*0.02175),"")</f>
        <v>0.32624999999999998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162.93333333333331</v>
      </c>
      <c r="BN53" s="64">
        <f t="shared" ref="BN53:BN58" si="8">IFERROR(Y53*I53/H53,"0")</f>
        <v>169.2</v>
      </c>
      <c r="BO53" s="64">
        <f t="shared" ref="BO53:BO58" si="9">IFERROR(1/J53*(X53/H53),"0")</f>
        <v>0.25793650793650791</v>
      </c>
      <c r="BP53" s="64">
        <f t="shared" ref="BP53:BP58" si="10">IFERROR(1/J53*(Y53/H53),"0")</f>
        <v>0.26785714285714279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14.444444444444443</v>
      </c>
      <c r="Y59" s="388">
        <f>IFERROR(Y53/H53,"0")+IFERROR(Y54/H54,"0")+IFERROR(Y55/H55,"0")+IFERROR(Y56/H56,"0")+IFERROR(Y57/H57,"0")+IFERROR(Y58/H58,"0")</f>
        <v>14.999999999999998</v>
      </c>
      <c r="Z59" s="388">
        <f>IFERROR(IF(Z53="",0,Z53),"0")+IFERROR(IF(Z54="",0,Z54),"0")+IFERROR(IF(Z55="",0,Z55),"0")+IFERROR(IF(Z56="",0,Z56),"0")+IFERROR(IF(Z57="",0,Z57),"0")+IFERROR(IF(Z58="",0,Z58),"0")</f>
        <v>0.32624999999999998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156</v>
      </c>
      <c r="Y60" s="388">
        <f>IFERROR(SUM(Y53:Y58),"0")</f>
        <v>162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40</v>
      </c>
      <c r="Y68" s="387">
        <f t="shared" ref="Y68:Y74" si="11">IFERROR(IF(X68="",0,CEILING((X68/$H68),1)*$H68),"")</f>
        <v>43.2</v>
      </c>
      <c r="Z68" s="36">
        <f>IFERROR(IF(Y68=0,"",ROUNDUP(Y68/H68,0)*0.02175),"")</f>
        <v>8.6999999999999994E-2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41.777777777777771</v>
      </c>
      <c r="BN68" s="64">
        <f t="shared" ref="BN68:BN74" si="13">IFERROR(Y68*I68/H68,"0")</f>
        <v>45.12</v>
      </c>
      <c r="BO68" s="64">
        <f t="shared" ref="BO68:BO74" si="14">IFERROR(1/J68*(X68/H68),"0")</f>
        <v>6.613756613756612E-2</v>
      </c>
      <c r="BP68" s="64">
        <f t="shared" ref="BP68:BP74" si="15">IFERROR(1/J68*(Y68/H68),"0")</f>
        <v>7.1428571428571425E-2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20</v>
      </c>
      <c r="Y73" s="387">
        <f t="shared" si="11"/>
        <v>20</v>
      </c>
      <c r="Z73" s="36">
        <f>IFERROR(IF(Y73=0,"",ROUNDUP(Y73/H73,0)*0.00937),"")</f>
        <v>4.6850000000000003E-2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21.05</v>
      </c>
      <c r="BN73" s="64">
        <f t="shared" si="13"/>
        <v>21.05</v>
      </c>
      <c r="BO73" s="64">
        <f t="shared" si="14"/>
        <v>4.1666666666666664E-2</v>
      </c>
      <c r="BP73" s="64">
        <f t="shared" si="15"/>
        <v>4.1666666666666664E-2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8.7037037037037024</v>
      </c>
      <c r="Y75" s="388">
        <f>IFERROR(Y68/H68,"0")+IFERROR(Y69/H69,"0")+IFERROR(Y70/H70,"0")+IFERROR(Y71/H71,"0")+IFERROR(Y72/H72,"0")+IFERROR(Y73/H73,"0")+IFERROR(Y74/H74,"0")</f>
        <v>9</v>
      </c>
      <c r="Z75" s="388">
        <f>IFERROR(IF(Z68="",0,Z68),"0")+IFERROR(IF(Z69="",0,Z69),"0")+IFERROR(IF(Z70="",0,Z70),"0")+IFERROR(IF(Z71="",0,Z71),"0")+IFERROR(IF(Z72="",0,Z72),"0")+IFERROR(IF(Z73="",0,Z73),"0")+IFERROR(IF(Z74="",0,Z74),"0")</f>
        <v>0.13385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60</v>
      </c>
      <c r="Y76" s="388">
        <f>IFERROR(SUM(Y68:Y74),"0")</f>
        <v>63.2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77</v>
      </c>
      <c r="Y78" s="387">
        <f>IFERROR(IF(X78="",0,CEILING((X78/$H78),1)*$H78),"")</f>
        <v>86.4</v>
      </c>
      <c r="Z78" s="36">
        <f>IFERROR(IF(Y78=0,"",ROUNDUP(Y78/H78,0)*0.02175),"")</f>
        <v>0.17399999999999999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80.422222222222217</v>
      </c>
      <c r="BN78" s="64">
        <f>IFERROR(Y78*I78/H78,"0")</f>
        <v>90.24</v>
      </c>
      <c r="BO78" s="64">
        <f>IFERROR(1/J78*(X78/H78),"0")</f>
        <v>0.1273148148148148</v>
      </c>
      <c r="BP78" s="64">
        <f>IFERROR(1/J78*(Y78/H78),"0")</f>
        <v>0.14285714285714285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7.1296296296296289</v>
      </c>
      <c r="Y81" s="388">
        <f>IFERROR(Y78/H78,"0")+IFERROR(Y79/H79,"0")+IFERROR(Y80/H80,"0")</f>
        <v>8</v>
      </c>
      <c r="Z81" s="388">
        <f>IFERROR(IF(Z78="",0,Z78),"0")+IFERROR(IF(Z79="",0,Z79),"0")+IFERROR(IF(Z80="",0,Z80),"0")</f>
        <v>0.17399999999999999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77</v>
      </c>
      <c r="Y82" s="388">
        <f>IFERROR(SUM(Y78:Y80),"0")</f>
        <v>86.4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39</v>
      </c>
      <c r="Y88" s="387">
        <f t="shared" si="16"/>
        <v>39.6</v>
      </c>
      <c r="Z88" s="36">
        <f>IFERROR(IF(Y88=0,"",ROUNDUP(Y88/H88,0)*0.00502),"")</f>
        <v>0.11044000000000001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41.166666666666664</v>
      </c>
      <c r="BN88" s="64">
        <f t="shared" si="18"/>
        <v>41.8</v>
      </c>
      <c r="BO88" s="64">
        <f t="shared" si="19"/>
        <v>9.2592592592592601E-2</v>
      </c>
      <c r="BP88" s="64">
        <f t="shared" si="20"/>
        <v>9.401709401709403E-2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38</v>
      </c>
      <c r="Y89" s="387">
        <f t="shared" si="16"/>
        <v>39.6</v>
      </c>
      <c r="Z89" s="36">
        <f>IFERROR(IF(Y89=0,"",ROUNDUP(Y89/H89,0)*0.00502),"")</f>
        <v>0.11044000000000001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40.111111111111114</v>
      </c>
      <c r="BN89" s="64">
        <f t="shared" si="18"/>
        <v>41.8</v>
      </c>
      <c r="BO89" s="64">
        <f t="shared" si="19"/>
        <v>9.0218423551756896E-2</v>
      </c>
      <c r="BP89" s="64">
        <f t="shared" si="20"/>
        <v>9.401709401709403E-2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42.777777777777779</v>
      </c>
      <c r="Y90" s="388">
        <f>IFERROR(Y84/H84,"0")+IFERROR(Y85/H85,"0")+IFERROR(Y86/H86,"0")+IFERROR(Y87/H87,"0")+IFERROR(Y88/H88,"0")+IFERROR(Y89/H89,"0")</f>
        <v>44</v>
      </c>
      <c r="Z90" s="388">
        <f>IFERROR(IF(Z84="",0,Z84),"0")+IFERROR(IF(Z85="",0,Z85),"0")+IFERROR(IF(Z86="",0,Z86),"0")+IFERROR(IF(Z87="",0,Z87),"0")+IFERROR(IF(Z88="",0,Z88),"0")+IFERROR(IF(Z89="",0,Z89),"0")</f>
        <v>0.22088000000000002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77</v>
      </c>
      <c r="Y91" s="388">
        <f>IFERROR(SUM(Y84:Y89),"0")</f>
        <v>79.2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5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6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customHeight="1" x14ac:dyDescent="0.25">
      <c r="A106" s="437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304</v>
      </c>
      <c r="Y108" s="387">
        <f>IFERROR(IF(X108="",0,CEILING((X108/$H108),1)*$H108),"")</f>
        <v>313.20000000000005</v>
      </c>
      <c r="Z108" s="36">
        <f>IFERROR(IF(Y108=0,"",ROUNDUP(Y108/H108,0)*0.02175),"")</f>
        <v>0.63074999999999992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317.51111111111106</v>
      </c>
      <c r="BN108" s="64">
        <f>IFERROR(Y108*I108/H108,"0")</f>
        <v>327.12</v>
      </c>
      <c r="BO108" s="64">
        <f>IFERROR(1/J108*(X108/H108),"0")</f>
        <v>0.50264550264550256</v>
      </c>
      <c r="BP108" s="64">
        <f>IFERROR(1/J108*(Y108/H108),"0")</f>
        <v>0.5178571428571429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14</v>
      </c>
      <c r="Y110" s="387">
        <f>IFERROR(IF(X110="",0,CEILING((X110/$H110),1)*$H110),"")</f>
        <v>18</v>
      </c>
      <c r="Z110" s="36">
        <f>IFERROR(IF(Y110=0,"",ROUNDUP(Y110/H110,0)*0.00937),"")</f>
        <v>3.7479999999999999E-2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14.653333333333332</v>
      </c>
      <c r="BN110" s="64">
        <f>IFERROR(Y110*I110/H110,"0")</f>
        <v>18.84</v>
      </c>
      <c r="BO110" s="64">
        <f>IFERROR(1/J110*(X110/H110),"0")</f>
        <v>2.5925925925925925E-2</v>
      </c>
      <c r="BP110" s="64">
        <f>IFERROR(1/J110*(Y110/H110),"0")</f>
        <v>3.3333333333333333E-2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31.259259259259256</v>
      </c>
      <c r="Y111" s="388">
        <f>IFERROR(Y108/H108,"0")+IFERROR(Y109/H109,"0")+IFERROR(Y110/H110,"0")</f>
        <v>33</v>
      </c>
      <c r="Z111" s="388">
        <f>IFERROR(IF(Z108="",0,Z108),"0")+IFERROR(IF(Z109="",0,Z109),"0")+IFERROR(IF(Z110="",0,Z110),"0")</f>
        <v>0.66822999999999988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318</v>
      </c>
      <c r="Y112" s="388">
        <f>IFERROR(SUM(Y108:Y110),"0")</f>
        <v>331.20000000000005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167</v>
      </c>
      <c r="Y115" s="387">
        <f>IFERROR(IF(X115="",0,CEILING((X115/$H115),1)*$H115),"")</f>
        <v>168</v>
      </c>
      <c r="Z115" s="36">
        <f>IFERROR(IF(Y115=0,"",ROUNDUP(Y115/H115,0)*0.02175),"")</f>
        <v>0.43499999999999994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178.21285714285713</v>
      </c>
      <c r="BN115" s="64">
        <f>IFERROR(Y115*I115/H115,"0")</f>
        <v>179.28</v>
      </c>
      <c r="BO115" s="64">
        <f>IFERROR(1/J115*(X115/H115),"0")</f>
        <v>0.35501700680272102</v>
      </c>
      <c r="BP115" s="64">
        <f>IFERROR(1/J115*(Y115/H115),"0")</f>
        <v>0.3571428571428571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59</v>
      </c>
      <c r="Y116" s="387">
        <f>IFERROR(IF(X116="",0,CEILING((X116/$H116),1)*$H116),"")</f>
        <v>59.400000000000006</v>
      </c>
      <c r="Z116" s="36">
        <f>IFERROR(IF(Y116=0,"",ROUNDUP(Y116/H116,0)*0.00753),"")</f>
        <v>0.16566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64.94370370370369</v>
      </c>
      <c r="BN116" s="64">
        <f>IFERROR(Y116*I116/H116,"0")</f>
        <v>65.384</v>
      </c>
      <c r="BO116" s="64">
        <f>IFERROR(1/J116*(X116/H116),"0")</f>
        <v>0.14007597340930672</v>
      </c>
      <c r="BP116" s="64">
        <f>IFERROR(1/J116*(Y116/H116),"0")</f>
        <v>0.14102564102564102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41.732804232804227</v>
      </c>
      <c r="Y119" s="388">
        <f>IFERROR(Y114/H114,"0")+IFERROR(Y115/H115,"0")+IFERROR(Y116/H116,"0")+IFERROR(Y117/H117,"0")+IFERROR(Y118/H118,"0")</f>
        <v>42</v>
      </c>
      <c r="Z119" s="388">
        <f>IFERROR(IF(Z114="",0,Z114),"0")+IFERROR(IF(Z115="",0,Z115),"0")+IFERROR(IF(Z116="",0,Z116),"0")+IFERROR(IF(Z117="",0,Z117),"0")+IFERROR(IF(Z118="",0,Z118),"0")</f>
        <v>0.60065999999999997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226</v>
      </c>
      <c r="Y120" s="388">
        <f>IFERROR(SUM(Y114:Y118),"0")</f>
        <v>227.4</v>
      </c>
      <c r="Z120" s="37"/>
      <c r="AA120" s="389"/>
      <c r="AB120" s="389"/>
      <c r="AC120" s="389"/>
    </row>
    <row r="121" spans="1:68" ht="16.5" customHeight="1" x14ac:dyDescent="0.25">
      <c r="A121" s="437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147</v>
      </c>
      <c r="Y124" s="387">
        <f>IFERROR(IF(X124="",0,CEILING((X124/$H124),1)*$H124),"")</f>
        <v>156.79999999999998</v>
      </c>
      <c r="Z124" s="36">
        <f>IFERROR(IF(Y124=0,"",ROUNDUP(Y124/H124,0)*0.02175),"")</f>
        <v>0.30449999999999999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153.30000000000001</v>
      </c>
      <c r="BN124" s="64">
        <f>IFERROR(Y124*I124/H124,"0")</f>
        <v>163.51999999999998</v>
      </c>
      <c r="BO124" s="64">
        <f>IFERROR(1/J124*(X124/H124),"0")</f>
        <v>0.234375</v>
      </c>
      <c r="BP124" s="64">
        <f>IFERROR(1/J124*(Y124/H124),"0")</f>
        <v>0.25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13.125</v>
      </c>
      <c r="Y128" s="388">
        <f>IFERROR(Y123/H123,"0")+IFERROR(Y124/H124,"0")+IFERROR(Y125/H125,"0")+IFERROR(Y126/H126,"0")+IFERROR(Y127/H127,"0")</f>
        <v>14</v>
      </c>
      <c r="Z128" s="388">
        <f>IFERROR(IF(Z123="",0,Z123),"0")+IFERROR(IF(Z124="",0,Z124),"0")+IFERROR(IF(Z125="",0,Z125),"0")+IFERROR(IF(Z126="",0,Z126),"0")+IFERROR(IF(Z127="",0,Z127),"0")</f>
        <v>0.30449999999999999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147</v>
      </c>
      <c r="Y129" s="388">
        <f>IFERROR(SUM(Y123:Y127),"0")</f>
        <v>156.79999999999998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9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3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219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700</v>
      </c>
      <c r="Y140" s="387">
        <f t="shared" si="21"/>
        <v>705.6</v>
      </c>
      <c r="Z140" s="36">
        <f>IFERROR(IF(Y140=0,"",ROUNDUP(Y140/H140,0)*0.02175),"")</f>
        <v>1.827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746.5</v>
      </c>
      <c r="BN140" s="64">
        <f t="shared" si="23"/>
        <v>752.47199999999998</v>
      </c>
      <c r="BO140" s="64">
        <f t="shared" si="24"/>
        <v>1.4880952380952379</v>
      </c>
      <c r="BP140" s="64">
        <f t="shared" si="25"/>
        <v>1.5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1366</v>
      </c>
      <c r="Y143" s="387">
        <f t="shared" si="21"/>
        <v>1366.2</v>
      </c>
      <c r="Z143" s="36">
        <f>IFERROR(IF(Y143=0,"",ROUNDUP(Y143/H143,0)*0.00753),"")</f>
        <v>3.8101799999999999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1503.6118518518517</v>
      </c>
      <c r="BN143" s="64">
        <f t="shared" si="23"/>
        <v>1503.8319999999999</v>
      </c>
      <c r="BO143" s="64">
        <f t="shared" si="24"/>
        <v>3.2431149097815761</v>
      </c>
      <c r="BP143" s="64">
        <f t="shared" si="25"/>
        <v>3.2435897435897436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589.25925925925924</v>
      </c>
      <c r="Y146" s="388">
        <f>IFERROR(Y139/H139,"0")+IFERROR(Y140/H140,"0")+IFERROR(Y141/H141,"0")+IFERROR(Y142/H142,"0")+IFERROR(Y143/H143,"0")+IFERROR(Y144/H144,"0")+IFERROR(Y145/H145,"0")</f>
        <v>590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5.6371799999999999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2066</v>
      </c>
      <c r="Y147" s="388">
        <f>IFERROR(SUM(Y139:Y145),"0")</f>
        <v>2071.8000000000002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4301051476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4301051477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7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customHeight="1" x14ac:dyDescent="0.2">
      <c r="A190" s="453" t="s">
        <v>272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64</v>
      </c>
      <c r="Y193" s="387">
        <f t="shared" ref="Y193:Y200" si="26">IFERROR(IF(X193="",0,CEILING((X193/$H193),1)*$H193),"")</f>
        <v>67.2</v>
      </c>
      <c r="Z193" s="36">
        <f>IFERROR(IF(Y193=0,"",ROUNDUP(Y193/H193,0)*0.00753),"")</f>
        <v>0.12048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67.961904761904762</v>
      </c>
      <c r="BN193" s="64">
        <f t="shared" ref="BN193:BN200" si="28">IFERROR(Y193*I193/H193,"0")</f>
        <v>71.36</v>
      </c>
      <c r="BO193" s="64">
        <f t="shared" ref="BO193:BO200" si="29">IFERROR(1/J193*(X193/H193),"0")</f>
        <v>9.7680097680097666E-2</v>
      </c>
      <c r="BP193" s="64">
        <f t="shared" ref="BP193:BP200" si="30">IFERROR(1/J193*(Y193/H193),"0")</f>
        <v>0.10256410256410256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9</v>
      </c>
      <c r="Y196" s="387">
        <f t="shared" si="26"/>
        <v>10.5</v>
      </c>
      <c r="Z196" s="36">
        <f>IFERROR(IF(Y196=0,"",ROUNDUP(Y196/H196,0)*0.00502),"")</f>
        <v>2.5100000000000001E-2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9.5571428571428569</v>
      </c>
      <c r="BN196" s="64">
        <f t="shared" si="28"/>
        <v>11.149999999999999</v>
      </c>
      <c r="BO196" s="64">
        <f t="shared" si="29"/>
        <v>1.8315018315018316E-2</v>
      </c>
      <c r="BP196" s="64">
        <f t="shared" si="30"/>
        <v>2.1367521367521368E-2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57</v>
      </c>
      <c r="Y198" s="387">
        <f t="shared" si="26"/>
        <v>58.800000000000004</v>
      </c>
      <c r="Z198" s="36">
        <f>IFERROR(IF(Y198=0,"",ROUNDUP(Y198/H198,0)*0.00502),"")</f>
        <v>0.14056000000000002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59.714285714285715</v>
      </c>
      <c r="BN198" s="64">
        <f t="shared" si="28"/>
        <v>61.6</v>
      </c>
      <c r="BO198" s="64">
        <f t="shared" si="29"/>
        <v>0.115995115995116</v>
      </c>
      <c r="BP198" s="64">
        <f t="shared" si="30"/>
        <v>0.11965811965811968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46.666666666666664</v>
      </c>
      <c r="Y201" s="388">
        <f>IFERROR(Y193/H193,"0")+IFERROR(Y194/H194,"0")+IFERROR(Y195/H195,"0")+IFERROR(Y196/H196,"0")+IFERROR(Y197/H197,"0")+IFERROR(Y198/H198,"0")+IFERROR(Y199/H199,"0")+IFERROR(Y200/H200,"0")</f>
        <v>49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0.28614000000000006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130</v>
      </c>
      <c r="Y202" s="388">
        <f>IFERROR(SUM(Y193:Y200),"0")</f>
        <v>136.5</v>
      </c>
      <c r="Z202" s="37"/>
      <c r="AA202" s="389"/>
      <c r="AB202" s="389"/>
      <c r="AC202" s="389"/>
    </row>
    <row r="203" spans="1:68" ht="16.5" customHeight="1" x14ac:dyDescent="0.25">
      <c r="A203" s="437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93</v>
      </c>
      <c r="Y215" s="387">
        <f t="shared" ref="Y215:Y222" si="31">IFERROR(IF(X215="",0,CEILING((X215/$H215),1)*$H215),"")</f>
        <v>97.2</v>
      </c>
      <c r="Z215" s="36">
        <f>IFERROR(IF(Y215=0,"",ROUNDUP(Y215/H215,0)*0.00937),"")</f>
        <v>0.16866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96.61666666666666</v>
      </c>
      <c r="BN215" s="64">
        <f t="shared" ref="BN215:BN222" si="33">IFERROR(Y215*I215/H215,"0")</f>
        <v>100.98</v>
      </c>
      <c r="BO215" s="64">
        <f t="shared" ref="BO215:BO222" si="34">IFERROR(1/J215*(X215/H215),"0")</f>
        <v>0.14351851851851852</v>
      </c>
      <c r="BP215" s="64">
        <f t="shared" ref="BP215:BP222" si="35">IFERROR(1/J215*(Y215/H215),"0")</f>
        <v>0.15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112</v>
      </c>
      <c r="Y216" s="387">
        <f t="shared" si="31"/>
        <v>113.4</v>
      </c>
      <c r="Z216" s="36">
        <f>IFERROR(IF(Y216=0,"",ROUNDUP(Y216/H216,0)*0.00937),"")</f>
        <v>0.19677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116.35555555555555</v>
      </c>
      <c r="BN216" s="64">
        <f t="shared" si="33"/>
        <v>117.81</v>
      </c>
      <c r="BO216" s="64">
        <f t="shared" si="34"/>
        <v>0.1728395061728395</v>
      </c>
      <c r="BP216" s="64">
        <f t="shared" si="35"/>
        <v>0.17499999999999999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37.962962962962962</v>
      </c>
      <c r="Y223" s="388">
        <f>IFERROR(Y215/H215,"0")+IFERROR(Y216/H216,"0")+IFERROR(Y217/H217,"0")+IFERROR(Y218/H218,"0")+IFERROR(Y219/H219,"0")+IFERROR(Y220/H220,"0")+IFERROR(Y221/H221,"0")+IFERROR(Y222/H222,"0")</f>
        <v>39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0.36543000000000003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205</v>
      </c>
      <c r="Y224" s="388">
        <f>IFERROR(SUM(Y215:Y222),"0")</f>
        <v>210.60000000000002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279</v>
      </c>
      <c r="Y229" s="387">
        <f t="shared" si="36"/>
        <v>287.09999999999997</v>
      </c>
      <c r="Z229" s="36">
        <f>IFERROR(IF(Y229=0,"",ROUNDUP(Y229/H229,0)*0.02175),"")</f>
        <v>0.71775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297.08689655172418</v>
      </c>
      <c r="BN229" s="64">
        <f t="shared" si="38"/>
        <v>305.71199999999993</v>
      </c>
      <c r="BO229" s="64">
        <f t="shared" si="39"/>
        <v>0.57266009852216748</v>
      </c>
      <c r="BP229" s="64">
        <f t="shared" si="40"/>
        <v>0.5892857142857143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167</v>
      </c>
      <c r="Y230" s="387">
        <f t="shared" si="36"/>
        <v>168</v>
      </c>
      <c r="Z230" s="36">
        <f t="shared" ref="Z230:Z236" si="41">IFERROR(IF(Y230=0,"",ROUNDUP(Y230/H230,0)*0.00753),"")</f>
        <v>0.52710000000000001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187.17916666666667</v>
      </c>
      <c r="BN230" s="64">
        <f t="shared" si="38"/>
        <v>188.3</v>
      </c>
      <c r="BO230" s="64">
        <f t="shared" si="39"/>
        <v>0.44604700854700857</v>
      </c>
      <c r="BP230" s="64">
        <f t="shared" si="40"/>
        <v>0.44871794871794868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348</v>
      </c>
      <c r="Y232" s="387">
        <f t="shared" si="36"/>
        <v>348</v>
      </c>
      <c r="Z232" s="36">
        <f t="shared" si="41"/>
        <v>1.09185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387.44000000000005</v>
      </c>
      <c r="BN232" s="64">
        <f t="shared" si="38"/>
        <v>387.44000000000005</v>
      </c>
      <c r="BO232" s="64">
        <f t="shared" si="39"/>
        <v>0.9294871794871794</v>
      </c>
      <c r="BP232" s="64">
        <f t="shared" si="40"/>
        <v>0.9294871794871794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352</v>
      </c>
      <c r="Y233" s="387">
        <f t="shared" si="36"/>
        <v>352.8</v>
      </c>
      <c r="Z233" s="36">
        <f t="shared" si="41"/>
        <v>1.1069100000000001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391.89333333333337</v>
      </c>
      <c r="BN233" s="64">
        <f t="shared" si="38"/>
        <v>392.78400000000005</v>
      </c>
      <c r="BO233" s="64">
        <f t="shared" si="39"/>
        <v>0.94017094017094027</v>
      </c>
      <c r="BP233" s="64">
        <f t="shared" si="40"/>
        <v>0.94230769230769229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72</v>
      </c>
      <c r="Y235" s="387">
        <f t="shared" si="36"/>
        <v>72</v>
      </c>
      <c r="Z235" s="36">
        <f t="shared" si="41"/>
        <v>0.22590000000000002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80.160000000000011</v>
      </c>
      <c r="BN235" s="64">
        <f t="shared" si="38"/>
        <v>80.160000000000011</v>
      </c>
      <c r="BO235" s="64">
        <f t="shared" si="39"/>
        <v>0.19230769230769229</v>
      </c>
      <c r="BP235" s="64">
        <f t="shared" si="40"/>
        <v>0.19230769230769229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98</v>
      </c>
      <c r="Y236" s="387">
        <f t="shared" si="36"/>
        <v>98.399999999999991</v>
      </c>
      <c r="Z236" s="36">
        <f t="shared" si="41"/>
        <v>0.30873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109.35166666666667</v>
      </c>
      <c r="BN236" s="64">
        <f t="shared" si="38"/>
        <v>109.798</v>
      </c>
      <c r="BO236" s="64">
        <f t="shared" si="39"/>
        <v>0.26175213675213677</v>
      </c>
      <c r="BP236" s="64">
        <f t="shared" si="40"/>
        <v>0.26282051282051283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464.15229885057471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466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3.9782400000000004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1316</v>
      </c>
      <c r="Y238" s="388">
        <f>IFERROR(SUM(Y226:Y236),"0")</f>
        <v>1326.3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7</v>
      </c>
      <c r="Y243" s="387">
        <f>IFERROR(IF(X243="",0,CEILING((X243/$H243),1)*$H243),"")</f>
        <v>7.1999999999999993</v>
      </c>
      <c r="Z243" s="36">
        <f>IFERROR(IF(Y243=0,"",ROUNDUP(Y243/H243,0)*0.00753),"")</f>
        <v>2.2589999999999999E-2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7.7933333333333339</v>
      </c>
      <c r="BN243" s="64">
        <f>IFERROR(Y243*I243/H243,"0")</f>
        <v>8.016</v>
      </c>
      <c r="BO243" s="64">
        <f>IFERROR(1/J243*(X243/H243),"0")</f>
        <v>1.86965811965812E-2</v>
      </c>
      <c r="BP243" s="64">
        <f>IFERROR(1/J243*(Y243/H243),"0")</f>
        <v>1.9230769230769232E-2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16</v>
      </c>
      <c r="Y244" s="387">
        <f>IFERROR(IF(X244="",0,CEILING((X244/$H244),1)*$H244),"")</f>
        <v>16.8</v>
      </c>
      <c r="Z244" s="36">
        <f>IFERROR(IF(Y244=0,"",ROUNDUP(Y244/H244,0)*0.00753),"")</f>
        <v>5.271E-2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17.813333333333336</v>
      </c>
      <c r="BN244" s="64">
        <f>IFERROR(Y244*I244/H244,"0")</f>
        <v>18.704000000000001</v>
      </c>
      <c r="BO244" s="64">
        <f>IFERROR(1/J244*(X244/H244),"0")</f>
        <v>4.2735042735042736E-2</v>
      </c>
      <c r="BP244" s="64">
        <f>IFERROR(1/J244*(Y244/H244),"0")</f>
        <v>4.4871794871794879E-2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9.5833333333333339</v>
      </c>
      <c r="Y245" s="388">
        <f>IFERROR(Y240/H240,"0")+IFERROR(Y241/H241,"0")+IFERROR(Y242/H242,"0")+IFERROR(Y243/H243,"0")+IFERROR(Y244/H244,"0")</f>
        <v>10</v>
      </c>
      <c r="Z245" s="388">
        <f>IFERROR(IF(Z240="",0,Z240),"0")+IFERROR(IF(Z241="",0,Z241),"0")+IFERROR(IF(Z242="",0,Z242),"0")+IFERROR(IF(Z243="",0,Z243),"0")+IFERROR(IF(Z244="",0,Z244),"0")</f>
        <v>7.5300000000000006E-2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23</v>
      </c>
      <c r="Y246" s="388">
        <f>IFERROR(SUM(Y240:Y244),"0")</f>
        <v>24</v>
      </c>
      <c r="Z246" s="37"/>
      <c r="AA246" s="389"/>
      <c r="AB246" s="389"/>
      <c r="AC246" s="389"/>
    </row>
    <row r="247" spans="1:68" ht="16.5" customHeight="1" x14ac:dyDescent="0.25">
      <c r="A247" s="437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6</v>
      </c>
      <c r="Y256" s="387">
        <f t="shared" si="42"/>
        <v>8</v>
      </c>
      <c r="Z256" s="36">
        <f>IFERROR(IF(Y256=0,"",ROUNDUP(Y256/H256,0)*0.00937),"")</f>
        <v>1.874E-2</v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6.36</v>
      </c>
      <c r="BN256" s="64">
        <f t="shared" si="44"/>
        <v>8.48</v>
      </c>
      <c r="BO256" s="64">
        <f t="shared" si="45"/>
        <v>1.2500000000000001E-2</v>
      </c>
      <c r="BP256" s="64">
        <f t="shared" si="46"/>
        <v>1.6666666666666666E-2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1.5</v>
      </c>
      <c r="Y257" s="388">
        <f>IFERROR(Y249/H249,"0")+IFERROR(Y250/H250,"0")+IFERROR(Y251/H251,"0")+IFERROR(Y252/H252,"0")+IFERROR(Y253/H253,"0")+IFERROR(Y254/H254,"0")+IFERROR(Y255/H255,"0")+IFERROR(Y256/H256,"0")</f>
        <v>2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1.874E-2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6</v>
      </c>
      <c r="Y258" s="388">
        <f>IFERROR(SUM(Y249:Y256),"0")</f>
        <v>8</v>
      </c>
      <c r="Z258" s="37"/>
      <c r="AA258" s="389"/>
      <c r="AB258" s="389"/>
      <c r="AC258" s="389"/>
    </row>
    <row r="259" spans="1:68" ht="16.5" customHeight="1" x14ac:dyDescent="0.25">
      <c r="A259" s="437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362</v>
      </c>
      <c r="B262" s="54" t="s">
        <v>364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7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4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383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101</v>
      </c>
      <c r="Y297" s="387">
        <f>IFERROR(IF(X297="",0,CEILING((X297/$H297),1)*$H297),"")</f>
        <v>103.2</v>
      </c>
      <c r="Z297" s="36">
        <f>IFERROR(IF(Y297=0,"",ROUNDUP(Y297/H297,0)*0.00753),"")</f>
        <v>0.32379000000000002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112.44666666666667</v>
      </c>
      <c r="BN297" s="64">
        <f>IFERROR(Y297*I297/H297,"0")</f>
        <v>114.89600000000002</v>
      </c>
      <c r="BO297" s="64">
        <f>IFERROR(1/J297*(X297/H297),"0")</f>
        <v>0.26976495726495725</v>
      </c>
      <c r="BP297" s="64">
        <f>IFERROR(1/J297*(Y297/H297),"0")</f>
        <v>0.27564102564102561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224</v>
      </c>
      <c r="Y298" s="387">
        <f>IFERROR(IF(X298="",0,CEILING((X298/$H298),1)*$H298),"")</f>
        <v>225.6</v>
      </c>
      <c r="Z298" s="36">
        <f>IFERROR(IF(Y298=0,"",ROUNDUP(Y298/H298,0)*0.00753),"")</f>
        <v>0.70782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242.66666666666666</v>
      </c>
      <c r="BN298" s="64">
        <f>IFERROR(Y298*I298/H298,"0")</f>
        <v>244.40000000000003</v>
      </c>
      <c r="BO298" s="64">
        <f>IFERROR(1/J298*(X298/H298),"0")</f>
        <v>0.59829059829059839</v>
      </c>
      <c r="BP298" s="64">
        <f>IFERROR(1/J298*(Y298/H298),"0")</f>
        <v>0.60256410256410253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135.41666666666669</v>
      </c>
      <c r="Y300" s="388">
        <f>IFERROR(Y295/H295,"0")+IFERROR(Y296/H296,"0")+IFERROR(Y297/H297,"0")+IFERROR(Y298/H298,"0")+IFERROR(Y299/H299,"0")</f>
        <v>137</v>
      </c>
      <c r="Z300" s="388">
        <f>IFERROR(IF(Z295="",0,Z295),"0")+IFERROR(IF(Z296="",0,Z296),"0")+IFERROR(IF(Z297="",0,Z297),"0")+IFERROR(IF(Z298="",0,Z298),"0")+IFERROR(IF(Z299="",0,Z299),"0")</f>
        <v>1.0316100000000001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325</v>
      </c>
      <c r="Y301" s="388">
        <f>IFERROR(SUM(Y295:Y299),"0")</f>
        <v>328.8</v>
      </c>
      <c r="Z301" s="37"/>
      <c r="AA301" s="389"/>
      <c r="AB301" s="389"/>
      <c r="AC301" s="389"/>
    </row>
    <row r="302" spans="1:68" ht="16.5" customHeight="1" x14ac:dyDescent="0.25">
      <c r="A302" s="437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7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426</v>
      </c>
      <c r="B321" s="54" t="s">
        <v>427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96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429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650</v>
      </c>
      <c r="Y347" s="387">
        <f>IFERROR(IF(X347="",0,CEILING((X347/$H347),1)*$H347),"")</f>
        <v>655.19999999999993</v>
      </c>
      <c r="Z347" s="36">
        <f>IFERROR(IF(Y347=0,"",ROUNDUP(Y347/H347,0)*0.02175),"")</f>
        <v>1.827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697.00000000000011</v>
      </c>
      <c r="BN347" s="64">
        <f>IFERROR(Y347*I347/H347,"0")</f>
        <v>702.57600000000002</v>
      </c>
      <c r="BO347" s="64">
        <f>IFERROR(1/J347*(X347/H347),"0")</f>
        <v>1.4880952380952379</v>
      </c>
      <c r="BP347" s="64">
        <f>IFERROR(1/J347*(Y347/H347),"0")</f>
        <v>1.5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83.333333333333329</v>
      </c>
      <c r="Y349" s="388">
        <f>IFERROR(Y346/H346,"0")+IFERROR(Y347/H347,"0")+IFERROR(Y348/H348,"0")</f>
        <v>84</v>
      </c>
      <c r="Z349" s="388">
        <f>IFERROR(IF(Z346="",0,Z346),"0")+IFERROR(IF(Z347="",0,Z347),"0")+IFERROR(IF(Z348="",0,Z348),"0")</f>
        <v>1.827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650</v>
      </c>
      <c r="Y350" s="388">
        <f>IFERROR(SUM(Y346:Y348),"0")</f>
        <v>655.19999999999993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2</v>
      </c>
      <c r="Y354" s="387">
        <f>IFERROR(IF(X354="",0,CEILING((X354/$H354),1)*$H354),"")</f>
        <v>2.5499999999999998</v>
      </c>
      <c r="Z354" s="36">
        <f>IFERROR(IF(Y354=0,"",ROUNDUP(Y354/H354,0)*0.00753),"")</f>
        <v>7.5300000000000002E-3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2.3333333333333335</v>
      </c>
      <c r="BN354" s="64">
        <f>IFERROR(Y354*I354/H354,"0")</f>
        <v>2.9750000000000001</v>
      </c>
      <c r="BO354" s="64">
        <f>IFERROR(1/J354*(X354/H354),"0")</f>
        <v>5.0276520864756162E-3</v>
      </c>
      <c r="BP354" s="64">
        <f>IFERROR(1/J354*(Y354/H354),"0")</f>
        <v>6.41025641025641E-3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0.78431372549019618</v>
      </c>
      <c r="Y356" s="388">
        <f>IFERROR(Y352/H352,"0")+IFERROR(Y353/H353,"0")+IFERROR(Y354/H354,"0")+IFERROR(Y355/H355,"0")</f>
        <v>1</v>
      </c>
      <c r="Z356" s="388">
        <f>IFERROR(IF(Z352="",0,Z352),"0")+IFERROR(IF(Z353="",0,Z353),"0")+IFERROR(IF(Z354="",0,Z354),"0")+IFERROR(IF(Z355="",0,Z355),"0")</f>
        <v>7.5300000000000002E-3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2</v>
      </c>
      <c r="Y357" s="388">
        <f>IFERROR(SUM(Y352:Y355),"0")</f>
        <v>2.5499999999999998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6</v>
      </c>
      <c r="Y366" s="387">
        <f>IFERROR(IF(X366="",0,CEILING((X366/$H366),1)*$H366),"")</f>
        <v>7.2</v>
      </c>
      <c r="Z366" s="36">
        <f>IFERROR(IF(Y366=0,"",ROUNDUP(Y366/H366,0)*0.00753),"")</f>
        <v>3.0120000000000001E-2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6.8266666666666662</v>
      </c>
      <c r="BN366" s="64">
        <f>IFERROR(Y366*I366/H366,"0")</f>
        <v>8.1920000000000002</v>
      </c>
      <c r="BO366" s="64">
        <f>IFERROR(1/J366*(X366/H366),"0")</f>
        <v>2.1367521367521364E-2</v>
      </c>
      <c r="BP366" s="64">
        <f>IFERROR(1/J366*(Y366/H366),"0")</f>
        <v>2.564102564102564E-2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3.333333333333333</v>
      </c>
      <c r="Y367" s="388">
        <f>IFERROR(Y366/H366,"0")</f>
        <v>4</v>
      </c>
      <c r="Z367" s="388">
        <f>IFERROR(IF(Z366="",0,Z366),"0")</f>
        <v>3.0120000000000001E-2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6</v>
      </c>
      <c r="Y368" s="388">
        <f>IFERROR(SUM(Y366:Y366),"0")</f>
        <v>7.2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customHeight="1" x14ac:dyDescent="0.2">
      <c r="A375" s="453" t="s">
        <v>492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3300</v>
      </c>
      <c r="Y379" s="387">
        <f t="shared" si="67"/>
        <v>3300</v>
      </c>
      <c r="Z379" s="36">
        <f>IFERROR(IF(Y379=0,"",ROUNDUP(Y379/H379,0)*0.02175),"")</f>
        <v>4.7849999999999993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3405.6</v>
      </c>
      <c r="BN379" s="64">
        <f t="shared" si="69"/>
        <v>3405.6</v>
      </c>
      <c r="BO379" s="64">
        <f t="shared" si="70"/>
        <v>4.583333333333333</v>
      </c>
      <c r="BP379" s="64">
        <f t="shared" si="71"/>
        <v>4.583333333333333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292</v>
      </c>
      <c r="Y381" s="387">
        <f t="shared" si="67"/>
        <v>300</v>
      </c>
      <c r="Z381" s="36">
        <f>IFERROR(IF(Y381=0,"",ROUNDUP(Y381/H381,0)*0.02175),"")</f>
        <v>0.43499999999999994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301.34399999999999</v>
      </c>
      <c r="BN381" s="64">
        <f t="shared" si="69"/>
        <v>309.60000000000002</v>
      </c>
      <c r="BO381" s="64">
        <f t="shared" si="70"/>
        <v>0.4055555555555555</v>
      </c>
      <c r="BP381" s="64">
        <f t="shared" si="71"/>
        <v>0.41666666666666663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2200</v>
      </c>
      <c r="Y383" s="387">
        <f t="shared" si="67"/>
        <v>2205</v>
      </c>
      <c r="Z383" s="36">
        <f>IFERROR(IF(Y383=0,"",ROUNDUP(Y383/H383,0)*0.02175),"")</f>
        <v>3.1972499999999999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2270.4</v>
      </c>
      <c r="BN383" s="64">
        <f t="shared" si="69"/>
        <v>2275.56</v>
      </c>
      <c r="BO383" s="64">
        <f t="shared" si="70"/>
        <v>3.0555555555555554</v>
      </c>
      <c r="BP383" s="64">
        <f t="shared" si="71"/>
        <v>3.0625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386.13333333333333</v>
      </c>
      <c r="Y387" s="388">
        <f>IFERROR(Y378/H378,"0")+IFERROR(Y379/H379,"0")+IFERROR(Y380/H380,"0")+IFERROR(Y381/H381,"0")+IFERROR(Y382/H382,"0")+IFERROR(Y383/H383,"0")+IFERROR(Y384/H384,"0")+IFERROR(Y385/H385,"0")+IFERROR(Y386/H386,"0")</f>
        <v>387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8.4172499999999992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5792</v>
      </c>
      <c r="Y388" s="388">
        <f>IFERROR(SUM(Y378:Y386),"0")</f>
        <v>5805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850</v>
      </c>
      <c r="Y390" s="387">
        <f>IFERROR(IF(X390="",0,CEILING((X390/$H390),1)*$H390),"")</f>
        <v>855</v>
      </c>
      <c r="Z390" s="36">
        <f>IFERROR(IF(Y390=0,"",ROUNDUP(Y390/H390,0)*0.02175),"")</f>
        <v>1.2397499999999999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877.2</v>
      </c>
      <c r="BN390" s="64">
        <f>IFERROR(Y390*I390/H390,"0")</f>
        <v>882.36</v>
      </c>
      <c r="BO390" s="64">
        <f>IFERROR(1/J390*(X390/H390),"0")</f>
        <v>1.1805555555555554</v>
      </c>
      <c r="BP390" s="64">
        <f>IFERROR(1/J390*(Y390/H390),"0")</f>
        <v>1.1875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56.666666666666664</v>
      </c>
      <c r="Y392" s="388">
        <f>IFERROR(Y390/H390,"0")+IFERROR(Y391/H391,"0")</f>
        <v>57</v>
      </c>
      <c r="Z392" s="388">
        <f>IFERROR(IF(Z390="",0,Z390),"0")+IFERROR(IF(Z391="",0,Z391),"0")</f>
        <v>1.2397499999999999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850</v>
      </c>
      <c r="Y393" s="388">
        <f>IFERROR(SUM(Y390:Y391),"0")</f>
        <v>855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customHeight="1" x14ac:dyDescent="0.25">
      <c r="A405" s="437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2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667</v>
      </c>
      <c r="Y419" s="387">
        <f>IFERROR(IF(X419="",0,CEILING((X419/$H419),1)*$H419),"")</f>
        <v>670.8</v>
      </c>
      <c r="Z419" s="36">
        <f>IFERROR(IF(Y419=0,"",ROUNDUP(Y419/H419,0)*0.02175),"")</f>
        <v>1.8704999999999998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715.22923076923087</v>
      </c>
      <c r="BN419" s="64">
        <f>IFERROR(Y419*I419/H419,"0")</f>
        <v>719.30400000000009</v>
      </c>
      <c r="BO419" s="64">
        <f>IFERROR(1/J419*(X419/H419),"0")</f>
        <v>1.5270146520146519</v>
      </c>
      <c r="BP419" s="64">
        <f>IFERROR(1/J419*(Y419/H419),"0")</f>
        <v>1.5357142857142856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85.512820512820511</v>
      </c>
      <c r="Y424" s="388">
        <f>IFERROR(Y419/H419,"0")+IFERROR(Y420/H420,"0")+IFERROR(Y421/H421,"0")+IFERROR(Y422/H422,"0")+IFERROR(Y423/H423,"0")</f>
        <v>86</v>
      </c>
      <c r="Z424" s="388">
        <f>IFERROR(IF(Z419="",0,Z419),"0")+IFERROR(IF(Z420="",0,Z420),"0")+IFERROR(IF(Z421="",0,Z421),"0")+IFERROR(IF(Z422="",0,Z422),"0")+IFERROR(IF(Z423="",0,Z423),"0")</f>
        <v>1.8704999999999998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667</v>
      </c>
      <c r="Y425" s="388">
        <f>IFERROR(SUM(Y419:Y423),"0")</f>
        <v>670.8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546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37</v>
      </c>
      <c r="Y438" s="387">
        <f t="shared" si="72"/>
        <v>37.800000000000004</v>
      </c>
      <c r="Z438" s="36">
        <f>IFERROR(IF(Y438=0,"",ROUNDUP(Y438/H438,0)*0.00753),"")</f>
        <v>6.7769999999999997E-2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39.026190476190472</v>
      </c>
      <c r="BN438" s="64">
        <f t="shared" si="74"/>
        <v>39.869999999999997</v>
      </c>
      <c r="BO438" s="64">
        <f t="shared" si="75"/>
        <v>5.6471306471306465E-2</v>
      </c>
      <c r="BP438" s="64">
        <f t="shared" si="76"/>
        <v>5.7692307692307689E-2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62</v>
      </c>
      <c r="Y440" s="387">
        <f t="shared" si="72"/>
        <v>63</v>
      </c>
      <c r="Z440" s="36">
        <f>IFERROR(IF(Y440=0,"",ROUNDUP(Y440/H440,0)*0.00753),"")</f>
        <v>0.11295000000000001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65.395238095238085</v>
      </c>
      <c r="BN440" s="64">
        <f t="shared" si="74"/>
        <v>66.449999999999989</v>
      </c>
      <c r="BO440" s="64">
        <f t="shared" si="75"/>
        <v>9.4627594627594624E-2</v>
      </c>
      <c r="BP440" s="64">
        <f t="shared" si="76"/>
        <v>9.6153846153846145E-2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561</v>
      </c>
      <c r="B445" s="54" t="s">
        <v>563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23.571428571428569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24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0.18071999999999999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99</v>
      </c>
      <c r="Y459" s="388">
        <f>IFERROR(SUM(Y437:Y457),"0")</f>
        <v>100.80000000000001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602</v>
      </c>
      <c r="B480" s="54" t="s">
        <v>604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1</v>
      </c>
      <c r="Y484" s="387">
        <f>IFERROR(IF(X484="",0,CEILING((X484/$H484),1)*$H484),"")</f>
        <v>1.32</v>
      </c>
      <c r="Z484" s="36">
        <f>IFERROR(IF(Y484=0,"",ROUNDUP(Y484/H484,0)*0.00627),"")</f>
        <v>6.2700000000000004E-3</v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1.4242424242424241</v>
      </c>
      <c r="BN484" s="64">
        <f>IFERROR(Y484*I484/H484,"0")</f>
        <v>1.8799999999999997</v>
      </c>
      <c r="BO484" s="64">
        <f>IFERROR(1/J484*(X484/H484),"0")</f>
        <v>3.787878787878788E-3</v>
      </c>
      <c r="BP484" s="64">
        <f>IFERROR(1/J484*(Y484/H484),"0")</f>
        <v>5.0000000000000001E-3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0.75757575757575757</v>
      </c>
      <c r="Y485" s="388">
        <f>IFERROR(Y484/H484,"0")</f>
        <v>1</v>
      </c>
      <c r="Z485" s="388">
        <f>IFERROR(IF(Z484="",0,Z484),"0")</f>
        <v>6.2700000000000004E-3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1</v>
      </c>
      <c r="Y486" s="388">
        <f>IFERROR(SUM(Y484:Y484),"0")</f>
        <v>1.32</v>
      </c>
      <c r="Z486" s="37"/>
      <c r="AA486" s="389"/>
      <c r="AB486" s="389"/>
      <c r="AC486" s="389"/>
    </row>
    <row r="487" spans="1:68" ht="16.5" customHeight="1" x14ac:dyDescent="0.25">
      <c r="A487" s="437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617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200</v>
      </c>
      <c r="Y502" s="387">
        <f t="shared" ref="Y502:Y509" si="83">IFERROR(IF(X502="",0,CEILING((X502/$H502),1)*$H502),"")</f>
        <v>200.64000000000001</v>
      </c>
      <c r="Z502" s="36">
        <f t="shared" ref="Z502:Z507" si="84">IFERROR(IF(Y502=0,"",ROUNDUP(Y502/H502,0)*0.01196),"")</f>
        <v>0.45448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213.63636363636363</v>
      </c>
      <c r="BN502" s="64">
        <f t="shared" ref="BN502:BN509" si="86">IFERROR(Y502*I502/H502,"0")</f>
        <v>214.32</v>
      </c>
      <c r="BO502" s="64">
        <f t="shared" ref="BO502:BO509" si="87">IFERROR(1/J502*(X502/H502),"0")</f>
        <v>0.36421911421911418</v>
      </c>
      <c r="BP502" s="64">
        <f t="shared" ref="BP502:BP509" si="88">IFERROR(1/J502*(Y502/H502),"0")</f>
        <v>0.36538461538461542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37.878787878787875</v>
      </c>
      <c r="Y510" s="388">
        <f>IFERROR(Y502/H502,"0")+IFERROR(Y503/H503,"0")+IFERROR(Y504/H504,"0")+IFERROR(Y505/H505,"0")+IFERROR(Y506/H506,"0")+IFERROR(Y507/H507,"0")+IFERROR(Y508/H508,"0")+IFERROR(Y509/H509,"0")</f>
        <v>38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0.45448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200</v>
      </c>
      <c r="Y511" s="388">
        <f>IFERROR(SUM(Y502:Y509),"0")</f>
        <v>200.64000000000001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175</v>
      </c>
      <c r="Y513" s="387">
        <f>IFERROR(IF(X513="",0,CEILING((X513/$H513),1)*$H513),"")</f>
        <v>179.52</v>
      </c>
      <c r="Z513" s="36">
        <f>IFERROR(IF(Y513=0,"",ROUNDUP(Y513/H513,0)*0.01196),"")</f>
        <v>0.40664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186.93181818181819</v>
      </c>
      <c r="BN513" s="64">
        <f>IFERROR(Y513*I513/H513,"0")</f>
        <v>191.76</v>
      </c>
      <c r="BO513" s="64">
        <f>IFERROR(1/J513*(X513/H513),"0")</f>
        <v>0.31869172494172493</v>
      </c>
      <c r="BP513" s="64">
        <f>IFERROR(1/J513*(Y513/H513),"0")</f>
        <v>0.32692307692307693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33.143939393939391</v>
      </c>
      <c r="Y515" s="388">
        <f>IFERROR(Y513/H513,"0")+IFERROR(Y514/H514,"0")</f>
        <v>34</v>
      </c>
      <c r="Z515" s="388">
        <f>IFERROR(IF(Z513="",0,Z513),"0")+IFERROR(IF(Z514="",0,Z514),"0")</f>
        <v>0.40664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175</v>
      </c>
      <c r="Y516" s="388">
        <f>IFERROR(SUM(Y513:Y514),"0")</f>
        <v>179.52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350</v>
      </c>
      <c r="Y518" s="387">
        <f t="shared" ref="Y518:Y523" si="89">IFERROR(IF(X518="",0,CEILING((X518/$H518),1)*$H518),"")</f>
        <v>353.76</v>
      </c>
      <c r="Z518" s="36">
        <f>IFERROR(IF(Y518=0,"",ROUNDUP(Y518/H518,0)*0.01196),"")</f>
        <v>0.80132000000000003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373.86363636363637</v>
      </c>
      <c r="BN518" s="64">
        <f t="shared" ref="BN518:BN523" si="91">IFERROR(Y518*I518/H518,"0")</f>
        <v>377.87999999999994</v>
      </c>
      <c r="BO518" s="64">
        <f t="shared" ref="BO518:BO523" si="92">IFERROR(1/J518*(X518/H518),"0")</f>
        <v>0.63738344988344986</v>
      </c>
      <c r="BP518" s="64">
        <f t="shared" ref="BP518:BP523" si="93">IFERROR(1/J518*(Y518/H518),"0")</f>
        <v>0.64423076923076927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131</v>
      </c>
      <c r="Y520" s="387">
        <f t="shared" si="89"/>
        <v>132</v>
      </c>
      <c r="Z520" s="36">
        <f>IFERROR(IF(Y520=0,"",ROUNDUP(Y520/H520,0)*0.01196),"")</f>
        <v>0.29899999999999999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139.93181818181816</v>
      </c>
      <c r="BN520" s="64">
        <f t="shared" si="91"/>
        <v>140.99999999999997</v>
      </c>
      <c r="BO520" s="64">
        <f t="shared" si="92"/>
        <v>0.23856351981351981</v>
      </c>
      <c r="BP520" s="64">
        <f t="shared" si="93"/>
        <v>0.24038461538461539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91.098484848484844</v>
      </c>
      <c r="Y524" s="388">
        <f>IFERROR(Y518/H518,"0")+IFERROR(Y519/H519,"0")+IFERROR(Y520/H520,"0")+IFERROR(Y521/H521,"0")+IFERROR(Y522/H522,"0")+IFERROR(Y523/H523,"0")</f>
        <v>92</v>
      </c>
      <c r="Z524" s="388">
        <f>IFERROR(IF(Z518="",0,Z518),"0")+IFERROR(IF(Z519="",0,Z519),"0")+IFERROR(IF(Z520="",0,Z520),"0")+IFERROR(IF(Z521="",0,Z521),"0")+IFERROR(IF(Z522="",0,Z522),"0")+IFERROR(IF(Z523="",0,Z523),"0")</f>
        <v>1.10032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481</v>
      </c>
      <c r="Y525" s="388">
        <f>IFERROR(SUM(Y518:Y523),"0")</f>
        <v>485.76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661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0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0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5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8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09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5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4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7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1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5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8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14055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14175.989999999998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14852.73312515645</v>
      </c>
      <c r="Y599" s="388">
        <f>IFERROR(SUM(BN22:BN595),"0")</f>
        <v>14980.574999999999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26</v>
      </c>
      <c r="Y600" s="38">
        <f>ROUNDUP(SUM(BP22:BP595),0)</f>
        <v>26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15502.73312515645</v>
      </c>
      <c r="Y601" s="388">
        <f>GrossWeightTotalR+PalletQtyTotalR*25</f>
        <v>15630.574999999999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2245.9278241422767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2266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29.361590000000003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1" t="s">
        <v>107</v>
      </c>
      <c r="D605" s="689"/>
      <c r="E605" s="689"/>
      <c r="F605" s="689"/>
      <c r="G605" s="689"/>
      <c r="H605" s="415"/>
      <c r="I605" s="411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492</v>
      </c>
      <c r="X605" s="415"/>
      <c r="Y605" s="411" t="s">
        <v>546</v>
      </c>
      <c r="Z605" s="689"/>
      <c r="AA605" s="689"/>
      <c r="AB605" s="415"/>
      <c r="AC605" s="383" t="s">
        <v>617</v>
      </c>
      <c r="AD605" s="411" t="s">
        <v>661</v>
      </c>
      <c r="AE605" s="415"/>
      <c r="AF605" s="384"/>
    </row>
    <row r="606" spans="1:68" ht="14.25" customHeight="1" thickTop="1" x14ac:dyDescent="0.2">
      <c r="A606" s="491" t="s">
        <v>763</v>
      </c>
      <c r="B606" s="411" t="s">
        <v>62</v>
      </c>
      <c r="C606" s="411" t="s">
        <v>108</v>
      </c>
      <c r="D606" s="411" t="s">
        <v>128</v>
      </c>
      <c r="E606" s="411" t="s">
        <v>186</v>
      </c>
      <c r="F606" s="411" t="s">
        <v>202</v>
      </c>
      <c r="G606" s="411" t="s">
        <v>240</v>
      </c>
      <c r="H606" s="411" t="s">
        <v>107</v>
      </c>
      <c r="I606" s="411" t="s">
        <v>273</v>
      </c>
      <c r="J606" s="411" t="s">
        <v>290</v>
      </c>
      <c r="K606" s="411" t="s">
        <v>346</v>
      </c>
      <c r="L606" s="384"/>
      <c r="M606" s="411" t="s">
        <v>361</v>
      </c>
      <c r="N606" s="384"/>
      <c r="O606" s="411" t="s">
        <v>377</v>
      </c>
      <c r="P606" s="411" t="s">
        <v>390</v>
      </c>
      <c r="Q606" s="411" t="s">
        <v>393</v>
      </c>
      <c r="R606" s="411" t="s">
        <v>400</v>
      </c>
      <c r="S606" s="411" t="s">
        <v>411</v>
      </c>
      <c r="T606" s="411" t="s">
        <v>414</v>
      </c>
      <c r="U606" s="411" t="s">
        <v>421</v>
      </c>
      <c r="V606" s="411" t="s">
        <v>483</v>
      </c>
      <c r="W606" s="411" t="s">
        <v>493</v>
      </c>
      <c r="X606" s="411" t="s">
        <v>521</v>
      </c>
      <c r="Y606" s="411" t="s">
        <v>547</v>
      </c>
      <c r="Z606" s="411" t="s">
        <v>592</v>
      </c>
      <c r="AA606" s="411" t="s">
        <v>607</v>
      </c>
      <c r="AB606" s="411" t="s">
        <v>614</v>
      </c>
      <c r="AC606" s="411" t="s">
        <v>617</v>
      </c>
      <c r="AD606" s="411" t="s">
        <v>661</v>
      </c>
      <c r="AE606" s="411" t="s">
        <v>738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162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228.8</v>
      </c>
      <c r="E608" s="46">
        <f>IFERROR(Y108*1,"0")+IFERROR(Y109*1,"0")+IFERROR(Y110*1,"0")+IFERROR(Y114*1,"0")+IFERROR(Y115*1,"0")+IFERROR(Y116*1,"0")+IFERROR(Y117*1,"0")+IFERROR(Y118*1,"0")</f>
        <v>558.6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2228.6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136.5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1560.9</v>
      </c>
      <c r="K608" s="46">
        <f>IFERROR(Y249*1,"0")+IFERROR(Y250*1,"0")+IFERROR(Y251*1,"0")+IFERROR(Y252*1,"0")+IFERROR(Y253*1,"0")+IFERROR(Y254*1,"0")+IFERROR(Y255*1,"0")+IFERROR(Y256*1,"0")</f>
        <v>8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328.8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657.74999999999989</v>
      </c>
      <c r="V608" s="46">
        <f>IFERROR(Y366*1,"0")+IFERROR(Y370*1,"0")+IFERROR(Y371*1,"0")+IFERROR(Y372*1,"0")</f>
        <v>7.2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6660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670.8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100.80000000000001</v>
      </c>
      <c r="Z608" s="46">
        <f>IFERROR(Y471*1,"0")+IFERROR(Y475*1,"0")+IFERROR(Y476*1,"0")+IFERROR(Y477*1,"0")+IFERROR(Y478*1,"0")+IFERROR(Y479*1,"0")+IFERROR(Y480*1,"0")+IFERROR(Y484*1,"0")</f>
        <v>1.32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865.92000000000007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2024-09-26T08:30:37Z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