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32C1D7-1996-4DB9-80CD-A72D34CE19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X24" i="1"/>
  <c r="X598" i="1" s="1"/>
  <c r="X23" i="1"/>
  <c r="X602" i="1" s="1"/>
  <c r="BO22" i="1"/>
  <c r="X600" i="1" s="1"/>
  <c r="BM22" i="1"/>
  <c r="Y22" i="1"/>
  <c r="P22" i="1"/>
  <c r="H10" i="1"/>
  <c r="A9" i="1"/>
  <c r="A10" i="1" s="1"/>
  <c r="D7" i="1"/>
  <c r="Q6" i="1"/>
  <c r="P2" i="1"/>
  <c r="F9" i="1" l="1"/>
  <c r="X599" i="1"/>
  <c r="X601" i="1" s="1"/>
  <c r="Y36" i="1"/>
  <c r="BP29" i="1"/>
  <c r="BN29" i="1"/>
  <c r="Z29" i="1"/>
  <c r="BP32" i="1"/>
  <c r="BN32" i="1"/>
  <c r="Z32" i="1"/>
  <c r="F10" i="1"/>
  <c r="J9" i="1"/>
  <c r="H9" i="1"/>
  <c r="B608" i="1"/>
  <c r="Y23" i="1"/>
  <c r="BP22" i="1"/>
  <c r="BN22" i="1"/>
  <c r="Z22" i="1"/>
  <c r="Z23" i="1" s="1"/>
  <c r="Y24" i="1"/>
  <c r="BP27" i="1"/>
  <c r="BN27" i="1"/>
  <c r="Z27" i="1"/>
  <c r="Y37" i="1"/>
  <c r="BP31" i="1"/>
  <c r="BN31" i="1"/>
  <c r="Z31" i="1"/>
  <c r="BP33" i="1"/>
  <c r="BN33" i="1"/>
  <c r="Z33" i="1"/>
  <c r="Z36" i="1" s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Y258" i="1"/>
  <c r="Y269" i="1"/>
  <c r="Y279" i="1"/>
  <c r="Y291" i="1"/>
  <c r="Y300" i="1"/>
  <c r="Y31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62" i="1"/>
  <c r="BP360" i="1"/>
  <c r="BN360" i="1"/>
  <c r="Z360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Z98" i="1" s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Z136" i="1" s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Z182" i="1" s="1"/>
  <c r="BN178" i="1"/>
  <c r="Z180" i="1"/>
  <c r="BN180" i="1"/>
  <c r="Z186" i="1"/>
  <c r="Z188" i="1" s="1"/>
  <c r="BN186" i="1"/>
  <c r="I608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5" i="1" s="1"/>
  <c r="BN241" i="1"/>
  <c r="Z243" i="1"/>
  <c r="BN243" i="1"/>
  <c r="K608" i="1"/>
  <c r="Z250" i="1"/>
  <c r="Z257" i="1" s="1"/>
  <c r="BN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Z277" i="1"/>
  <c r="BN277" i="1"/>
  <c r="Y280" i="1"/>
  <c r="Y285" i="1"/>
  <c r="Q608" i="1"/>
  <c r="Z289" i="1"/>
  <c r="Z291" i="1" s="1"/>
  <c r="BN289" i="1"/>
  <c r="Y292" i="1"/>
  <c r="R608" i="1"/>
  <c r="Z296" i="1"/>
  <c r="Z300" i="1" s="1"/>
  <c r="BN296" i="1"/>
  <c r="Z298" i="1"/>
  <c r="BN298" i="1"/>
  <c r="Y301" i="1"/>
  <c r="Y306" i="1"/>
  <c r="T608" i="1"/>
  <c r="Y311" i="1"/>
  <c r="Z314" i="1"/>
  <c r="Z315" i="1" s="1"/>
  <c r="BN314" i="1"/>
  <c r="Z319" i="1"/>
  <c r="Z327" i="1" s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Z343" i="1" s="1"/>
  <c r="BP348" i="1"/>
  <c r="BN348" i="1"/>
  <c r="Z348" i="1"/>
  <c r="Y350" i="1"/>
  <c r="BP354" i="1"/>
  <c r="BN354" i="1"/>
  <c r="Z354" i="1"/>
  <c r="Z356" i="1" s="1"/>
  <c r="Y363" i="1"/>
  <c r="Y362" i="1"/>
  <c r="BP371" i="1"/>
  <c r="BN371" i="1"/>
  <c r="Z371" i="1"/>
  <c r="Z373" i="1" s="1"/>
  <c r="BP381" i="1"/>
  <c r="BN381" i="1"/>
  <c r="Z381" i="1"/>
  <c r="Z387" i="1" s="1"/>
  <c r="BP385" i="1"/>
  <c r="BN385" i="1"/>
  <c r="Z385" i="1"/>
  <c r="Y392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78" i="1" l="1"/>
  <c r="Z547" i="1"/>
  <c r="Z492" i="1"/>
  <c r="Z481" i="1"/>
  <c r="Z458" i="1"/>
  <c r="Z411" i="1"/>
  <c r="Y600" i="1"/>
  <c r="Z524" i="1"/>
  <c r="Z510" i="1"/>
  <c r="Z223" i="1"/>
  <c r="Z146" i="1"/>
  <c r="Z128" i="1"/>
  <c r="Z104" i="1"/>
  <c r="Z90" i="1"/>
  <c r="Z75" i="1"/>
  <c r="Z59" i="1"/>
  <c r="Z603" i="1" s="1"/>
  <c r="Z564" i="1"/>
  <c r="Z424" i="1"/>
  <c r="Z398" i="1"/>
  <c r="Z349" i="1"/>
  <c r="Z334" i="1"/>
  <c r="Y598" i="1"/>
  <c r="Y599" i="1"/>
  <c r="Y601" i="1" s="1"/>
  <c r="Y602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<sst xmlns="http://schemas.openxmlformats.org/spreadsheetml/2006/main" count="2493" uniqueCount="797">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</sst>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2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77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80.422222222222217</v>
      </c>
      <c r="BN53" s="64">
        <f t="shared" ref="BN53:BN58" si="8">IFERROR(Y53*I53/H53,"0")</f>
        <v>90.24</v>
      </c>
      <c r="BO53" s="64">
        <f t="shared" ref="BO53:BO58" si="9">IFERROR(1/J53*(X53/H53),"0")</f>
        <v>0.1273148148148148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7.1296296296296289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77</v>
      </c>
      <c r="Y60" s="388">
        <f>IFERROR(SUM(Y53:Y58),"0")</f>
        <v>86.4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15</v>
      </c>
      <c r="Y73" s="387">
        <f t="shared" si="11"/>
        <v>16</v>
      </c>
      <c r="Z73" s="36">
        <f>IFERROR(IF(Y73=0,"",ROUNDUP(Y73/H73,0)*0.00937),"")</f>
        <v>3.7479999999999999E-2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15.7875</v>
      </c>
      <c r="BN73" s="64">
        <f t="shared" si="13"/>
        <v>16.84</v>
      </c>
      <c r="BO73" s="64">
        <f t="shared" si="14"/>
        <v>3.125E-2</v>
      </c>
      <c r="BP73" s="64">
        <f t="shared" si="15"/>
        <v>3.3333333333333333E-2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3.75</v>
      </c>
      <c r="Y75" s="388">
        <f>IFERROR(Y68/H68,"0")+IFERROR(Y69/H69,"0")+IFERROR(Y70/H70,"0")+IFERROR(Y71/H71,"0")+IFERROR(Y72/H72,"0")+IFERROR(Y73/H73,"0")+IFERROR(Y74/H74,"0")</f>
        <v>4</v>
      </c>
      <c r="Z75" s="388">
        <f>IFERROR(IF(Z68="",0,Z68),"0")+IFERROR(IF(Z69="",0,Z69),"0")+IFERROR(IF(Z70="",0,Z70),"0")+IFERROR(IF(Z71="",0,Z71),"0")+IFERROR(IF(Z72="",0,Z72),"0")+IFERROR(IF(Z73="",0,Z73),"0")+IFERROR(IF(Z74="",0,Z74),"0")</f>
        <v>3.7479999999999999E-2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15</v>
      </c>
      <c r="Y76" s="388">
        <f>IFERROR(SUM(Y68:Y74),"0")</f>
        <v>16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35</v>
      </c>
      <c r="Y88" s="387">
        <f t="shared" si="16"/>
        <v>36</v>
      </c>
      <c r="Z88" s="36">
        <f>IFERROR(IF(Y88=0,"",ROUNDUP(Y88/H88,0)*0.00502),"")</f>
        <v>0.1004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36.944444444444443</v>
      </c>
      <c r="BN88" s="64">
        <f t="shared" si="18"/>
        <v>37.999999999999993</v>
      </c>
      <c r="BO88" s="64">
        <f t="shared" si="19"/>
        <v>8.3095916429249767E-2</v>
      </c>
      <c r="BP88" s="64">
        <f t="shared" si="20"/>
        <v>8.5470085470085472E-2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44</v>
      </c>
      <c r="Y89" s="387">
        <f t="shared" si="16"/>
        <v>45</v>
      </c>
      <c r="Z89" s="36">
        <f>IFERROR(IF(Y89=0,"",ROUNDUP(Y89/H89,0)*0.00502),"")</f>
        <v>0.1255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46.444444444444443</v>
      </c>
      <c r="BN89" s="64">
        <f t="shared" si="18"/>
        <v>47.5</v>
      </c>
      <c r="BO89" s="64">
        <f t="shared" si="19"/>
        <v>0.10446343779677113</v>
      </c>
      <c r="BP89" s="64">
        <f t="shared" si="20"/>
        <v>0.10683760683760685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43.888888888888886</v>
      </c>
      <c r="Y90" s="388">
        <f>IFERROR(Y84/H84,"0")+IFERROR(Y85/H85,"0")+IFERROR(Y86/H86,"0")+IFERROR(Y87/H87,"0")+IFERROR(Y88/H88,"0")+IFERROR(Y89/H89,"0")</f>
        <v>45</v>
      </c>
      <c r="Z90" s="388">
        <f>IFERROR(IF(Z84="",0,Z84),"0")+IFERROR(IF(Z85="",0,Z85),"0")+IFERROR(IF(Z86="",0,Z86),"0")+IFERROR(IF(Z87="",0,Z87),"0")+IFERROR(IF(Z88="",0,Z88),"0")+IFERROR(IF(Z89="",0,Z89),"0")</f>
        <v>0.22589999999999999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79</v>
      </c>
      <c r="Y91" s="388">
        <f>IFERROR(SUM(Y84:Y89),"0")</f>
        <v>81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6</v>
      </c>
      <c r="Y97" s="387">
        <f>IFERROR(IF(X97="",0,CEILING((X97/$H97),1)*$H97),"")</f>
        <v>7.2</v>
      </c>
      <c r="Z97" s="36">
        <f>IFERROR(IF(Y97=0,"",ROUNDUP(Y97/H97,0)*0.00753),"")</f>
        <v>3.0120000000000001E-2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6.8866666666666658</v>
      </c>
      <c r="BN97" s="64">
        <f>IFERROR(Y97*I97/H97,"0")</f>
        <v>8.2639999999999993</v>
      </c>
      <c r="BO97" s="64">
        <f>IFERROR(1/J97*(X97/H97),"0")</f>
        <v>2.1367521367521364E-2</v>
      </c>
      <c r="BP97" s="64">
        <f>IFERROR(1/J97*(Y97/H97),"0")</f>
        <v>2.564102564102564E-2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3.333333333333333</v>
      </c>
      <c r="Y98" s="388">
        <f>IFERROR(Y93/H93,"0")+IFERROR(Y94/H94,"0")+IFERROR(Y95/H95,"0")+IFERROR(Y96/H96,"0")+IFERROR(Y97/H97,"0")</f>
        <v>4</v>
      </c>
      <c r="Z98" s="388">
        <f>IFERROR(IF(Z93="",0,Z93),"0")+IFERROR(IF(Z94="",0,Z94),"0")+IFERROR(IF(Z95="",0,Z95),"0")+IFERROR(IF(Z96="",0,Z96),"0")+IFERROR(IF(Z97="",0,Z97),"0")</f>
        <v>3.0120000000000001E-2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6</v>
      </c>
      <c r="Y99" s="388">
        <f>IFERROR(SUM(Y93:Y97),"0")</f>
        <v>7.2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14</v>
      </c>
      <c r="Y110" s="387">
        <f>IFERROR(IF(X110="",0,CEILING((X110/$H110),1)*$H110),"")</f>
        <v>18</v>
      </c>
      <c r="Z110" s="36">
        <f>IFERROR(IF(Y110=0,"",ROUNDUP(Y110/H110,0)*0.00937),"")</f>
        <v>3.7479999999999999E-2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14.653333333333332</v>
      </c>
      <c r="BN110" s="64">
        <f>IFERROR(Y110*I110/H110,"0")</f>
        <v>18.84</v>
      </c>
      <c r="BO110" s="64">
        <f>IFERROR(1/J110*(X110/H110),"0")</f>
        <v>2.5925925925925925E-2</v>
      </c>
      <c r="BP110" s="64">
        <f>IFERROR(1/J110*(Y110/H110),"0")</f>
        <v>3.3333333333333333E-2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3.1111111111111112</v>
      </c>
      <c r="Y111" s="388">
        <f>IFERROR(Y108/H108,"0")+IFERROR(Y109/H109,"0")+IFERROR(Y110/H110,"0")</f>
        <v>4</v>
      </c>
      <c r="Z111" s="388">
        <f>IFERROR(IF(Z108="",0,Z108),"0")+IFERROR(IF(Z109="",0,Z109),"0")+IFERROR(IF(Z110="",0,Z110),"0")</f>
        <v>3.7479999999999999E-2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14</v>
      </c>
      <c r="Y112" s="388">
        <f>IFERROR(SUM(Y108:Y110),"0")</f>
        <v>18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55</v>
      </c>
      <c r="Y116" s="387">
        <f>IFERROR(IF(X116="",0,CEILING((X116/$H116),1)*$H116),"")</f>
        <v>56.7</v>
      </c>
      <c r="Z116" s="36">
        <f>IFERROR(IF(Y116=0,"",ROUNDUP(Y116/H116,0)*0.00753),"")</f>
        <v>0.15812999999999999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60.540740740740738</v>
      </c>
      <c r="BN116" s="64">
        <f>IFERROR(Y116*I116/H116,"0")</f>
        <v>62.411999999999999</v>
      </c>
      <c r="BO116" s="64">
        <f>IFERROR(1/J116*(X116/H116),"0")</f>
        <v>0.1305792972459639</v>
      </c>
      <c r="BP116" s="64">
        <f>IFERROR(1/J116*(Y116/H116),"0")</f>
        <v>0.13461538461538461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20.37037037037037</v>
      </c>
      <c r="Y119" s="388">
        <f>IFERROR(Y114/H114,"0")+IFERROR(Y115/H115,"0")+IFERROR(Y116/H116,"0")+IFERROR(Y117/H117,"0")+IFERROR(Y118/H118,"0")</f>
        <v>21</v>
      </c>
      <c r="Z119" s="388">
        <f>IFERROR(IF(Z114="",0,Z114),"0")+IFERROR(IF(Z115="",0,Z115),"0")+IFERROR(IF(Z116="",0,Z116),"0")+IFERROR(IF(Z117="",0,Z117),"0")+IFERROR(IF(Z118="",0,Z118),"0")</f>
        <v>0.15812999999999999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55</v>
      </c>
      <c r="Y120" s="388">
        <f>IFERROR(SUM(Y114:Y118),"0")</f>
        <v>56.7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17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17.728571428571431</v>
      </c>
      <c r="BN124" s="64">
        <f>IFERROR(Y124*I124/H124,"0")</f>
        <v>23.360000000000003</v>
      </c>
      <c r="BO124" s="64">
        <f>IFERROR(1/J124*(X124/H124),"0")</f>
        <v>2.7104591836734696E-2</v>
      </c>
      <c r="BP124" s="64">
        <f>IFERROR(1/J124*(Y124/H124),"0")</f>
        <v>3.5714285714285712E-2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27</v>
      </c>
      <c r="Y126" s="387">
        <f>IFERROR(IF(X126="",0,CEILING((X126/$H126),1)*$H126),"")</f>
        <v>27</v>
      </c>
      <c r="Z126" s="36">
        <f>IFERROR(IF(Y126=0,"",ROUNDUP(Y126/H126,0)*0.00937),"")</f>
        <v>5.6219999999999999E-2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28.44</v>
      </c>
      <c r="BN126" s="64">
        <f>IFERROR(Y126*I126/H126,"0")</f>
        <v>28.44</v>
      </c>
      <c r="BO126" s="64">
        <f>IFERROR(1/J126*(X126/H126),"0")</f>
        <v>0.05</v>
      </c>
      <c r="BP126" s="64">
        <f>IFERROR(1/J126*(Y126/H126),"0")</f>
        <v>0.05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7.5178571428571432</v>
      </c>
      <c r="Y128" s="388">
        <f>IFERROR(Y123/H123,"0")+IFERROR(Y124/H124,"0")+IFERROR(Y125/H125,"0")+IFERROR(Y126/H126,"0")+IFERROR(Y127/H127,"0")</f>
        <v>8</v>
      </c>
      <c r="Z128" s="388">
        <f>IFERROR(IF(Z123="",0,Z123),"0")+IFERROR(IF(Z124="",0,Z124),"0")+IFERROR(IF(Z125="",0,Z125),"0")+IFERROR(IF(Z126="",0,Z126),"0")+IFERROR(IF(Z127="",0,Z127),"0")</f>
        <v>9.9720000000000003E-2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44</v>
      </c>
      <c r="Y129" s="388">
        <f>IFERROR(SUM(Y123:Y127),"0")</f>
        <v>49.4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58</v>
      </c>
      <c r="Y132" s="387">
        <f>IFERROR(IF(X132="",0,CEILING((X132/$H132),1)*$H132),"")</f>
        <v>64.800000000000011</v>
      </c>
      <c r="Z132" s="36">
        <f>IFERROR(IF(Y132=0,"",ROUNDUP(Y132/H132,0)*0.02175),"")</f>
        <v>0.1305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60.577777777777776</v>
      </c>
      <c r="BN132" s="64">
        <f>IFERROR(Y132*I132/H132,"0")</f>
        <v>67.680000000000007</v>
      </c>
      <c r="BO132" s="64">
        <f>IFERROR(1/J132*(X132/H132),"0")</f>
        <v>9.5899470899470887E-2</v>
      </c>
      <c r="BP132" s="64">
        <f>IFERROR(1/J132*(Y132/H132),"0")</f>
        <v>0.10714285714285715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5.3703703703703702</v>
      </c>
      <c r="Y136" s="388">
        <f>IFERROR(Y131/H131,"0")+IFERROR(Y132/H132,"0")+IFERROR(Y133/H133,"0")+IFERROR(Y134/H134,"0")+IFERROR(Y135/H135,"0")</f>
        <v>6.0000000000000009</v>
      </c>
      <c r="Z136" s="388">
        <f>IFERROR(IF(Z131="",0,Z131),"0")+IFERROR(IF(Z132="",0,Z132),"0")+IFERROR(IF(Z133="",0,Z133),"0")+IFERROR(IF(Z134="",0,Z134),"0")+IFERROR(IF(Z135="",0,Z135),"0")</f>
        <v>0.1305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58</v>
      </c>
      <c r="Y137" s="388">
        <f>IFERROR(SUM(Y131:Y135),"0")</f>
        <v>64.800000000000011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97</v>
      </c>
      <c r="Y140" s="387">
        <f t="shared" si="21"/>
        <v>100.80000000000001</v>
      </c>
      <c r="Z140" s="36">
        <f>IFERROR(IF(Y140=0,"",ROUNDUP(Y140/H140,0)*0.02175),"")</f>
        <v>0.26100000000000001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103.44357142857143</v>
      </c>
      <c r="BN140" s="64">
        <f t="shared" si="23"/>
        <v>107.49600000000001</v>
      </c>
      <c r="BO140" s="64">
        <f t="shared" si="24"/>
        <v>0.20620748299319727</v>
      </c>
      <c r="BP140" s="64">
        <f t="shared" si="25"/>
        <v>0.21428571428571427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</v>
      </c>
      <c r="Y143" s="387">
        <f t="shared" si="21"/>
        <v>8.1000000000000014</v>
      </c>
      <c r="Z143" s="36">
        <f>IFERROR(IF(Y143=0,"",ROUNDUP(Y143/H143,0)*0.00753),"")</f>
        <v>2.2589999999999999E-2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6.6044444444444439</v>
      </c>
      <c r="BN143" s="64">
        <f t="shared" si="23"/>
        <v>8.9160000000000004</v>
      </c>
      <c r="BO143" s="64">
        <f t="shared" si="24"/>
        <v>1.4245014245014242E-2</v>
      </c>
      <c r="BP143" s="64">
        <f t="shared" si="25"/>
        <v>1.9230769230769232E-2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13.769841269841269</v>
      </c>
      <c r="Y146" s="388">
        <f>IFERROR(Y139/H139,"0")+IFERROR(Y140/H140,"0")+IFERROR(Y141/H141,"0")+IFERROR(Y142/H142,"0")+IFERROR(Y143/H143,"0")+IFERROR(Y144/H144,"0")+IFERROR(Y145/H145,"0")</f>
        <v>15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0.28359000000000001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103</v>
      </c>
      <c r="Y147" s="388">
        <f>IFERROR(SUM(Y139:Y145),"0")</f>
        <v>108.9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38</v>
      </c>
      <c r="Y185" s="387">
        <f>IFERROR(IF(X185="",0,CEILING((X185/$H185),1)*$H185),"")</f>
        <v>42</v>
      </c>
      <c r="Z185" s="36">
        <f>IFERROR(IF(Y185=0,"",ROUNDUP(Y185/H185,0)*0.02175),"")</f>
        <v>0.10874999999999999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40.551428571428573</v>
      </c>
      <c r="BN185" s="64">
        <f>IFERROR(Y185*I185/H185,"0")</f>
        <v>44.82</v>
      </c>
      <c r="BO185" s="64">
        <f>IFERROR(1/J185*(X185/H185),"0")</f>
        <v>8.0782312925170061E-2</v>
      </c>
      <c r="BP185" s="64">
        <f>IFERROR(1/J185*(Y185/H185),"0")</f>
        <v>8.9285714285714274E-2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4.5238095238095237</v>
      </c>
      <c r="Y188" s="388">
        <f>IFERROR(Y185/H185,"0")+IFERROR(Y186/H186,"0")+IFERROR(Y187/H187,"0")</f>
        <v>5</v>
      </c>
      <c r="Z188" s="388">
        <f>IFERROR(IF(Z185="",0,Z185),"0")+IFERROR(IF(Z186="",0,Z186),"0")+IFERROR(IF(Z187="",0,Z187),"0")</f>
        <v>0.10874999999999999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38</v>
      </c>
      <c r="Y189" s="388">
        <f>IFERROR(SUM(Y185:Y187),"0")</f>
        <v>42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71</v>
      </c>
      <c r="Y193" s="387">
        <f t="shared" ref="Y193:Y200" si="26">IFERROR(IF(X193="",0,CEILING((X193/$H193),1)*$H193),"")</f>
        <v>71.400000000000006</v>
      </c>
      <c r="Z193" s="36">
        <f>IFERROR(IF(Y193=0,"",ROUNDUP(Y193/H193,0)*0.00753),"")</f>
        <v>0.12801000000000001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75.395238095238099</v>
      </c>
      <c r="BN193" s="64">
        <f t="shared" ref="BN193:BN200" si="28">IFERROR(Y193*I193/H193,"0")</f>
        <v>75.820000000000007</v>
      </c>
      <c r="BO193" s="64">
        <f t="shared" ref="BO193:BO200" si="29">IFERROR(1/J193*(X193/H193),"0")</f>
        <v>0.10836385836385837</v>
      </c>
      <c r="BP193" s="64">
        <f t="shared" ref="BP193:BP200" si="30">IFERROR(1/J193*(Y193/H193),"0")</f>
        <v>0.10897435897435898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98</v>
      </c>
      <c r="Y195" s="387">
        <f t="shared" si="26"/>
        <v>100.80000000000001</v>
      </c>
      <c r="Z195" s="36">
        <f>IFERROR(IF(Y195=0,"",ROUNDUP(Y195/H195,0)*0.00753),"")</f>
        <v>0.18071999999999999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102.66666666666667</v>
      </c>
      <c r="BN195" s="64">
        <f t="shared" si="28"/>
        <v>105.60000000000002</v>
      </c>
      <c r="BO195" s="64">
        <f t="shared" si="29"/>
        <v>0.14957264957264957</v>
      </c>
      <c r="BP195" s="64">
        <f t="shared" si="30"/>
        <v>0.15384615384615385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43</v>
      </c>
      <c r="Y196" s="387">
        <f t="shared" si="26"/>
        <v>44.1</v>
      </c>
      <c r="Z196" s="36">
        <f>IFERROR(IF(Y196=0,"",ROUNDUP(Y196/H196,0)*0.00502),"")</f>
        <v>0.10542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45.661904761904758</v>
      </c>
      <c r="BN196" s="64">
        <f t="shared" si="28"/>
        <v>46.83</v>
      </c>
      <c r="BO196" s="64">
        <f t="shared" si="29"/>
        <v>8.7505087505087509E-2</v>
      </c>
      <c r="BP196" s="64">
        <f t="shared" si="30"/>
        <v>8.9743589743589758E-2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30</v>
      </c>
      <c r="Y198" s="387">
        <f t="shared" si="26"/>
        <v>31.5</v>
      </c>
      <c r="Z198" s="36">
        <f>IFERROR(IF(Y198=0,"",ROUNDUP(Y198/H198,0)*0.00502),"")</f>
        <v>7.5300000000000006E-2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31.428571428571427</v>
      </c>
      <c r="BN198" s="64">
        <f t="shared" si="28"/>
        <v>33.000000000000007</v>
      </c>
      <c r="BO198" s="64">
        <f t="shared" si="29"/>
        <v>6.1050061050061055E-2</v>
      </c>
      <c r="BP198" s="64">
        <f t="shared" si="30"/>
        <v>6.4102564102564111E-2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75</v>
      </c>
      <c r="Y201" s="388">
        <f>IFERROR(Y193/H193,"0")+IFERROR(Y194/H194,"0")+IFERROR(Y195/H195,"0")+IFERROR(Y196/H196,"0")+IFERROR(Y197/H197,"0")+IFERROR(Y198/H198,"0")+IFERROR(Y199/H199,"0")+IFERROR(Y200/H200,"0")</f>
        <v>77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0.48945000000000005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242</v>
      </c>
      <c r="Y202" s="388">
        <f>IFERROR(SUM(Y193:Y200),"0")</f>
        <v>247.8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138</v>
      </c>
      <c r="Y216" s="387">
        <f t="shared" si="31"/>
        <v>140.4</v>
      </c>
      <c r="Z216" s="36">
        <f>IFERROR(IF(Y216=0,"",ROUNDUP(Y216/H216,0)*0.00937),"")</f>
        <v>0.24362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143.36666666666667</v>
      </c>
      <c r="BN216" s="64">
        <f t="shared" si="33"/>
        <v>145.86000000000001</v>
      </c>
      <c r="BO216" s="64">
        <f t="shared" si="34"/>
        <v>0.21296296296296294</v>
      </c>
      <c r="BP216" s="64">
        <f t="shared" si="35"/>
        <v>0.21666666666666667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75</v>
      </c>
      <c r="Y218" s="387">
        <f t="shared" si="31"/>
        <v>75.600000000000009</v>
      </c>
      <c r="Z218" s="36">
        <f>IFERROR(IF(Y218=0,"",ROUNDUP(Y218/H218,0)*0.00937),"")</f>
        <v>0.13117999999999999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77.916666666666657</v>
      </c>
      <c r="BN218" s="64">
        <f t="shared" si="33"/>
        <v>78.540000000000006</v>
      </c>
      <c r="BO218" s="64">
        <f t="shared" si="34"/>
        <v>0.11574074074074073</v>
      </c>
      <c r="BP218" s="64">
        <f t="shared" si="35"/>
        <v>0.11666666666666667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39.444444444444443</v>
      </c>
      <c r="Y223" s="388">
        <f>IFERROR(Y215/H215,"0")+IFERROR(Y216/H216,"0")+IFERROR(Y217/H217,"0")+IFERROR(Y218/H218,"0")+IFERROR(Y219/H219,"0")+IFERROR(Y220/H220,"0")+IFERROR(Y221/H221,"0")+IFERROR(Y222/H222,"0")</f>
        <v>40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0.37480000000000002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213</v>
      </c>
      <c r="Y224" s="388">
        <f>IFERROR(SUM(Y215:Y222),"0")</f>
        <v>216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5</v>
      </c>
      <c r="Y227" s="387">
        <f t="shared" si="36"/>
        <v>7.8</v>
      </c>
      <c r="Z227" s="36">
        <f>IFERROR(IF(Y227=0,"",ROUNDUP(Y227/H227,0)*0.02175),"")</f>
        <v>2.1749999999999999E-2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5.3615384615384629</v>
      </c>
      <c r="BN227" s="64">
        <f t="shared" si="38"/>
        <v>8.3640000000000008</v>
      </c>
      <c r="BO227" s="64">
        <f t="shared" si="39"/>
        <v>1.1446886446886448E-2</v>
      </c>
      <c r="BP227" s="64">
        <f t="shared" si="40"/>
        <v>1.7857142857142856E-2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216</v>
      </c>
      <c r="Y230" s="387">
        <f t="shared" si="36"/>
        <v>216</v>
      </c>
      <c r="Z230" s="36">
        <f t="shared" ref="Z230:Z236" si="41">IFERROR(IF(Y230=0,"",ROUNDUP(Y230/H230,0)*0.00753),"")</f>
        <v>0.67769999999999997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242.1</v>
      </c>
      <c r="BN230" s="64">
        <f t="shared" si="38"/>
        <v>242.1</v>
      </c>
      <c r="BO230" s="64">
        <f t="shared" si="39"/>
        <v>0.57692307692307687</v>
      </c>
      <c r="BP230" s="64">
        <f t="shared" si="40"/>
        <v>0.57692307692307687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220</v>
      </c>
      <c r="Y232" s="387">
        <f t="shared" si="36"/>
        <v>220.79999999999998</v>
      </c>
      <c r="Z232" s="36">
        <f t="shared" si="41"/>
        <v>0.69276000000000004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244.93333333333337</v>
      </c>
      <c r="BN232" s="64">
        <f t="shared" si="38"/>
        <v>245.82399999999998</v>
      </c>
      <c r="BO232" s="64">
        <f t="shared" si="39"/>
        <v>0.58760683760683763</v>
      </c>
      <c r="BP232" s="64">
        <f t="shared" si="40"/>
        <v>0.58974358974358976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187</v>
      </c>
      <c r="Y233" s="387">
        <f t="shared" si="36"/>
        <v>187.2</v>
      </c>
      <c r="Z233" s="36">
        <f t="shared" si="41"/>
        <v>0.58733999999999997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208.19333333333336</v>
      </c>
      <c r="BN233" s="64">
        <f t="shared" si="38"/>
        <v>208.416</v>
      </c>
      <c r="BO233" s="64">
        <f t="shared" si="39"/>
        <v>0.49946581196581197</v>
      </c>
      <c r="BP233" s="64">
        <f t="shared" si="40"/>
        <v>0.5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241</v>
      </c>
      <c r="Y235" s="387">
        <f t="shared" si="36"/>
        <v>242.39999999999998</v>
      </c>
      <c r="Z235" s="36">
        <f t="shared" si="41"/>
        <v>0.76053000000000004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268.31333333333333</v>
      </c>
      <c r="BN235" s="64">
        <f t="shared" si="38"/>
        <v>269.87199999999996</v>
      </c>
      <c r="BO235" s="64">
        <f t="shared" si="39"/>
        <v>0.64369658119658124</v>
      </c>
      <c r="BP235" s="64">
        <f t="shared" si="40"/>
        <v>0.64743589743589747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182</v>
      </c>
      <c r="Y236" s="387">
        <f t="shared" si="36"/>
        <v>182.4</v>
      </c>
      <c r="Z236" s="36">
        <f t="shared" si="41"/>
        <v>0.57228000000000001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203.08166666666668</v>
      </c>
      <c r="BN236" s="64">
        <f t="shared" si="38"/>
        <v>203.52799999999999</v>
      </c>
      <c r="BO236" s="64">
        <f t="shared" si="39"/>
        <v>0.48611111111111116</v>
      </c>
      <c r="BP236" s="64">
        <f t="shared" si="40"/>
        <v>0.48717948717948717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436.47435897435901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438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3.31236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1051</v>
      </c>
      <c r="Y238" s="388">
        <f>IFERROR(SUM(Y226:Y236),"0")</f>
        <v>1056.5999999999999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70</v>
      </c>
      <c r="Y243" s="387">
        <f>IFERROR(IF(X243="",0,CEILING((X243/$H243),1)*$H243),"")</f>
        <v>72</v>
      </c>
      <c r="Z243" s="36">
        <f>IFERROR(IF(Y243=0,"",ROUNDUP(Y243/H243,0)*0.00753),"")</f>
        <v>0.22590000000000002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77.933333333333351</v>
      </c>
      <c r="BN243" s="64">
        <f>IFERROR(Y243*I243/H243,"0")</f>
        <v>80.160000000000011</v>
      </c>
      <c r="BO243" s="64">
        <f>IFERROR(1/J243*(X243/H243),"0")</f>
        <v>0.18696581196581197</v>
      </c>
      <c r="BP243" s="64">
        <f>IFERROR(1/J243*(Y243/H243),"0")</f>
        <v>0.19230769230769229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29.166666666666668</v>
      </c>
      <c r="Y245" s="388">
        <f>IFERROR(Y240/H240,"0")+IFERROR(Y241/H241,"0")+IFERROR(Y242/H242,"0")+IFERROR(Y243/H243,"0")+IFERROR(Y244/H244,"0")</f>
        <v>30</v>
      </c>
      <c r="Z245" s="388">
        <f>IFERROR(IF(Z240="",0,Z240),"0")+IFERROR(IF(Z241="",0,Z241),"0")+IFERROR(IF(Z242="",0,Z242),"0")+IFERROR(IF(Z243="",0,Z243),"0")+IFERROR(IF(Z244="",0,Z244),"0")</f>
        <v>0.22590000000000002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70</v>
      </c>
      <c r="Y246" s="388">
        <f>IFERROR(SUM(Y240:Y244),"0")</f>
        <v>72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112</v>
      </c>
      <c r="Y297" s="387">
        <f>IFERROR(IF(X297="",0,CEILING((X297/$H297),1)*$H297),"")</f>
        <v>112.8</v>
      </c>
      <c r="Z297" s="36">
        <f>IFERROR(IF(Y297=0,"",ROUNDUP(Y297/H297,0)*0.00753),"")</f>
        <v>0.35391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124.69333333333334</v>
      </c>
      <c r="BN297" s="64">
        <f>IFERROR(Y297*I297/H297,"0")</f>
        <v>125.58400000000002</v>
      </c>
      <c r="BO297" s="64">
        <f>IFERROR(1/J297*(X297/H297),"0")</f>
        <v>0.29914529914529919</v>
      </c>
      <c r="BP297" s="64">
        <f>IFERROR(1/J297*(Y297/H297),"0")</f>
        <v>0.30128205128205127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102</v>
      </c>
      <c r="Y298" s="387">
        <f>IFERROR(IF(X298="",0,CEILING((X298/$H298),1)*$H298),"")</f>
        <v>103.2</v>
      </c>
      <c r="Z298" s="36">
        <f>IFERROR(IF(Y298=0,"",ROUNDUP(Y298/H298,0)*0.00753),"")</f>
        <v>0.32379000000000002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110.5</v>
      </c>
      <c r="BN298" s="64">
        <f>IFERROR(Y298*I298/H298,"0")</f>
        <v>111.8</v>
      </c>
      <c r="BO298" s="64">
        <f>IFERROR(1/J298*(X298/H298),"0")</f>
        <v>0.27243589743589741</v>
      </c>
      <c r="BP298" s="64">
        <f>IFERROR(1/J298*(Y298/H298),"0")</f>
        <v>0.27564102564102561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89.166666666666671</v>
      </c>
      <c r="Y300" s="388">
        <f>IFERROR(Y295/H295,"0")+IFERROR(Y296/H296,"0")+IFERROR(Y297/H297,"0")+IFERROR(Y298/H298,"0")+IFERROR(Y299/H299,"0")</f>
        <v>90</v>
      </c>
      <c r="Z300" s="388">
        <f>IFERROR(IF(Z295="",0,Z295),"0")+IFERROR(IF(Z296="",0,Z296),"0")+IFERROR(IF(Z297="",0,Z297),"0")+IFERROR(IF(Z298="",0,Z298),"0")+IFERROR(IF(Z299="",0,Z299),"0")</f>
        <v>0.67769999999999997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214</v>
      </c>
      <c r="Y301" s="388">
        <f>IFERROR(SUM(Y295:Y299),"0")</f>
        <v>216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19</v>
      </c>
      <c r="Y330" s="387">
        <f>IFERROR(IF(X330="",0,CEILING((X330/$H330),1)*$H330),"")</f>
        <v>21</v>
      </c>
      <c r="Z330" s="36">
        <f>IFERROR(IF(Y330=0,"",ROUNDUP(Y330/H330,0)*0.00753),"")</f>
        <v>3.7650000000000003E-2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20.176190476190474</v>
      </c>
      <c r="BN330" s="64">
        <f>IFERROR(Y330*I330/H330,"0")</f>
        <v>22.299999999999997</v>
      </c>
      <c r="BO330" s="64">
        <f>IFERROR(1/J330*(X330/H330),"0")</f>
        <v>2.8998778998778996E-2</v>
      </c>
      <c r="BP330" s="64">
        <f>IFERROR(1/J330*(Y330/H330),"0")</f>
        <v>3.2051282051282048E-2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4.5238095238095237</v>
      </c>
      <c r="Y334" s="388">
        <f>IFERROR(Y330/H330,"0")+IFERROR(Y331/H331,"0")+IFERROR(Y332/H332,"0")+IFERROR(Y333/H333,"0")</f>
        <v>5</v>
      </c>
      <c r="Z334" s="388">
        <f>IFERROR(IF(Z330="",0,Z330),"0")+IFERROR(IF(Z331="",0,Z331),"0")+IFERROR(IF(Z332="",0,Z332),"0")+IFERROR(IF(Z333="",0,Z333),"0")</f>
        <v>3.7650000000000003E-2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19</v>
      </c>
      <c r="Y335" s="388">
        <f>IFERROR(SUM(Y330:Y333),"0")</f>
        <v>21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124</v>
      </c>
      <c r="Y347" s="387">
        <f>IFERROR(IF(X347="",0,CEILING((X347/$H347),1)*$H347),"")</f>
        <v>124.8</v>
      </c>
      <c r="Z347" s="36">
        <f>IFERROR(IF(Y347=0,"",ROUNDUP(Y347/H347,0)*0.02175),"")</f>
        <v>0.34799999999999998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132.96615384615387</v>
      </c>
      <c r="BN347" s="64">
        <f>IFERROR(Y347*I347/H347,"0")</f>
        <v>133.82400000000001</v>
      </c>
      <c r="BO347" s="64">
        <f>IFERROR(1/J347*(X347/H347),"0")</f>
        <v>0.28388278388278387</v>
      </c>
      <c r="BP347" s="64">
        <f>IFERROR(1/J347*(Y347/H347),"0")</f>
        <v>0.2857142857142857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25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26.678571428571431</v>
      </c>
      <c r="BN348" s="64">
        <f>IFERROR(Y348*I348/H348,"0")</f>
        <v>26.892000000000003</v>
      </c>
      <c r="BO348" s="64">
        <f>IFERROR(1/J348*(X348/H348),"0")</f>
        <v>5.3146258503401357E-2</v>
      </c>
      <c r="BP348" s="64">
        <f>IFERROR(1/J348*(Y348/H348),"0")</f>
        <v>5.3571428571428568E-2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18.873626373626372</v>
      </c>
      <c r="Y349" s="388">
        <f>IFERROR(Y346/H346,"0")+IFERROR(Y347/H347,"0")+IFERROR(Y348/H348,"0")</f>
        <v>19</v>
      </c>
      <c r="Z349" s="388">
        <f>IFERROR(IF(Z346="",0,Z346),"0")+IFERROR(IF(Z347="",0,Z347),"0")+IFERROR(IF(Z348="",0,Z348),"0")</f>
        <v>0.41325000000000001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149</v>
      </c>
      <c r="Y350" s="388">
        <f>IFERROR(SUM(Y346:Y348),"0")</f>
        <v>150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11</v>
      </c>
      <c r="Y354" s="387">
        <f>IFERROR(IF(X354="",0,CEILING((X354/$H354),1)*$H354),"")</f>
        <v>12.75</v>
      </c>
      <c r="Z354" s="36">
        <f>IFERROR(IF(Y354=0,"",ROUNDUP(Y354/H354,0)*0.00753),"")</f>
        <v>3.7650000000000003E-2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12.833333333333334</v>
      </c>
      <c r="BN354" s="64">
        <f>IFERROR(Y354*I354/H354,"0")</f>
        <v>14.875</v>
      </c>
      <c r="BO354" s="64">
        <f>IFERROR(1/J354*(X354/H354),"0")</f>
        <v>2.765208647561589E-2</v>
      </c>
      <c r="BP354" s="64">
        <f>IFERROR(1/J354*(Y354/H354),"0")</f>
        <v>3.2051282051282048E-2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34</v>
      </c>
      <c r="Y355" s="387">
        <f>IFERROR(IF(X355="",0,CEILING((X355/$H355),1)*$H355),"")</f>
        <v>35.699999999999996</v>
      </c>
      <c r="Z355" s="36">
        <f>IFERROR(IF(Y355=0,"",ROUNDUP(Y355/H355,0)*0.00753),"")</f>
        <v>0.10542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38.666666666666664</v>
      </c>
      <c r="BN355" s="64">
        <f>IFERROR(Y355*I355/H355,"0")</f>
        <v>40.599999999999994</v>
      </c>
      <c r="BO355" s="64">
        <f>IFERROR(1/J355*(X355/H355),"0")</f>
        <v>8.5470085470085472E-2</v>
      </c>
      <c r="BP355" s="64">
        <f>IFERROR(1/J355*(Y355/H355),"0")</f>
        <v>8.9743589743589744E-2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17.647058823529413</v>
      </c>
      <c r="Y356" s="388">
        <f>IFERROR(Y352/H352,"0")+IFERROR(Y353/H353,"0")+IFERROR(Y354/H354,"0")+IFERROR(Y355/H355,"0")</f>
        <v>19</v>
      </c>
      <c r="Z356" s="388">
        <f>IFERROR(IF(Z352="",0,Z352),"0")+IFERROR(IF(Z353="",0,Z353),"0")+IFERROR(IF(Z354="",0,Z354),"0")+IFERROR(IF(Z355="",0,Z355),"0")</f>
        <v>0.14307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45</v>
      </c>
      <c r="Y357" s="388">
        <f>IFERROR(SUM(Y352:Y355),"0")</f>
        <v>48.449999999999996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2</v>
      </c>
      <c r="Y366" s="387">
        <f>IFERROR(IF(X366="",0,CEILING((X366/$H366),1)*$H366),"")</f>
        <v>3.6</v>
      </c>
      <c r="Z366" s="36">
        <f>IFERROR(IF(Y366=0,"",ROUNDUP(Y366/H366,0)*0.00753),"")</f>
        <v>1.506E-2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2.2755555555555556</v>
      </c>
      <c r="BN366" s="64">
        <f>IFERROR(Y366*I366/H366,"0")</f>
        <v>4.0960000000000001</v>
      </c>
      <c r="BO366" s="64">
        <f>IFERROR(1/J366*(X366/H366),"0")</f>
        <v>7.1225071225071226E-3</v>
      </c>
      <c r="BP366" s="64">
        <f>IFERROR(1/J366*(Y366/H366),"0")</f>
        <v>1.282051282051282E-2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1.1111111111111112</v>
      </c>
      <c r="Y367" s="388">
        <f>IFERROR(Y366/H366,"0")</f>
        <v>2</v>
      </c>
      <c r="Z367" s="388">
        <f>IFERROR(IF(Z366="",0,Z366),"0")</f>
        <v>1.506E-2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2</v>
      </c>
      <c r="Y368" s="388">
        <f>IFERROR(SUM(Y366:Y366),"0")</f>
        <v>3.6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1521</v>
      </c>
      <c r="Y379" s="387">
        <f t="shared" si="67"/>
        <v>1530</v>
      </c>
      <c r="Z379" s="36">
        <f>IFERROR(IF(Y379=0,"",ROUNDUP(Y379/H379,0)*0.02175),"")</f>
        <v>2.2184999999999997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1569.672</v>
      </c>
      <c r="BN379" s="64">
        <f t="shared" si="69"/>
        <v>1578.96</v>
      </c>
      <c r="BO379" s="64">
        <f t="shared" si="70"/>
        <v>2.1124999999999998</v>
      </c>
      <c r="BP379" s="64">
        <f t="shared" si="71"/>
        <v>2.125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918</v>
      </c>
      <c r="Y381" s="387">
        <f t="shared" si="67"/>
        <v>930</v>
      </c>
      <c r="Z381" s="36">
        <f>IFERROR(IF(Y381=0,"",ROUNDUP(Y381/H381,0)*0.02175),"")</f>
        <v>1.3484999999999998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947.37600000000009</v>
      </c>
      <c r="BN381" s="64">
        <f t="shared" si="69"/>
        <v>959.76</v>
      </c>
      <c r="BO381" s="64">
        <f t="shared" si="70"/>
        <v>1.2749999999999999</v>
      </c>
      <c r="BP381" s="64">
        <f t="shared" si="71"/>
        <v>1.2916666666666665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285</v>
      </c>
      <c r="Y383" s="387">
        <f t="shared" si="67"/>
        <v>285</v>
      </c>
      <c r="Z383" s="36">
        <f>IFERROR(IF(Y383=0,"",ROUNDUP(Y383/H383,0)*0.02175),"")</f>
        <v>0.41324999999999995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294.12</v>
      </c>
      <c r="BN383" s="64">
        <f t="shared" si="69"/>
        <v>294.12</v>
      </c>
      <c r="BO383" s="64">
        <f t="shared" si="70"/>
        <v>0.39583333333333331</v>
      </c>
      <c r="BP383" s="64">
        <f t="shared" si="71"/>
        <v>0.39583333333333331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181.60000000000002</v>
      </c>
      <c r="Y387" s="388">
        <f>IFERROR(Y378/H378,"0")+IFERROR(Y379/H379,"0")+IFERROR(Y380/H380,"0")+IFERROR(Y381/H381,"0")+IFERROR(Y382/H382,"0")+IFERROR(Y383/H383,"0")+IFERROR(Y384/H384,"0")+IFERROR(Y385/H385,"0")+IFERROR(Y386/H386,"0")</f>
        <v>183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3.9802499999999994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2724</v>
      </c>
      <c r="Y388" s="388">
        <f>IFERROR(SUM(Y378:Y386),"0")</f>
        <v>2745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1125</v>
      </c>
      <c r="Y390" s="387">
        <f>IFERROR(IF(X390="",0,CEILING((X390/$H390),1)*$H390),"")</f>
        <v>1125</v>
      </c>
      <c r="Z390" s="36">
        <f>IFERROR(IF(Y390=0,"",ROUNDUP(Y390/H390,0)*0.02175),"")</f>
        <v>1.6312499999999999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1161</v>
      </c>
      <c r="BN390" s="64">
        <f>IFERROR(Y390*I390/H390,"0")</f>
        <v>1161</v>
      </c>
      <c r="BO390" s="64">
        <f>IFERROR(1/J390*(X390/H390),"0")</f>
        <v>1.5625</v>
      </c>
      <c r="BP390" s="64">
        <f>IFERROR(1/J390*(Y390/H390),"0")</f>
        <v>1.5625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75</v>
      </c>
      <c r="Y392" s="388">
        <f>IFERROR(Y390/H390,"0")+IFERROR(Y391/H391,"0")</f>
        <v>75</v>
      </c>
      <c r="Z392" s="388">
        <f>IFERROR(IF(Z390="",0,Z390),"0")+IFERROR(IF(Z391="",0,Z391),"0")</f>
        <v>1.6312499999999999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1125</v>
      </c>
      <c r="Y393" s="388">
        <f>IFERROR(SUM(Y390:Y391),"0")</f>
        <v>1125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227</v>
      </c>
      <c r="Y419" s="387">
        <f>IFERROR(IF(X419="",0,CEILING((X419/$H419),1)*$H419),"")</f>
        <v>234</v>
      </c>
      <c r="Z419" s="36">
        <f>IFERROR(IF(Y419=0,"",ROUNDUP(Y419/H419,0)*0.02175),"")</f>
        <v>0.65249999999999997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243.41384615384618</v>
      </c>
      <c r="BN419" s="64">
        <f>IFERROR(Y419*I419/H419,"0")</f>
        <v>250.92000000000002</v>
      </c>
      <c r="BO419" s="64">
        <f>IFERROR(1/J419*(X419/H419),"0")</f>
        <v>0.51968864468864462</v>
      </c>
      <c r="BP419" s="64">
        <f>IFERROR(1/J419*(Y419/H419),"0")</f>
        <v>0.5357142857142857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29.102564102564102</v>
      </c>
      <c r="Y424" s="388">
        <f>IFERROR(Y419/H419,"0")+IFERROR(Y420/H420,"0")+IFERROR(Y421/H421,"0")+IFERROR(Y422/H422,"0")+IFERROR(Y423/H423,"0")</f>
        <v>30</v>
      </c>
      <c r="Z424" s="388">
        <f>IFERROR(IF(Z419="",0,Z419),"0")+IFERROR(IF(Z420="",0,Z420),"0")+IFERROR(IF(Z421="",0,Z421),"0")+IFERROR(IF(Z422="",0,Z422),"0")+IFERROR(IF(Z423="",0,Z423),"0")</f>
        <v>0.65249999999999997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227</v>
      </c>
      <c r="Y425" s="388">
        <f>IFERROR(SUM(Y419:Y423),"0")</f>
        <v>234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83</v>
      </c>
      <c r="Y438" s="387">
        <f t="shared" si="72"/>
        <v>84</v>
      </c>
      <c r="Z438" s="36">
        <f>IFERROR(IF(Y438=0,"",ROUNDUP(Y438/H438,0)*0.00753),"")</f>
        <v>0.15060000000000001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87.545238095238091</v>
      </c>
      <c r="BN438" s="64">
        <f t="shared" si="74"/>
        <v>88.6</v>
      </c>
      <c r="BO438" s="64">
        <f t="shared" si="75"/>
        <v>0.12667887667887667</v>
      </c>
      <c r="BP438" s="64">
        <f t="shared" si="76"/>
        <v>0.12820512820512819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165</v>
      </c>
      <c r="Y440" s="387">
        <f t="shared" si="72"/>
        <v>168</v>
      </c>
      <c r="Z440" s="36">
        <f>IFERROR(IF(Y440=0,"",ROUNDUP(Y440/H440,0)*0.00753),"")</f>
        <v>0.30120000000000002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174.03571428571425</v>
      </c>
      <c r="BN440" s="64">
        <f t="shared" si="74"/>
        <v>177.2</v>
      </c>
      <c r="BO440" s="64">
        <f t="shared" si="75"/>
        <v>0.25183150183150182</v>
      </c>
      <c r="BP440" s="64">
        <f t="shared" si="76"/>
        <v>0.25641025641025639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6</v>
      </c>
      <c r="Y448" s="387">
        <f t="shared" si="72"/>
        <v>6.3000000000000007</v>
      </c>
      <c r="Z448" s="36">
        <f t="shared" si="77"/>
        <v>1.506E-2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6.371428571428571</v>
      </c>
      <c r="BN448" s="64">
        <f t="shared" si="74"/>
        <v>6.69</v>
      </c>
      <c r="BO448" s="64">
        <f t="shared" si="75"/>
        <v>1.2210012210012212E-2</v>
      </c>
      <c r="BP448" s="64">
        <f t="shared" si="76"/>
        <v>1.2820512820512822E-2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18</v>
      </c>
      <c r="Y453" s="387">
        <f t="shared" si="72"/>
        <v>18.900000000000002</v>
      </c>
      <c r="Z453" s="36">
        <f t="shared" si="77"/>
        <v>4.5179999999999998E-2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19.114285714285714</v>
      </c>
      <c r="BN453" s="64">
        <f t="shared" si="74"/>
        <v>20.07</v>
      </c>
      <c r="BO453" s="64">
        <f t="shared" si="75"/>
        <v>3.6630036630036632E-2</v>
      </c>
      <c r="BP453" s="64">
        <f t="shared" si="76"/>
        <v>3.8461538461538464E-2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70.476190476190482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0.51204000000000005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272</v>
      </c>
      <c r="Y459" s="388">
        <f>IFERROR(SUM(Y437:Y457),"0")</f>
        <v>277.2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26</v>
      </c>
      <c r="Y475" s="387">
        <f t="shared" ref="Y475:Y480" si="78">IFERROR(IF(X475="",0,CEILING((X475/$H475),1)*$H475),"")</f>
        <v>29.400000000000002</v>
      </c>
      <c r="Z475" s="36">
        <f>IFERROR(IF(Y475=0,"",ROUNDUP(Y475/H475,0)*0.00753),"")</f>
        <v>5.271E-2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27.423809523809521</v>
      </c>
      <c r="BN475" s="64">
        <f t="shared" ref="BN475:BN480" si="80">IFERROR(Y475*I475/H475,"0")</f>
        <v>31.009999999999998</v>
      </c>
      <c r="BO475" s="64">
        <f t="shared" ref="BO475:BO480" si="81">IFERROR(1/J475*(X475/H475),"0")</f>
        <v>3.9682539682539673E-2</v>
      </c>
      <c r="BP475" s="64">
        <f t="shared" ref="BP475:BP480" si="82">IFERROR(1/J475*(Y475/H475),"0")</f>
        <v>4.4871794871794872E-2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6.1904761904761898</v>
      </c>
      <c r="Y481" s="388">
        <f>IFERROR(Y475/H475,"0")+IFERROR(Y476/H476,"0")+IFERROR(Y477/H477,"0")+IFERROR(Y478/H478,"0")+IFERROR(Y479/H479,"0")+IFERROR(Y480/H480,"0")</f>
        <v>7</v>
      </c>
      <c r="Z481" s="388">
        <f>IFERROR(IF(Z475="",0,Z475),"0")+IFERROR(IF(Z476="",0,Z476),"0")+IFERROR(IF(Z477="",0,Z477),"0")+IFERROR(IF(Z478="",0,Z478),"0")+IFERROR(IF(Z479="",0,Z479),"0")+IFERROR(IF(Z480="",0,Z480),"0")</f>
        <v>5.271E-2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26</v>
      </c>
      <c r="Y482" s="388">
        <f>IFERROR(SUM(Y475:Y480),"0")</f>
        <v>29.400000000000002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120</v>
      </c>
      <c r="Y502" s="387">
        <f t="shared" ref="Y502:Y509" si="83">IFERROR(IF(X502="",0,CEILING((X502/$H502),1)*$H502),"")</f>
        <v>121.44000000000001</v>
      </c>
      <c r="Z502" s="36">
        <f t="shared" ref="Z502:Z507" si="84">IFERROR(IF(Y502=0,"",ROUNDUP(Y502/H502,0)*0.01196),"")</f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128.18181818181816</v>
      </c>
      <c r="BN502" s="64">
        <f t="shared" ref="BN502:BN509" si="86">IFERROR(Y502*I502/H502,"0")</f>
        <v>129.72</v>
      </c>
      <c r="BO502" s="64">
        <f t="shared" ref="BO502:BO509" si="87">IFERROR(1/J502*(X502/H502),"0")</f>
        <v>0.21853146853146854</v>
      </c>
      <c r="BP502" s="64">
        <f t="shared" ref="BP502:BP509" si="88">IFERROR(1/J502*(Y502/H502),"0")</f>
        <v>0.22115384615384617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87</v>
      </c>
      <c r="Y503" s="387">
        <f t="shared" si="83"/>
        <v>89.76</v>
      </c>
      <c r="Z503" s="36">
        <f t="shared" si="84"/>
        <v>0.20332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92.931818181818173</v>
      </c>
      <c r="BN503" s="64">
        <f t="shared" si="86"/>
        <v>95.88</v>
      </c>
      <c r="BO503" s="64">
        <f t="shared" si="87"/>
        <v>0.15843531468531469</v>
      </c>
      <c r="BP503" s="64">
        <f t="shared" si="88"/>
        <v>0.16346153846153846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120</v>
      </c>
      <c r="Y505" s="387">
        <f t="shared" si="83"/>
        <v>121.44000000000001</v>
      </c>
      <c r="Z505" s="36">
        <f t="shared" si="84"/>
        <v>0.27507999999999999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128.18181818181816</v>
      </c>
      <c r="BN505" s="64">
        <f t="shared" si="86"/>
        <v>129.72</v>
      </c>
      <c r="BO505" s="64">
        <f t="shared" si="87"/>
        <v>0.21853146853146854</v>
      </c>
      <c r="BP505" s="64">
        <f t="shared" si="88"/>
        <v>0.22115384615384617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61.93181818181818</v>
      </c>
      <c r="Y510" s="388">
        <f>IFERROR(Y502/H502,"0")+IFERROR(Y503/H503,"0")+IFERROR(Y504/H504,"0")+IFERROR(Y505/H505,"0")+IFERROR(Y506/H506,"0")+IFERROR(Y507/H507,"0")+IFERROR(Y508/H508,"0")+IFERROR(Y509/H509,"0")</f>
        <v>63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0.75347999999999993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327</v>
      </c>
      <c r="Y511" s="388">
        <f>IFERROR(SUM(Y502:Y509),"0")</f>
        <v>332.64000000000004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50</v>
      </c>
      <c r="Y513" s="387">
        <f>IFERROR(IF(X513="",0,CEILING((X513/$H513),1)*$H513),"")</f>
        <v>52.800000000000004</v>
      </c>
      <c r="Z513" s="36">
        <f>IFERROR(IF(Y513=0,"",ROUNDUP(Y513/H513,0)*0.01196),"")</f>
        <v>0.1196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53.409090909090907</v>
      </c>
      <c r="BN513" s="64">
        <f>IFERROR(Y513*I513/H513,"0")</f>
        <v>56.400000000000006</v>
      </c>
      <c r="BO513" s="64">
        <f>IFERROR(1/J513*(X513/H513),"0")</f>
        <v>9.1054778554778545E-2</v>
      </c>
      <c r="BP513" s="64">
        <f>IFERROR(1/J513*(Y513/H513),"0")</f>
        <v>9.6153846153846159E-2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9.4696969696969688</v>
      </c>
      <c r="Y515" s="388">
        <f>IFERROR(Y513/H513,"0")+IFERROR(Y514/H514,"0")</f>
        <v>10</v>
      </c>
      <c r="Z515" s="388">
        <f>IFERROR(IF(Z513="",0,Z513),"0")+IFERROR(IF(Z514="",0,Z514),"0")</f>
        <v>0.1196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50</v>
      </c>
      <c r="Y516" s="388">
        <f>IFERROR(SUM(Y513:Y514),"0")</f>
        <v>52.800000000000004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190</v>
      </c>
      <c r="Y518" s="387">
        <f t="shared" ref="Y518:Y523" si="89">IFERROR(IF(X518="",0,CEILING((X518/$H518),1)*$H518),"")</f>
        <v>190.08</v>
      </c>
      <c r="Z518" s="36">
        <f>IFERROR(IF(Y518=0,"",ROUNDUP(Y518/H518,0)*0.01196),"")</f>
        <v>0.43056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202.95454545454544</v>
      </c>
      <c r="BN518" s="64">
        <f t="shared" ref="BN518:BN523" si="91">IFERROR(Y518*I518/H518,"0")</f>
        <v>203.04000000000002</v>
      </c>
      <c r="BO518" s="64">
        <f t="shared" ref="BO518:BO523" si="92">IFERROR(1/J518*(X518/H518),"0")</f>
        <v>0.34600815850815853</v>
      </c>
      <c r="BP518" s="64">
        <f t="shared" ref="BP518:BP523" si="93">IFERROR(1/J518*(Y518/H518),"0")</f>
        <v>0.34615384615384615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70</v>
      </c>
      <c r="Y519" s="387">
        <f t="shared" si="89"/>
        <v>73.92</v>
      </c>
      <c r="Z519" s="36">
        <f>IFERROR(IF(Y519=0,"",ROUNDUP(Y519/H519,0)*0.01196),"")</f>
        <v>0.16744000000000001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74.772727272727266</v>
      </c>
      <c r="BN519" s="64">
        <f t="shared" si="91"/>
        <v>78.959999999999994</v>
      </c>
      <c r="BO519" s="64">
        <f t="shared" si="92"/>
        <v>0.12747668997668998</v>
      </c>
      <c r="BP519" s="64">
        <f t="shared" si="93"/>
        <v>0.13461538461538464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100</v>
      </c>
      <c r="Y520" s="387">
        <f t="shared" si="89"/>
        <v>100.32000000000001</v>
      </c>
      <c r="Z520" s="36">
        <f>IFERROR(IF(Y520=0,"",ROUNDUP(Y520/H520,0)*0.01196),"")</f>
        <v>0.22724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106.81818181818181</v>
      </c>
      <c r="BN520" s="64">
        <f t="shared" si="91"/>
        <v>107.16</v>
      </c>
      <c r="BO520" s="64">
        <f t="shared" si="92"/>
        <v>0.18210955710955709</v>
      </c>
      <c r="BP520" s="64">
        <f t="shared" si="93"/>
        <v>0.18269230769230771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68.181818181818187</v>
      </c>
      <c r="Y524" s="388">
        <f>IFERROR(Y518/H518,"0")+IFERROR(Y519/H519,"0")+IFERROR(Y520/H520,"0")+IFERROR(Y521/H521,"0")+IFERROR(Y522/H522,"0")+IFERROR(Y523/H523,"0")</f>
        <v>69</v>
      </c>
      <c r="Z524" s="388">
        <f>IFERROR(IF(Z518="",0,Z518),"0")+IFERROR(IF(Z519="",0,Z519),"0")+IFERROR(IF(Z520="",0,Z520),"0")+IFERROR(IF(Z521="",0,Z521),"0")+IFERROR(IF(Z522="",0,Z522),"0")+IFERROR(IF(Z523="",0,Z523),"0")</f>
        <v>0.82523999999999997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360</v>
      </c>
      <c r="Y525" s="388">
        <f>IFERROR(SUM(Y518:Y523),"0")</f>
        <v>364.32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219</v>
      </c>
      <c r="Y567" s="387">
        <f>IFERROR(IF(X567="",0,CEILING((X567/$H567),1)*$H567),"")</f>
        <v>226.2</v>
      </c>
      <c r="Z567" s="36">
        <f>IFERROR(IF(Y567=0,"",ROUNDUP(Y567/H567,0)*0.02175),"")</f>
        <v>0.63074999999999992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234.83538461538464</v>
      </c>
      <c r="BN567" s="64">
        <f>IFERROR(Y567*I567/H567,"0")</f>
        <v>242.55600000000004</v>
      </c>
      <c r="BO567" s="64">
        <f>IFERROR(1/J567*(X567/H567),"0")</f>
        <v>0.50137362637362637</v>
      </c>
      <c r="BP567" s="64">
        <f>IFERROR(1/J567*(Y567/H567),"0")</f>
        <v>0.51785714285714279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28.076923076923077</v>
      </c>
      <c r="Y571" s="388">
        <f>IFERROR(Y567/H567,"0")+IFERROR(Y568/H568,"0")+IFERROR(Y569/H569,"0")+IFERROR(Y570/H570,"0")</f>
        <v>29</v>
      </c>
      <c r="Z571" s="388">
        <f>IFERROR(IF(Z567="",0,Z567),"0")+IFERROR(IF(Z568="",0,Z568),"0")+IFERROR(IF(Z569="",0,Z569),"0")+IFERROR(IF(Z570="",0,Z570),"0")</f>
        <v>0.63074999999999992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219</v>
      </c>
      <c r="Y572" s="388">
        <f>IFERROR(SUM(Y567:Y570),"0")</f>
        <v>226.2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7824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7948.41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8266.3249098494107</v>
      </c>
      <c r="Y599" s="388">
        <f>IFERROR(SUM(BN22:BN595),"0")</f>
        <v>8398.4590000000007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14</v>
      </c>
      <c r="Y600" s="38">
        <f>ROUNDUP(SUM(BP22:BP595),0)</f>
        <v>15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8616.3249098494107</v>
      </c>
      <c r="Y601" s="388">
        <f>GrossWeightTotalR+PalletQtyTotalR*25</f>
        <v>8773.4590000000007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1354.2024414039122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1378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16.132729999999999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104.2</v>
      </c>
      <c r="E608" s="46">
        <f>IFERROR(Y108*1,"0")+IFERROR(Y109*1,"0")+IFERROR(Y110*1,"0")+IFERROR(Y114*1,"0")+IFERROR(Y115*1,"0")+IFERROR(Y116*1,"0")+IFERROR(Y117*1,"0")+IFERROR(Y118*1,"0")</f>
        <v>74.7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223.10000000000002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42</v>
      </c>
      <c r="I608" s="46">
        <f>IFERROR(Y193*1,"0")+IFERROR(Y194*1,"0")+IFERROR(Y195*1,"0")+IFERROR(Y196*1,"0")+IFERROR(Y197*1,"0")+IFERROR(Y198*1,"0")+IFERROR(Y199*1,"0")+IFERROR(Y200*1,"0")</f>
        <v>247.8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1344.6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216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219.45</v>
      </c>
      <c r="V608" s="46">
        <f>IFERROR(Y366*1,"0")+IFERROR(Y370*1,"0")+IFERROR(Y371*1,"0")+IFERROR(Y372*1,"0")</f>
        <v>3.6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3870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234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277.2</v>
      </c>
      <c r="Z608" s="46">
        <f>IFERROR(Y471*1,"0")+IFERROR(Y475*1,"0")+IFERROR(Y476*1,"0")+IFERROR(Y477*1,"0")+IFERROR(Y478*1,"0")+IFERROR(Y479*1,"0")+IFERROR(Y480*1,"0")+IFERROR(Y484*1,"0")</f>
        <v>29.400000000000002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749.7600000000001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226.2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2024-09-26T08:40:32Z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