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3 машина Бердянск_Мелитополь\"/>
    </mc:Choice>
  </mc:AlternateContent>
  <xr:revisionPtr revIDLastSave="0" documentId="13_ncr:1_{55533200-7BE4-4EEA-941B-7188BDC97D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H9" i="1"/>
  <c r="Y24" i="1"/>
  <c r="Y59" i="1"/>
  <c r="Y75" i="1"/>
  <c r="Y112" i="1"/>
  <c r="Y129" i="1"/>
  <c r="Y157" i="1"/>
  <c r="Z182" i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Z257" i="1" s="1"/>
  <c r="I608" i="1"/>
  <c r="Y201" i="1"/>
  <c r="K608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Y598" i="1"/>
  <c r="Z223" i="1"/>
  <c r="Y602" i="1"/>
  <c r="Y599" i="1"/>
  <c r="Z524" i="1"/>
  <c r="Z510" i="1"/>
  <c r="Z578" i="1"/>
  <c r="Z564" i="1"/>
  <c r="Z458" i="1"/>
  <c r="Z411" i="1"/>
  <c r="Z327" i="1"/>
  <c r="Z146" i="1"/>
  <c r="Z75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<sst xmlns="http://schemas.openxmlformats.org/spreadsheetml/2006/main" count="2493" uniqueCount="797">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</sst>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74</v>
      </c>
      <c r="Y53" s="387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77.288888888888877</v>
      </c>
      <c r="BN53" s="64">
        <f t="shared" ref="BN53:BN58" si="8">IFERROR(Y53*I53/H53,"0")</f>
        <v>78.959999999999994</v>
      </c>
      <c r="BO53" s="64">
        <f t="shared" ref="BO53:BO58" si="9">IFERROR(1/J53*(X53/H53),"0")</f>
        <v>0.12235449735449734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6.8518518518518512</v>
      </c>
      <c r="Y59" s="388">
        <f>IFERROR(Y53/H53,"0")+IFERROR(Y54/H54,"0")+IFERROR(Y55/H55,"0")+IFERROR(Y56/H56,"0")+IFERROR(Y57/H57,"0")+IFERROR(Y58/H58,"0")</f>
        <v>7</v>
      </c>
      <c r="Z59" s="388">
        <f>IFERROR(IF(Z53="",0,Z53),"0")+IFERROR(IF(Z54="",0,Z54),"0")+IFERROR(IF(Z55="",0,Z55),"0")+IFERROR(IF(Z56="",0,Z56),"0")+IFERROR(IF(Z57="",0,Z57),"0")+IFERROR(IF(Z58="",0,Z58),"0")</f>
        <v>0.15225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74</v>
      </c>
      <c r="Y60" s="388">
        <f>IFERROR(SUM(Y53:Y58),"0")</f>
        <v>75.600000000000009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48</v>
      </c>
      <c r="Y88" s="387">
        <f t="shared" si="16"/>
        <v>48.6</v>
      </c>
      <c r="Z88" s="36">
        <f>IFERROR(IF(Y88=0,"",ROUNDUP(Y88/H88,0)*0.00502),"")</f>
        <v>0.13553999999999999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50.666666666666657</v>
      </c>
      <c r="BN88" s="64">
        <f t="shared" si="18"/>
        <v>51.3</v>
      </c>
      <c r="BO88" s="64">
        <f t="shared" si="19"/>
        <v>0.11396011396011396</v>
      </c>
      <c r="BP88" s="64">
        <f t="shared" si="20"/>
        <v>0.11538461538461539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44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46.444444444444443</v>
      </c>
      <c r="BN89" s="64">
        <f t="shared" si="18"/>
        <v>47.5</v>
      </c>
      <c r="BO89" s="64">
        <f t="shared" si="19"/>
        <v>0.10446343779677113</v>
      </c>
      <c r="BP89" s="64">
        <f t="shared" si="20"/>
        <v>0.10683760683760685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51.111111111111107</v>
      </c>
      <c r="Y90" s="388">
        <f>IFERROR(Y84/H84,"0")+IFERROR(Y85/H85,"0")+IFERROR(Y86/H86,"0")+IFERROR(Y87/H87,"0")+IFERROR(Y88/H88,"0")+IFERROR(Y89/H89,"0")</f>
        <v>52</v>
      </c>
      <c r="Z90" s="388">
        <f>IFERROR(IF(Z84="",0,Z84),"0")+IFERROR(IF(Z85="",0,Z85),"0")+IFERROR(IF(Z86="",0,Z86),"0")+IFERROR(IF(Z87="",0,Z87),"0")+IFERROR(IF(Z88="",0,Z88),"0")+IFERROR(IF(Z89="",0,Z89),"0")</f>
        <v>0.26103999999999999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92</v>
      </c>
      <c r="Y91" s="388">
        <f>IFERROR(SUM(Y84:Y89),"0")</f>
        <v>93.6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44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46.95428571428571</v>
      </c>
      <c r="BN102" s="64">
        <f>IFERROR(Y102*I102/H102,"0")</f>
        <v>53.784000000000006</v>
      </c>
      <c r="BO102" s="64">
        <f>IFERROR(1/J102*(X102/H102),"0")</f>
        <v>9.3537414965986387E-2</v>
      </c>
      <c r="BP102" s="64">
        <f>IFERROR(1/J102*(Y102/H102),"0")</f>
        <v>0.10714285714285714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5.2380952380952381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44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23</v>
      </c>
      <c r="Y108" s="387">
        <f>IFERROR(IF(X108="",0,CEILING((X108/$H108),1)*$H108),"")</f>
        <v>32.400000000000006</v>
      </c>
      <c r="Z108" s="36">
        <f>IFERROR(IF(Y108=0,"",ROUNDUP(Y108/H108,0)*0.02175),"")</f>
        <v>6.5250000000000002E-2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24.022222222222222</v>
      </c>
      <c r="BN108" s="64">
        <f>IFERROR(Y108*I108/H108,"0")</f>
        <v>33.840000000000003</v>
      </c>
      <c r="BO108" s="64">
        <f>IFERROR(1/J108*(X108/H108),"0")</f>
        <v>3.8029100529100524E-2</v>
      </c>
      <c r="BP108" s="64">
        <f>IFERROR(1/J108*(Y108/H108),"0")</f>
        <v>5.3571428571428575E-2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2.1296296296296293</v>
      </c>
      <c r="Y111" s="388">
        <f>IFERROR(Y108/H108,"0")+IFERROR(Y109/H109,"0")+IFERROR(Y110/H110,"0")</f>
        <v>3.0000000000000004</v>
      </c>
      <c r="Z111" s="388">
        <f>IFERROR(IF(Z108="",0,Z108),"0")+IFERROR(IF(Z109="",0,Z109),"0")+IFERROR(IF(Z110="",0,Z110),"0")</f>
        <v>6.5250000000000002E-2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23</v>
      </c>
      <c r="Y112" s="388">
        <f>IFERROR(SUM(Y108:Y110),"0")</f>
        <v>32.400000000000006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574</v>
      </c>
      <c r="Y115" s="387">
        <f>IFERROR(IF(X115="",0,CEILING((X115/$H115),1)*$H115),"")</f>
        <v>579.6</v>
      </c>
      <c r="Z115" s="36">
        <f>IFERROR(IF(Y115=0,"",ROUNDUP(Y115/H115,0)*0.02175),"")</f>
        <v>1.5007499999999998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612.54</v>
      </c>
      <c r="BN115" s="64">
        <f>IFERROR(Y115*I115/H115,"0")</f>
        <v>618.51600000000008</v>
      </c>
      <c r="BO115" s="64">
        <f>IFERROR(1/J115*(X115/H115),"0")</f>
        <v>1.2202380952380951</v>
      </c>
      <c r="BP115" s="64">
        <f>IFERROR(1/J115*(Y115/H115),"0")</f>
        <v>1.232142857142857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68.333333333333329</v>
      </c>
      <c r="Y119" s="388">
        <f>IFERROR(Y114/H114,"0")+IFERROR(Y115/H115,"0")+IFERROR(Y116/H116,"0")+IFERROR(Y117/H117,"0")+IFERROR(Y118/H118,"0")</f>
        <v>69</v>
      </c>
      <c r="Z119" s="388">
        <f>IFERROR(IF(Z114="",0,Z114),"0")+IFERROR(IF(Z115="",0,Z115),"0")+IFERROR(IF(Z116="",0,Z116),"0")+IFERROR(IF(Z117="",0,Z117),"0")+IFERROR(IF(Z118="",0,Z118),"0")</f>
        <v>1.5007499999999998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574</v>
      </c>
      <c r="Y120" s="388">
        <f>IFERROR(SUM(Y114:Y118),"0")</f>
        <v>579.6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69</v>
      </c>
      <c r="Y135" s="387">
        <f>IFERROR(IF(X135="",0,CEILING((X135/$H135),1)*$H135),"")</f>
        <v>69.599999999999994</v>
      </c>
      <c r="Z135" s="36">
        <f>IFERROR(IF(Y135=0,"",ROUNDUP(Y135/H135,0)*0.00753),"")</f>
        <v>0.21837000000000001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74.75</v>
      </c>
      <c r="BN135" s="64">
        <f>IFERROR(Y135*I135/H135,"0")</f>
        <v>75.399999999999991</v>
      </c>
      <c r="BO135" s="64">
        <f>IFERROR(1/J135*(X135/H135),"0")</f>
        <v>0.18429487179487178</v>
      </c>
      <c r="BP135" s="64">
        <f>IFERROR(1/J135*(Y135/H135),"0")</f>
        <v>0.1858974358974359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28.75</v>
      </c>
      <c r="Y136" s="388">
        <f>IFERROR(Y131/H131,"0")+IFERROR(Y132/H132,"0")+IFERROR(Y133/H133,"0")+IFERROR(Y134/H134,"0")+IFERROR(Y135/H135,"0")</f>
        <v>29</v>
      </c>
      <c r="Z136" s="388">
        <f>IFERROR(IF(Z131="",0,Z131),"0")+IFERROR(IF(Z132="",0,Z132),"0")+IFERROR(IF(Z133="",0,Z133),"0")+IFERROR(IF(Z134="",0,Z134),"0")+IFERROR(IF(Z135="",0,Z135),"0")</f>
        <v>0.21837000000000001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69</v>
      </c>
      <c r="Y137" s="388">
        <f>IFERROR(SUM(Y131:Y135),"0")</f>
        <v>69.599999999999994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390</v>
      </c>
      <c r="Y140" s="387">
        <f t="shared" si="21"/>
        <v>394.8</v>
      </c>
      <c r="Z140" s="36">
        <f>IFERROR(IF(Y140=0,"",ROUNDUP(Y140/H140,0)*0.02175),"")</f>
        <v>1.0222499999999999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415.90714285714284</v>
      </c>
      <c r="BN140" s="64">
        <f t="shared" si="23"/>
        <v>421.02600000000001</v>
      </c>
      <c r="BO140" s="64">
        <f t="shared" si="24"/>
        <v>0.82908163265306112</v>
      </c>
      <c r="BP140" s="64">
        <f t="shared" si="25"/>
        <v>0.83928571428571419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46.428571428571423</v>
      </c>
      <c r="Y146" s="388">
        <f>IFERROR(Y139/H139,"0")+IFERROR(Y140/H140,"0")+IFERROR(Y141/H141,"0")+IFERROR(Y142/H142,"0")+IFERROR(Y143/H143,"0")+IFERROR(Y144/H144,"0")+IFERROR(Y145/H145,"0")</f>
        <v>47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1.0222499999999999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390</v>
      </c>
      <c r="Y147" s="388">
        <f>IFERROR(SUM(Y139:Y145),"0")</f>
        <v>394.8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31</v>
      </c>
      <c r="Y215" s="387">
        <f t="shared" ref="Y215:Y222" si="31">IFERROR(IF(X215="",0,CEILING((X215/$H215),1)*$H215),"")</f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32.205555555555556</v>
      </c>
      <c r="BN215" s="64">
        <f t="shared" ref="BN215:BN222" si="33">IFERROR(Y215*I215/H215,"0")</f>
        <v>33.660000000000004</v>
      </c>
      <c r="BO215" s="64">
        <f t="shared" ref="BO215:BO222" si="34">IFERROR(1/J215*(X215/H215),"0")</f>
        <v>4.7839506172839504E-2</v>
      </c>
      <c r="BP215" s="64">
        <f t="shared" ref="BP215:BP222" si="35">IFERROR(1/J215*(Y215/H215),"0")</f>
        <v>5.000000000000001E-2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5.7407407407407405</v>
      </c>
      <c r="Y223" s="388">
        <f>IFERROR(Y215/H215,"0")+IFERROR(Y216/H216,"0")+IFERROR(Y217/H217,"0")+IFERROR(Y218/H218,"0")+IFERROR(Y219/H219,"0")+IFERROR(Y220/H220,"0")+IFERROR(Y221/H221,"0")+IFERROR(Y222/H222,"0")</f>
        <v>6.0000000000000009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5.6219999999999999E-2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31</v>
      </c>
      <c r="Y224" s="388">
        <f>IFERROR(SUM(Y215:Y222),"0")</f>
        <v>32.400000000000006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123</v>
      </c>
      <c r="Y227" s="387">
        <f t="shared" si="36"/>
        <v>124.8</v>
      </c>
      <c r="Z227" s="36">
        <f>IFERROR(IF(Y227=0,"",ROUNDUP(Y227/H227,0)*0.02175),"")</f>
        <v>0.34799999999999998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131.89384615384617</v>
      </c>
      <c r="BN227" s="64">
        <f t="shared" si="38"/>
        <v>133.82400000000001</v>
      </c>
      <c r="BO227" s="64">
        <f t="shared" si="39"/>
        <v>0.28159340659340659</v>
      </c>
      <c r="BP227" s="64">
        <f t="shared" si="40"/>
        <v>0.2857142857142857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177</v>
      </c>
      <c r="Y230" s="387">
        <f t="shared" si="36"/>
        <v>177.6</v>
      </c>
      <c r="Z230" s="36">
        <f t="shared" ref="Z230:Z236" si="41">IFERROR(IF(Y230=0,"",ROUNDUP(Y230/H230,0)*0.00753),"")</f>
        <v>0.55722000000000005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198.38750000000002</v>
      </c>
      <c r="BN230" s="64">
        <f t="shared" si="38"/>
        <v>199.06</v>
      </c>
      <c r="BO230" s="64">
        <f t="shared" si="39"/>
        <v>0.47275641025641024</v>
      </c>
      <c r="BP230" s="64">
        <f t="shared" si="40"/>
        <v>0.47435897435897434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403</v>
      </c>
      <c r="Y232" s="387">
        <f t="shared" si="36"/>
        <v>403.2</v>
      </c>
      <c r="Z232" s="36">
        <f t="shared" si="41"/>
        <v>1.2650399999999999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448.67333333333335</v>
      </c>
      <c r="BN232" s="64">
        <f t="shared" si="38"/>
        <v>448.89600000000002</v>
      </c>
      <c r="BO232" s="64">
        <f t="shared" si="39"/>
        <v>1.0763888888888891</v>
      </c>
      <c r="BP232" s="64">
        <f t="shared" si="40"/>
        <v>1.0769230769230769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199</v>
      </c>
      <c r="Y233" s="387">
        <f t="shared" si="36"/>
        <v>199.2</v>
      </c>
      <c r="Z233" s="36">
        <f t="shared" si="41"/>
        <v>0.62499000000000005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221.55333333333337</v>
      </c>
      <c r="BN233" s="64">
        <f t="shared" si="38"/>
        <v>221.77599999999998</v>
      </c>
      <c r="BO233" s="64">
        <f t="shared" si="39"/>
        <v>0.53151709401709402</v>
      </c>
      <c r="BP233" s="64">
        <f t="shared" si="40"/>
        <v>0.53205128205128205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253</v>
      </c>
      <c r="Y235" s="387">
        <f t="shared" si="36"/>
        <v>254.39999999999998</v>
      </c>
      <c r="Z235" s="36">
        <f t="shared" si="41"/>
        <v>0.79818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281.6733333333334</v>
      </c>
      <c r="BN235" s="64">
        <f t="shared" si="38"/>
        <v>283.23200000000003</v>
      </c>
      <c r="BO235" s="64">
        <f t="shared" si="39"/>
        <v>0.67574786324786329</v>
      </c>
      <c r="BP235" s="64">
        <f t="shared" si="40"/>
        <v>0.67948717948717952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207</v>
      </c>
      <c r="Y236" s="387">
        <f t="shared" si="36"/>
        <v>208.79999999999998</v>
      </c>
      <c r="Z236" s="36">
        <f t="shared" si="41"/>
        <v>0.65510999999999997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230.97750000000002</v>
      </c>
      <c r="BN236" s="64">
        <f t="shared" si="38"/>
        <v>232.98599999999999</v>
      </c>
      <c r="BO236" s="64">
        <f t="shared" si="39"/>
        <v>0.55288461538461542</v>
      </c>
      <c r="BP236" s="64">
        <f t="shared" si="40"/>
        <v>0.55769230769230771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532.01923076923083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534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4.2485399999999993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1362</v>
      </c>
      <c r="Y238" s="388">
        <f>IFERROR(SUM(Y226:Y236),"0")</f>
        <v>1367.9999999999998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344</v>
      </c>
      <c r="Y243" s="387">
        <f>IFERROR(IF(X243="",0,CEILING((X243/$H243),1)*$H243),"")</f>
        <v>345.59999999999997</v>
      </c>
      <c r="Z243" s="36">
        <f>IFERROR(IF(Y243=0,"",ROUNDUP(Y243/H243,0)*0.00753),"")</f>
        <v>1.08432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382.98666666666668</v>
      </c>
      <c r="BN243" s="64">
        <f>IFERROR(Y243*I243/H243,"0")</f>
        <v>384.76799999999997</v>
      </c>
      <c r="BO243" s="64">
        <f>IFERROR(1/J243*(X243/H243),"0")</f>
        <v>0.91880341880341887</v>
      </c>
      <c r="BP243" s="64">
        <f>IFERROR(1/J243*(Y243/H243),"0")</f>
        <v>0.92307692307692302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104</v>
      </c>
      <c r="Y244" s="387">
        <f>IFERROR(IF(X244="",0,CEILING((X244/$H244),1)*$H244),"")</f>
        <v>105.6</v>
      </c>
      <c r="Z244" s="36">
        <f>IFERROR(IF(Y244=0,"",ROUNDUP(Y244/H244,0)*0.00753),"")</f>
        <v>0.33132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115.78666666666669</v>
      </c>
      <c r="BN244" s="64">
        <f>IFERROR(Y244*I244/H244,"0")</f>
        <v>117.56800000000001</v>
      </c>
      <c r="BO244" s="64">
        <f>IFERROR(1/J244*(X244/H244),"0")</f>
        <v>0.27777777777777779</v>
      </c>
      <c r="BP244" s="64">
        <f>IFERROR(1/J244*(Y244/H244),"0")</f>
        <v>0.28205128205128205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186.66666666666669</v>
      </c>
      <c r="Y245" s="388">
        <f>IFERROR(Y240/H240,"0")+IFERROR(Y241/H241,"0")+IFERROR(Y242/H242,"0")+IFERROR(Y243/H243,"0")+IFERROR(Y244/H244,"0")</f>
        <v>188</v>
      </c>
      <c r="Z245" s="388">
        <f>IFERROR(IF(Z240="",0,Z240),"0")+IFERROR(IF(Z241="",0,Z241),"0")+IFERROR(IF(Z242="",0,Z242),"0")+IFERROR(IF(Z243="",0,Z243),"0")+IFERROR(IF(Z244="",0,Z244),"0")</f>
        <v>1.41564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448</v>
      </c>
      <c r="Y246" s="388">
        <f>IFERROR(SUM(Y240:Y244),"0")</f>
        <v>451.19999999999993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9</v>
      </c>
      <c r="Y256" s="387">
        <f t="shared" si="42"/>
        <v>12</v>
      </c>
      <c r="Z256" s="36">
        <f>IFERROR(IF(Y256=0,"",ROUNDUP(Y256/H256,0)*0.00937),"")</f>
        <v>2.811E-2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9.5400000000000009</v>
      </c>
      <c r="BN256" s="64">
        <f t="shared" si="44"/>
        <v>12.72</v>
      </c>
      <c r="BO256" s="64">
        <f t="shared" si="45"/>
        <v>1.8749999999999999E-2</v>
      </c>
      <c r="BP256" s="64">
        <f t="shared" si="46"/>
        <v>2.5000000000000001E-2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2.25</v>
      </c>
      <c r="Y257" s="388">
        <f>IFERROR(Y249/H249,"0")+IFERROR(Y250/H250,"0")+IFERROR(Y251/H251,"0")+IFERROR(Y252/H252,"0")+IFERROR(Y253/H253,"0")+IFERROR(Y254/H254,"0")+IFERROR(Y255/H255,"0")+IFERROR(Y256/H256,"0")</f>
        <v>3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2.811E-2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9</v>
      </c>
      <c r="Y258" s="388">
        <f>IFERROR(SUM(Y249:Y256),"0")</f>
        <v>12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129</v>
      </c>
      <c r="Y297" s="387">
        <f>IFERROR(IF(X297="",0,CEILING((X297/$H297),1)*$H297),"")</f>
        <v>129.6</v>
      </c>
      <c r="Z297" s="36">
        <f>IFERROR(IF(Y297=0,"",ROUNDUP(Y297/H297,0)*0.00753),"")</f>
        <v>0.40662000000000004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143.62000000000003</v>
      </c>
      <c r="BN297" s="64">
        <f>IFERROR(Y297*I297/H297,"0")</f>
        <v>144.28800000000001</v>
      </c>
      <c r="BO297" s="64">
        <f>IFERROR(1/J297*(X297/H297),"0")</f>
        <v>0.34455128205128205</v>
      </c>
      <c r="BP297" s="64">
        <f>IFERROR(1/J297*(Y297/H297),"0")</f>
        <v>0.34615384615384615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281</v>
      </c>
      <c r="Y298" s="387">
        <f>IFERROR(IF(X298="",0,CEILING((X298/$H298),1)*$H298),"")</f>
        <v>283.2</v>
      </c>
      <c r="Z298" s="36">
        <f>IFERROR(IF(Y298=0,"",ROUNDUP(Y298/H298,0)*0.00753),"")</f>
        <v>0.88854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304.41666666666669</v>
      </c>
      <c r="BN298" s="64">
        <f>IFERROR(Y298*I298/H298,"0")</f>
        <v>306.8</v>
      </c>
      <c r="BO298" s="64">
        <f>IFERROR(1/J298*(X298/H298),"0")</f>
        <v>0.75053418803418803</v>
      </c>
      <c r="BP298" s="64">
        <f>IFERROR(1/J298*(Y298/H298),"0")</f>
        <v>0.75641025641025639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170.83333333333334</v>
      </c>
      <c r="Y300" s="388">
        <f>IFERROR(Y295/H295,"0")+IFERROR(Y296/H296,"0")+IFERROR(Y297/H297,"0")+IFERROR(Y298/H298,"0")+IFERROR(Y299/H299,"0")</f>
        <v>172</v>
      </c>
      <c r="Z300" s="388">
        <f>IFERROR(IF(Z295="",0,Z295),"0")+IFERROR(IF(Z296="",0,Z296),"0")+IFERROR(IF(Z297="",0,Z297),"0")+IFERROR(IF(Z298="",0,Z298),"0")+IFERROR(IF(Z299="",0,Z299),"0")</f>
        <v>1.2951600000000001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410</v>
      </c>
      <c r="Y301" s="388">
        <f>IFERROR(SUM(Y295:Y299),"0")</f>
        <v>412.79999999999995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124</v>
      </c>
      <c r="Y319" s="387">
        <f t="shared" ref="Y319:Y326" si="57">IFERROR(IF(X319="",0,CEILING((X319/$H319),1)*$H319),"")</f>
        <v>129.60000000000002</v>
      </c>
      <c r="Z319" s="36">
        <f>IFERROR(IF(Y319=0,"",ROUNDUP(Y319/H319,0)*0.02175),"")</f>
        <v>0.26100000000000001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129.51111111111109</v>
      </c>
      <c r="BN319" s="64">
        <f t="shared" ref="BN319:BN326" si="59">IFERROR(Y319*I319/H319,"0")</f>
        <v>135.36000000000001</v>
      </c>
      <c r="BO319" s="64">
        <f t="shared" ref="BO319:BO326" si="60">IFERROR(1/J319*(X319/H319),"0")</f>
        <v>0.205026455026455</v>
      </c>
      <c r="BP319" s="64">
        <f t="shared" ref="BP319:BP326" si="61">IFERROR(1/J319*(Y319/H319),"0")</f>
        <v>0.2142857142857143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56</v>
      </c>
      <c r="Y320" s="387">
        <f t="shared" si="57"/>
        <v>64.800000000000011</v>
      </c>
      <c r="Z320" s="36">
        <f>IFERROR(IF(Y320=0,"",ROUNDUP(Y320/H320,0)*0.02175),"")</f>
        <v>0.1305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58.48888888888888</v>
      </c>
      <c r="BN320" s="64">
        <f t="shared" si="59"/>
        <v>67.680000000000007</v>
      </c>
      <c r="BO320" s="64">
        <f t="shared" si="60"/>
        <v>9.2592592592592587E-2</v>
      </c>
      <c r="BP320" s="64">
        <f t="shared" si="61"/>
        <v>0.10714285714285715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83</v>
      </c>
      <c r="Y322" s="387">
        <f t="shared" si="57"/>
        <v>86.4</v>
      </c>
      <c r="Z322" s="36">
        <f>IFERROR(IF(Y322=0,"",ROUNDUP(Y322/H322,0)*0.02175),"")</f>
        <v>0.17399999999999999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86.688888888888869</v>
      </c>
      <c r="BN322" s="64">
        <f t="shared" si="59"/>
        <v>90.24</v>
      </c>
      <c r="BO322" s="64">
        <f t="shared" si="60"/>
        <v>0.13723544973544974</v>
      </c>
      <c r="BP322" s="64">
        <f t="shared" si="61"/>
        <v>0.14285714285714285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24.351851851851848</v>
      </c>
      <c r="Y327" s="388">
        <f>IFERROR(Y319/H319,"0")+IFERROR(Y320/H320,"0")+IFERROR(Y321/H321,"0")+IFERROR(Y322/H322,"0")+IFERROR(Y323/H323,"0")+IFERROR(Y324/H324,"0")+IFERROR(Y325/H325,"0")+IFERROR(Y326/H326,"0")</f>
        <v>26.000000000000004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0.5655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263</v>
      </c>
      <c r="Y328" s="388">
        <f>IFERROR(SUM(Y319:Y326),"0")</f>
        <v>280.80000000000007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82</v>
      </c>
      <c r="Y330" s="387">
        <f>IFERROR(IF(X330="",0,CEILING((X330/$H330),1)*$H330),"")</f>
        <v>84</v>
      </c>
      <c r="Z330" s="36">
        <f>IFERROR(IF(Y330=0,"",ROUNDUP(Y330/H330,0)*0.00753),"")</f>
        <v>0.15060000000000001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87.076190476190462</v>
      </c>
      <c r="BN330" s="64">
        <f>IFERROR(Y330*I330/H330,"0")</f>
        <v>89.199999999999989</v>
      </c>
      <c r="BO330" s="64">
        <f>IFERROR(1/J330*(X330/H330),"0")</f>
        <v>0.12515262515262512</v>
      </c>
      <c r="BP330" s="64">
        <f>IFERROR(1/J330*(Y330/H330),"0")</f>
        <v>0.12820512820512819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19.523809523809522</v>
      </c>
      <c r="Y334" s="388">
        <f>IFERROR(Y330/H330,"0")+IFERROR(Y331/H331,"0")+IFERROR(Y332/H332,"0")+IFERROR(Y333/H333,"0")</f>
        <v>20</v>
      </c>
      <c r="Z334" s="388">
        <f>IFERROR(IF(Z330="",0,Z330),"0")+IFERROR(IF(Z331="",0,Z331),"0")+IFERROR(IF(Z332="",0,Z332),"0")+IFERROR(IF(Z333="",0,Z333),"0")</f>
        <v>0.15060000000000001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82</v>
      </c>
      <c r="Y335" s="388">
        <f>IFERROR(SUM(Y330:Y333),"0")</f>
        <v>84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219</v>
      </c>
      <c r="Y346" s="387">
        <f>IFERROR(IF(X346="",0,CEILING((X346/$H346),1)*$H346),"")</f>
        <v>226.8</v>
      </c>
      <c r="Z346" s="36">
        <f>IFERROR(IF(Y346=0,"",ROUNDUP(Y346/H346,0)*0.02175),"")</f>
        <v>0.58724999999999994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233.7042857142857</v>
      </c>
      <c r="BN346" s="64">
        <f>IFERROR(Y346*I346/H346,"0")</f>
        <v>242.02800000000002</v>
      </c>
      <c r="BO346" s="64">
        <f>IFERROR(1/J346*(X346/H346),"0")</f>
        <v>0.46556122448979587</v>
      </c>
      <c r="BP346" s="64">
        <f>IFERROR(1/J346*(Y346/H346),"0")</f>
        <v>0.4821428571428571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200</v>
      </c>
      <c r="Y347" s="387">
        <f>IFERROR(IF(X347="",0,CEILING((X347/$H347),1)*$H347),"")</f>
        <v>202.79999999999998</v>
      </c>
      <c r="Z347" s="36">
        <f>IFERROR(IF(Y347=0,"",ROUNDUP(Y347/H347,0)*0.02175),"")</f>
        <v>0.5655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214.46153846153848</v>
      </c>
      <c r="BN347" s="64">
        <f>IFERROR(Y347*I347/H347,"0")</f>
        <v>217.464</v>
      </c>
      <c r="BO347" s="64">
        <f>IFERROR(1/J347*(X347/H347),"0")</f>
        <v>0.45787545787545786</v>
      </c>
      <c r="BP347" s="64">
        <f>IFERROR(1/J347*(Y347/H347),"0")</f>
        <v>0.46428571428571425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53</v>
      </c>
      <c r="Y348" s="387">
        <f>IFERROR(IF(X348="",0,CEILING((X348/$H348),1)*$H348),"")</f>
        <v>58.800000000000004</v>
      </c>
      <c r="Z348" s="36">
        <f>IFERROR(IF(Y348=0,"",ROUNDUP(Y348/H348,0)*0.02175),"")</f>
        <v>0.15225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56.558571428571433</v>
      </c>
      <c r="BN348" s="64">
        <f>IFERROR(Y348*I348/H348,"0")</f>
        <v>62.748000000000005</v>
      </c>
      <c r="BO348" s="64">
        <f>IFERROR(1/J348*(X348/H348),"0")</f>
        <v>0.11267006802721087</v>
      </c>
      <c r="BP348" s="64">
        <f>IFERROR(1/J348*(Y348/H348),"0")</f>
        <v>0.125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58.021978021978022</v>
      </c>
      <c r="Y349" s="388">
        <f>IFERROR(Y346/H346,"0")+IFERROR(Y347/H347,"0")+IFERROR(Y348/H348,"0")</f>
        <v>60</v>
      </c>
      <c r="Z349" s="388">
        <f>IFERROR(IF(Z346="",0,Z346),"0")+IFERROR(IF(Z347="",0,Z347),"0")+IFERROR(IF(Z348="",0,Z348),"0")</f>
        <v>1.3049999999999999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472</v>
      </c>
      <c r="Y350" s="388">
        <f>IFERROR(SUM(Y346:Y348),"0")</f>
        <v>488.40000000000003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68</v>
      </c>
      <c r="Y355" s="387">
        <f>IFERROR(IF(X355="",0,CEILING((X355/$H355),1)*$H355),"")</f>
        <v>68.849999999999994</v>
      </c>
      <c r="Z355" s="36">
        <f>IFERROR(IF(Y355=0,"",ROUNDUP(Y355/H355,0)*0.00753),"")</f>
        <v>0.20331000000000002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77.333333333333329</v>
      </c>
      <c r="BN355" s="64">
        <f>IFERROR(Y355*I355/H355,"0")</f>
        <v>78.3</v>
      </c>
      <c r="BO355" s="64">
        <f>IFERROR(1/J355*(X355/H355),"0")</f>
        <v>0.17094017094017094</v>
      </c>
      <c r="BP355" s="64">
        <f>IFERROR(1/J355*(Y355/H355),"0")</f>
        <v>0.17307692307692307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26.666666666666668</v>
      </c>
      <c r="Y356" s="388">
        <f>IFERROR(Y352/H352,"0")+IFERROR(Y353/H353,"0")+IFERROR(Y354/H354,"0")+IFERROR(Y355/H355,"0")</f>
        <v>27</v>
      </c>
      <c r="Z356" s="388">
        <f>IFERROR(IF(Z352="",0,Z352),"0")+IFERROR(IF(Z353="",0,Z353),"0")+IFERROR(IF(Z354="",0,Z354),"0")+IFERROR(IF(Z355="",0,Z355),"0")</f>
        <v>0.20331000000000002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68</v>
      </c>
      <c r="Y357" s="388">
        <f>IFERROR(SUM(Y352:Y355),"0")</f>
        <v>68.849999999999994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7</v>
      </c>
      <c r="Y366" s="387">
        <f>IFERROR(IF(X366="",0,CEILING((X366/$H366),1)*$H366),"")</f>
        <v>7.2</v>
      </c>
      <c r="Z366" s="36">
        <f>IFERROR(IF(Y366=0,"",ROUNDUP(Y366/H366,0)*0.00753),"")</f>
        <v>3.0120000000000001E-2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7.9644444444444442</v>
      </c>
      <c r="BN366" s="64">
        <f>IFERROR(Y366*I366/H366,"0")</f>
        <v>8.1920000000000002</v>
      </c>
      <c r="BO366" s="64">
        <f>IFERROR(1/J366*(X366/H366),"0")</f>
        <v>2.4928774928774929E-2</v>
      </c>
      <c r="BP366" s="64">
        <f>IFERROR(1/J366*(Y366/H366),"0")</f>
        <v>2.564102564102564E-2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3.8888888888888888</v>
      </c>
      <c r="Y367" s="388">
        <f>IFERROR(Y366/H366,"0")</f>
        <v>4</v>
      </c>
      <c r="Z367" s="388">
        <f>IFERROR(IF(Z366="",0,Z366),"0")</f>
        <v>3.0120000000000001E-2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7</v>
      </c>
      <c r="Y368" s="388">
        <f>IFERROR(SUM(Y366:Y366),"0")</f>
        <v>7.2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850</v>
      </c>
      <c r="Y379" s="387">
        <f t="shared" si="67"/>
        <v>855</v>
      </c>
      <c r="Z379" s="36">
        <f>IFERROR(IF(Y379=0,"",ROUNDUP(Y379/H379,0)*0.02175),"")</f>
        <v>1.2397499999999999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877.2</v>
      </c>
      <c r="BN379" s="64">
        <f t="shared" si="69"/>
        <v>882.36</v>
      </c>
      <c r="BO379" s="64">
        <f t="shared" si="70"/>
        <v>1.1805555555555554</v>
      </c>
      <c r="BP379" s="64">
        <f t="shared" si="71"/>
        <v>1.1875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622</v>
      </c>
      <c r="Y381" s="387">
        <f t="shared" si="67"/>
        <v>630</v>
      </c>
      <c r="Z381" s="36">
        <f>IFERROR(IF(Y381=0,"",ROUNDUP(Y381/H381,0)*0.02175),"")</f>
        <v>0.91349999999999998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641.904</v>
      </c>
      <c r="BN381" s="64">
        <f t="shared" si="69"/>
        <v>650.16</v>
      </c>
      <c r="BO381" s="64">
        <f t="shared" si="70"/>
        <v>0.86388888888888893</v>
      </c>
      <c r="BP381" s="64">
        <f t="shared" si="71"/>
        <v>0.875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700</v>
      </c>
      <c r="Y383" s="387">
        <f t="shared" si="67"/>
        <v>705</v>
      </c>
      <c r="Z383" s="36">
        <f>IFERROR(IF(Y383=0,"",ROUNDUP(Y383/H383,0)*0.02175),"")</f>
        <v>1.0222499999999999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722.4</v>
      </c>
      <c r="BN383" s="64">
        <f t="shared" si="69"/>
        <v>727.56</v>
      </c>
      <c r="BO383" s="64">
        <f t="shared" si="70"/>
        <v>0.9722222222222221</v>
      </c>
      <c r="BP383" s="64">
        <f t="shared" si="71"/>
        <v>0.97916666666666663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144.79999999999998</v>
      </c>
      <c r="Y387" s="388">
        <f>IFERROR(Y378/H378,"0")+IFERROR(Y379/H379,"0")+IFERROR(Y380/H380,"0")+IFERROR(Y381/H381,"0")+IFERROR(Y382/H382,"0")+IFERROR(Y383/H383,"0")+IFERROR(Y384/H384,"0")+IFERROR(Y385/H385,"0")+IFERROR(Y386/H386,"0")</f>
        <v>146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3.1754999999999995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2172</v>
      </c>
      <c r="Y388" s="388">
        <f>IFERROR(SUM(Y378:Y386),"0")</f>
        <v>2190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350</v>
      </c>
      <c r="Y390" s="387">
        <f>IFERROR(IF(X390="",0,CEILING((X390/$H390),1)*$H390),"")</f>
        <v>360</v>
      </c>
      <c r="Z390" s="36">
        <f>IFERROR(IF(Y390=0,"",ROUNDUP(Y390/H390,0)*0.02175),"")</f>
        <v>0.52200000000000002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361.2</v>
      </c>
      <c r="BN390" s="64">
        <f>IFERROR(Y390*I390/H390,"0")</f>
        <v>371.52000000000004</v>
      </c>
      <c r="BO390" s="64">
        <f>IFERROR(1/J390*(X390/H390),"0")</f>
        <v>0.48611111111111105</v>
      </c>
      <c r="BP390" s="64">
        <f>IFERROR(1/J390*(Y390/H390),"0")</f>
        <v>0.5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23.333333333333332</v>
      </c>
      <c r="Y392" s="388">
        <f>IFERROR(Y390/H390,"0")+IFERROR(Y391/H391,"0")</f>
        <v>24</v>
      </c>
      <c r="Z392" s="388">
        <f>IFERROR(IF(Z390="",0,Z390),"0")+IFERROR(IF(Z391="",0,Z391),"0")</f>
        <v>0.52200000000000002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350</v>
      </c>
      <c r="Y393" s="388">
        <f>IFERROR(SUM(Y390:Y391),"0")</f>
        <v>360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49</v>
      </c>
      <c r="Y397" s="387">
        <f>IFERROR(IF(X397="",0,CEILING((X397/$H397),1)*$H397),"")</f>
        <v>54.6</v>
      </c>
      <c r="Z397" s="36">
        <f>IFERROR(IF(Y397=0,"",ROUNDUP(Y397/H397,0)*0.02175),"")</f>
        <v>0.15225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52.543076923076924</v>
      </c>
      <c r="BN397" s="64">
        <f>IFERROR(Y397*I397/H397,"0")</f>
        <v>58.548000000000009</v>
      </c>
      <c r="BO397" s="64">
        <f>IFERROR(1/J397*(X397/H397),"0")</f>
        <v>0.11217948717948717</v>
      </c>
      <c r="BP397" s="64">
        <f>IFERROR(1/J397*(Y397/H397),"0")</f>
        <v>0.125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6.2820512820512819</v>
      </c>
      <c r="Y398" s="388">
        <f>IFERROR(Y395/H395,"0")+IFERROR(Y396/H396,"0")+IFERROR(Y397/H397,"0")</f>
        <v>7</v>
      </c>
      <c r="Z398" s="388">
        <f>IFERROR(IF(Z395="",0,Z395),"0")+IFERROR(IF(Z396="",0,Z396),"0")+IFERROR(IF(Z397="",0,Z397),"0")</f>
        <v>0.15225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49</v>
      </c>
      <c r="Y399" s="388">
        <f>IFERROR(SUM(Y395:Y397),"0")</f>
        <v>54.6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211</v>
      </c>
      <c r="Y419" s="387">
        <f>IFERROR(IF(X419="",0,CEILING((X419/$H419),1)*$H419),"")</f>
        <v>218.4</v>
      </c>
      <c r="Z419" s="36">
        <f>IFERROR(IF(Y419=0,"",ROUNDUP(Y419/H419,0)*0.02175),"")</f>
        <v>0.60899999999999999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226.2569230769231</v>
      </c>
      <c r="BN419" s="64">
        <f>IFERROR(Y419*I419/H419,"0")</f>
        <v>234.19200000000004</v>
      </c>
      <c r="BO419" s="64">
        <f>IFERROR(1/J419*(X419/H419),"0")</f>
        <v>0.48305860805860801</v>
      </c>
      <c r="BP419" s="64">
        <f>IFERROR(1/J419*(Y419/H419),"0")</f>
        <v>0.5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27.051282051282051</v>
      </c>
      <c r="Y424" s="388">
        <f>IFERROR(Y419/H419,"0")+IFERROR(Y420/H420,"0")+IFERROR(Y421/H421,"0")+IFERROR(Y422/H422,"0")+IFERROR(Y423/H423,"0")</f>
        <v>28</v>
      </c>
      <c r="Z424" s="388">
        <f>IFERROR(IF(Z419="",0,Z419),"0")+IFERROR(IF(Z420="",0,Z420),"0")+IFERROR(IF(Z421="",0,Z421),"0")+IFERROR(IF(Z422="",0,Z422),"0")+IFERROR(IF(Z423="",0,Z423),"0")</f>
        <v>0.60899999999999999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211</v>
      </c>
      <c r="Y425" s="388">
        <f>IFERROR(SUM(Y419:Y423),"0")</f>
        <v>218.4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35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36.916666666666664</v>
      </c>
      <c r="BN438" s="64">
        <f t="shared" si="74"/>
        <v>39.869999999999997</v>
      </c>
      <c r="BO438" s="64">
        <f t="shared" si="75"/>
        <v>5.3418803418803409E-2</v>
      </c>
      <c r="BP438" s="64">
        <f t="shared" si="76"/>
        <v>5.7692307692307689E-2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173</v>
      </c>
      <c r="Y440" s="387">
        <f t="shared" si="72"/>
        <v>176.4</v>
      </c>
      <c r="Z440" s="36">
        <f>IFERROR(IF(Y440=0,"",ROUNDUP(Y440/H440,0)*0.00753),"")</f>
        <v>0.31625999999999999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182.47380952380951</v>
      </c>
      <c r="BN440" s="64">
        <f t="shared" si="74"/>
        <v>186.06</v>
      </c>
      <c r="BO440" s="64">
        <f t="shared" si="75"/>
        <v>0.26404151404151405</v>
      </c>
      <c r="BP440" s="64">
        <f t="shared" si="76"/>
        <v>0.26923076923076922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23</v>
      </c>
      <c r="Y453" s="387">
        <f t="shared" si="72"/>
        <v>23.1</v>
      </c>
      <c r="Z453" s="36">
        <f t="shared" si="77"/>
        <v>5.5220000000000005E-2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24.423809523809524</v>
      </c>
      <c r="BN453" s="64">
        <f t="shared" si="74"/>
        <v>24.53</v>
      </c>
      <c r="BO453" s="64">
        <f t="shared" si="75"/>
        <v>4.680504680504681E-2</v>
      </c>
      <c r="BP453" s="64">
        <f t="shared" si="76"/>
        <v>4.7008547008547015E-2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60.476190476190467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0.43924999999999997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231</v>
      </c>
      <c r="Y459" s="388">
        <f>IFERROR(SUM(Y437:Y457),"0")</f>
        <v>237.3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149</v>
      </c>
      <c r="Y475" s="387">
        <f t="shared" ref="Y475:Y480" si="78">IFERROR(IF(X475="",0,CEILING((X475/$H475),1)*$H475),"")</f>
        <v>151.20000000000002</v>
      </c>
      <c r="Z475" s="36">
        <f>IFERROR(IF(Y475=0,"",ROUNDUP(Y475/H475,0)*0.00753),"")</f>
        <v>0.27107999999999999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157.15952380952379</v>
      </c>
      <c r="BN475" s="64">
        <f t="shared" ref="BN475:BN480" si="80">IFERROR(Y475*I475/H475,"0")</f>
        <v>159.47999999999999</v>
      </c>
      <c r="BO475" s="64">
        <f t="shared" ref="BO475:BO480" si="81">IFERROR(1/J475*(X475/H475),"0")</f>
        <v>0.22741147741147738</v>
      </c>
      <c r="BP475" s="64">
        <f t="shared" ref="BP475:BP480" si="82">IFERROR(1/J475*(Y475/H475),"0")</f>
        <v>0.23076923076923075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35.476190476190474</v>
      </c>
      <c r="Y481" s="388">
        <f>IFERROR(Y475/H475,"0")+IFERROR(Y476/H476,"0")+IFERROR(Y477/H477,"0")+IFERROR(Y478/H478,"0")+IFERROR(Y479/H479,"0")+IFERROR(Y480/H480,"0")</f>
        <v>36</v>
      </c>
      <c r="Z481" s="388">
        <f>IFERROR(IF(Z475="",0,Z475),"0")+IFERROR(IF(Z476="",0,Z476),"0")+IFERROR(IF(Z477="",0,Z477),"0")+IFERROR(IF(Z478="",0,Z478),"0")+IFERROR(IF(Z479="",0,Z479),"0")+IFERROR(IF(Z480="",0,Z480),"0")</f>
        <v>0.27107999999999999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149</v>
      </c>
      <c r="Y482" s="388">
        <f>IFERROR(SUM(Y475:Y480),"0")</f>
        <v>151.20000000000002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200</v>
      </c>
      <c r="Y502" s="387">
        <f t="shared" ref="Y502:Y509" si="83">IFERROR(IF(X502="",0,CEILING((X502/$H502),1)*$H502),"")</f>
        <v>200.64000000000001</v>
      </c>
      <c r="Z502" s="36">
        <f t="shared" ref="Z502:Z507" si="84">IFERROR(IF(Y502=0,"",ROUNDUP(Y502/H502,0)*0.01196),"")</f>
        <v>0.45448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213.63636363636363</v>
      </c>
      <c r="BN502" s="64">
        <f t="shared" ref="BN502:BN509" si="86">IFERROR(Y502*I502/H502,"0")</f>
        <v>214.32</v>
      </c>
      <c r="BO502" s="64">
        <f t="shared" ref="BO502:BO509" si="87">IFERROR(1/J502*(X502/H502),"0")</f>
        <v>0.36421911421911418</v>
      </c>
      <c r="BP502" s="64">
        <f t="shared" ref="BP502:BP509" si="88">IFERROR(1/J502*(Y502/H502),"0")</f>
        <v>0.36538461538461542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56</v>
      </c>
      <c r="Y505" s="387">
        <f t="shared" si="83"/>
        <v>58.080000000000005</v>
      </c>
      <c r="Z505" s="36">
        <f t="shared" si="84"/>
        <v>0.13156000000000001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59.818181818181813</v>
      </c>
      <c r="BN505" s="64">
        <f t="shared" si="86"/>
        <v>62.040000000000006</v>
      </c>
      <c r="BO505" s="64">
        <f t="shared" si="87"/>
        <v>0.10198135198135198</v>
      </c>
      <c r="BP505" s="64">
        <f t="shared" si="88"/>
        <v>0.10576923076923078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110</v>
      </c>
      <c r="Y507" s="387">
        <f t="shared" si="83"/>
        <v>110.88000000000001</v>
      </c>
      <c r="Z507" s="36">
        <f t="shared" si="84"/>
        <v>0.25115999999999999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117.49999999999999</v>
      </c>
      <c r="BN507" s="64">
        <f t="shared" si="86"/>
        <v>118.44</v>
      </c>
      <c r="BO507" s="64">
        <f t="shared" si="87"/>
        <v>0.20032051282051283</v>
      </c>
      <c r="BP507" s="64">
        <f t="shared" si="88"/>
        <v>0.20192307692307693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69.318181818181813</v>
      </c>
      <c r="Y510" s="388">
        <f>IFERROR(Y502/H502,"0")+IFERROR(Y503/H503,"0")+IFERROR(Y504/H504,"0")+IFERROR(Y505/H505,"0")+IFERROR(Y506/H506,"0")+IFERROR(Y507/H507,"0")+IFERROR(Y508/H508,"0")+IFERROR(Y509/H509,"0")</f>
        <v>70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0.83719999999999994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366</v>
      </c>
      <c r="Y511" s="388">
        <f>IFERROR(SUM(Y502:Y509),"0")</f>
        <v>369.6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368</v>
      </c>
      <c r="Y513" s="387">
        <f>IFERROR(IF(X513="",0,CEILING((X513/$H513),1)*$H513),"")</f>
        <v>369.6</v>
      </c>
      <c r="Z513" s="36">
        <f>IFERROR(IF(Y513=0,"",ROUNDUP(Y513/H513,0)*0.01196),"")</f>
        <v>0.83720000000000006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393.09090909090907</v>
      </c>
      <c r="BN513" s="64">
        <f>IFERROR(Y513*I513/H513,"0")</f>
        <v>394.79999999999995</v>
      </c>
      <c r="BO513" s="64">
        <f>IFERROR(1/J513*(X513/H513),"0")</f>
        <v>0.67016317016317006</v>
      </c>
      <c r="BP513" s="64">
        <f>IFERROR(1/J513*(Y513/H513),"0")</f>
        <v>0.67307692307692313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69.696969696969688</v>
      </c>
      <c r="Y515" s="388">
        <f>IFERROR(Y513/H513,"0")+IFERROR(Y514/H514,"0")</f>
        <v>70</v>
      </c>
      <c r="Z515" s="388">
        <f>IFERROR(IF(Z513="",0,Z513),"0")+IFERROR(IF(Z514="",0,Z514),"0")</f>
        <v>0.83720000000000006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368</v>
      </c>
      <c r="Y516" s="388">
        <f>IFERROR(SUM(Y513:Y514),"0")</f>
        <v>369.6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200</v>
      </c>
      <c r="Y518" s="387">
        <f t="shared" ref="Y518:Y523" si="89">IFERROR(IF(X518="",0,CEILING((X518/$H518),1)*$H518),"")</f>
        <v>200.64000000000001</v>
      </c>
      <c r="Z518" s="36">
        <f>IFERROR(IF(Y518=0,"",ROUNDUP(Y518/H518,0)*0.01196),"")</f>
        <v>0.45448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213.63636363636363</v>
      </c>
      <c r="BN518" s="64">
        <f t="shared" ref="BN518:BN523" si="91">IFERROR(Y518*I518/H518,"0")</f>
        <v>214.32</v>
      </c>
      <c r="BO518" s="64">
        <f t="shared" ref="BO518:BO523" si="92">IFERROR(1/J518*(X518/H518),"0")</f>
        <v>0.36421911421911418</v>
      </c>
      <c r="BP518" s="64">
        <f t="shared" ref="BP518:BP523" si="93">IFERROR(1/J518*(Y518/H518),"0")</f>
        <v>0.36538461538461542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118</v>
      </c>
      <c r="Y519" s="387">
        <f t="shared" si="89"/>
        <v>121.44000000000001</v>
      </c>
      <c r="Z519" s="36">
        <f>IFERROR(IF(Y519=0,"",ROUNDUP(Y519/H519,0)*0.01196),"")</f>
        <v>0.27507999999999999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126.04545454545453</v>
      </c>
      <c r="BN519" s="64">
        <f t="shared" si="91"/>
        <v>129.72</v>
      </c>
      <c r="BO519" s="64">
        <f t="shared" si="92"/>
        <v>0.21488927738927741</v>
      </c>
      <c r="BP519" s="64">
        <f t="shared" si="93"/>
        <v>0.22115384615384617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148</v>
      </c>
      <c r="Y520" s="387">
        <f t="shared" si="89"/>
        <v>153.12</v>
      </c>
      <c r="Z520" s="36">
        <f>IFERROR(IF(Y520=0,"",ROUNDUP(Y520/H520,0)*0.01196),"")</f>
        <v>0.34683999999999998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158.09090909090907</v>
      </c>
      <c r="BN520" s="64">
        <f t="shared" si="91"/>
        <v>163.56</v>
      </c>
      <c r="BO520" s="64">
        <f t="shared" si="92"/>
        <v>0.26952214452214451</v>
      </c>
      <c r="BP520" s="64">
        <f t="shared" si="93"/>
        <v>0.27884615384615385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88.257575757575751</v>
      </c>
      <c r="Y524" s="388">
        <f>IFERROR(Y518/H518,"0")+IFERROR(Y519/H519,"0")+IFERROR(Y520/H520,"0")+IFERROR(Y521/H521,"0")+IFERROR(Y522/H522,"0")+IFERROR(Y523/H523,"0")</f>
        <v>90</v>
      </c>
      <c r="Z524" s="388">
        <f>IFERROR(IF(Z518="",0,Z518),"0")+IFERROR(IF(Z519="",0,Z519),"0")+IFERROR(IF(Z520="",0,Z520),"0")+IFERROR(IF(Z521="",0,Z521),"0")+IFERROR(IF(Z522="",0,Z522),"0")+IFERROR(IF(Z523="",0,Z523),"0")</f>
        <v>1.0764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466</v>
      </c>
      <c r="Y525" s="388">
        <f>IFERROR(SUM(Y518:Y523),"0")</f>
        <v>475.20000000000005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263</v>
      </c>
      <c r="Y567" s="387">
        <f>IFERROR(IF(X567="",0,CEILING((X567/$H567),1)*$H567),"")</f>
        <v>265.2</v>
      </c>
      <c r="Z567" s="36">
        <f>IFERROR(IF(Y567=0,"",ROUNDUP(Y567/H567,0)*0.02175),"")</f>
        <v>0.73949999999999994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282.01692307692315</v>
      </c>
      <c r="BN567" s="64">
        <f>IFERROR(Y567*I567/H567,"0")</f>
        <v>284.37600000000003</v>
      </c>
      <c r="BO567" s="64">
        <f>IFERROR(1/J567*(X567/H567),"0")</f>
        <v>0.60210622710622708</v>
      </c>
      <c r="BP567" s="64">
        <f>IFERROR(1/J567*(Y567/H567),"0")</f>
        <v>0.6071428571428571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33.717948717948715</v>
      </c>
      <c r="Y571" s="388">
        <f>IFERROR(Y567/H567,"0")+IFERROR(Y568/H568,"0")+IFERROR(Y569/H569,"0")+IFERROR(Y570/H570,"0")</f>
        <v>34</v>
      </c>
      <c r="Z571" s="388">
        <f>IFERROR(IF(Z567="",0,Z567),"0")+IFERROR(IF(Z568="",0,Z568),"0")+IFERROR(IF(Z569="",0,Z569),"0")+IFERROR(IF(Z570="",0,Z570),"0")</f>
        <v>0.73949999999999994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263</v>
      </c>
      <c r="Y572" s="388">
        <f>IFERROR(SUM(Y567:Y570),"0")</f>
        <v>265.2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9046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9196.3500000000022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9651.8315530025538</v>
      </c>
      <c r="Y599" s="388">
        <f>IFERROR(SUM(BN22:BN595),"0")</f>
        <v>9811.1039999999994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18</v>
      </c>
      <c r="Y600" s="38">
        <f>ROUNDUP(SUM(BP22:BP595),0)</f>
        <v>19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10101.831553002554</v>
      </c>
      <c r="Y601" s="388">
        <f>GrossWeightTotalR+PalletQtyTotalR*25</f>
        <v>10286.103999999999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1798.8821493321491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1822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21.323049999999999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75.600000000000009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147.6</v>
      </c>
      <c r="E608" s="46">
        <f>IFERROR(Y108*1,"0")+IFERROR(Y109*1,"0")+IFERROR(Y110*1,"0")+IFERROR(Y114*1,"0")+IFERROR(Y115*1,"0")+IFERROR(Y116*1,"0")+IFERROR(Y117*1,"0")+IFERROR(Y118*1,"0")</f>
        <v>612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464.4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1851.5999999999997</v>
      </c>
      <c r="K608" s="46">
        <f>IFERROR(Y249*1,"0")+IFERROR(Y250*1,"0")+IFERROR(Y251*1,"0")+IFERROR(Y252*1,"0")+IFERROR(Y253*1,"0")+IFERROR(Y254*1,"0")+IFERROR(Y255*1,"0")+IFERROR(Y256*1,"0")</f>
        <v>12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412.79999999999995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922.05000000000007</v>
      </c>
      <c r="V608" s="46">
        <f>IFERROR(Y366*1,"0")+IFERROR(Y370*1,"0")+IFERROR(Y371*1,"0")+IFERROR(Y372*1,"0")</f>
        <v>7.2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2604.6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218.4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237.3</v>
      </c>
      <c r="Z608" s="46">
        <f>IFERROR(Y471*1,"0")+IFERROR(Y475*1,"0")+IFERROR(Y476*1,"0")+IFERROR(Y477*1,"0")+IFERROR(Y478*1,"0")+IFERROR(Y479*1,"0")+IFERROR(Y480*1,"0")+IFERROR(Y484*1,"0")</f>
        <v>151.20000000000002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1214.4000000000001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265.2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