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9,24 ПОКОМ ЗПФ филиалы\"/>
    </mc:Choice>
  </mc:AlternateContent>
  <xr:revisionPtr revIDLastSave="0" documentId="13_ncr:1_{82003A17-C33D-4C94-80BF-EBB0647F63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9" i="1" l="1"/>
  <c r="Q73" i="1"/>
  <c r="Q57" i="1"/>
  <c r="Q56" i="1"/>
  <c r="Q55" i="1"/>
  <c r="Q31" i="1"/>
  <c r="Q27" i="1"/>
  <c r="Q26" i="1"/>
  <c r="Q24" i="1"/>
  <c r="Q21" i="1"/>
  <c r="Q14" i="1"/>
  <c r="Q10" i="1"/>
  <c r="Q8" i="1"/>
  <c r="AB79" i="1"/>
  <c r="AB73" i="1"/>
  <c r="AB57" i="1"/>
  <c r="AB55" i="1"/>
  <c r="AB31" i="1"/>
  <c r="AB27" i="1"/>
  <c r="AB24" i="1"/>
  <c r="AB21" i="1"/>
  <c r="AB14" i="1"/>
  <c r="AB10" i="1"/>
  <c r="AB8" i="1"/>
  <c r="F69" i="1" l="1"/>
  <c r="E69" i="1"/>
  <c r="F26" i="1"/>
  <c r="E26" i="1"/>
  <c r="AH84" i="1"/>
  <c r="AG84" i="1"/>
  <c r="AH82" i="1"/>
  <c r="AG82" i="1"/>
  <c r="AH81" i="1"/>
  <c r="AG81" i="1"/>
  <c r="AH80" i="1"/>
  <c r="AG80" i="1"/>
  <c r="AH79" i="1"/>
  <c r="AG79" i="1"/>
  <c r="AH78" i="1"/>
  <c r="AG78" i="1"/>
  <c r="AH76" i="1"/>
  <c r="AG76" i="1"/>
  <c r="AH75" i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7" i="1"/>
  <c r="AG67" i="1"/>
  <c r="AH66" i="1"/>
  <c r="AG66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0" i="1"/>
  <c r="AG50" i="1"/>
  <c r="AH49" i="1"/>
  <c r="AG49" i="1"/>
  <c r="AH46" i="1"/>
  <c r="AG46" i="1"/>
  <c r="AH45" i="1"/>
  <c r="AG45" i="1"/>
  <c r="AH44" i="1"/>
  <c r="AG44" i="1"/>
  <c r="AH43" i="1"/>
  <c r="AG43" i="1"/>
  <c r="AH41" i="1"/>
  <c r="AG41" i="1"/>
  <c r="AH39" i="1"/>
  <c r="AG39" i="1"/>
  <c r="AH38" i="1"/>
  <c r="AG38" i="1"/>
  <c r="AH37" i="1"/>
  <c r="AG37" i="1"/>
  <c r="AH34" i="1"/>
  <c r="AG34" i="1"/>
  <c r="AH33" i="1"/>
  <c r="AG33" i="1"/>
  <c r="AH32" i="1"/>
  <c r="AG32" i="1"/>
  <c r="AH31" i="1"/>
  <c r="AG31" i="1"/>
  <c r="AE31" i="1" s="1"/>
  <c r="AH30" i="1"/>
  <c r="AG30" i="1"/>
  <c r="AH29" i="1"/>
  <c r="AG29" i="1"/>
  <c r="AH28" i="1"/>
  <c r="AG28" i="1"/>
  <c r="AH27" i="1"/>
  <c r="AG27" i="1"/>
  <c r="AH26" i="1"/>
  <c r="AG26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F31" i="1" l="1"/>
  <c r="R31" i="1"/>
  <c r="AC13" i="1"/>
  <c r="AC16" i="1"/>
  <c r="AC25" i="1"/>
  <c r="AC30" i="1"/>
  <c r="AC31" i="1"/>
  <c r="AC32" i="1"/>
  <c r="AC34" i="1"/>
  <c r="AC35" i="1"/>
  <c r="AC36" i="1"/>
  <c r="AC37" i="1"/>
  <c r="AC38" i="1"/>
  <c r="AC40" i="1"/>
  <c r="AC42" i="1"/>
  <c r="AC43" i="1"/>
  <c r="AC47" i="1"/>
  <c r="AC48" i="1"/>
  <c r="AC51" i="1"/>
  <c r="AC52" i="1"/>
  <c r="AC62" i="1"/>
  <c r="AC63" i="1"/>
  <c r="AC64" i="1"/>
  <c r="AC65" i="1"/>
  <c r="AC66" i="1"/>
  <c r="AC68" i="1"/>
  <c r="AC76" i="1"/>
  <c r="AC77" i="1"/>
  <c r="AC78" i="1"/>
  <c r="AC83" i="1"/>
  <c r="L7" i="1" l="1"/>
  <c r="O7" i="1" s="1"/>
  <c r="Q7" i="1" s="1"/>
  <c r="L8" i="1"/>
  <c r="L9" i="1"/>
  <c r="O9" i="1" s="1"/>
  <c r="Q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Q15" i="1" s="1"/>
  <c r="L16" i="1"/>
  <c r="O16" i="1" s="1"/>
  <c r="L17" i="1"/>
  <c r="O17" i="1" s="1"/>
  <c r="L18" i="1"/>
  <c r="O18" i="1" s="1"/>
  <c r="L19" i="1"/>
  <c r="O19" i="1" s="1"/>
  <c r="L20" i="1"/>
  <c r="O20" i="1" s="1"/>
  <c r="Q20" i="1" s="1"/>
  <c r="L21" i="1"/>
  <c r="O21" i="1" s="1"/>
  <c r="L22" i="1"/>
  <c r="O22" i="1" s="1"/>
  <c r="Q22" i="1" s="1"/>
  <c r="L23" i="1"/>
  <c r="O23" i="1" s="1"/>
  <c r="Q23" i="1" s="1"/>
  <c r="L24" i="1"/>
  <c r="O24" i="1" s="1"/>
  <c r="L25" i="1"/>
  <c r="O25" i="1" s="1"/>
  <c r="L26" i="1"/>
  <c r="O26" i="1" s="1"/>
  <c r="L27" i="1"/>
  <c r="O27" i="1" s="1"/>
  <c r="L28" i="1"/>
  <c r="O28" i="1" s="1"/>
  <c r="Q28" i="1" s="1"/>
  <c r="L29" i="1"/>
  <c r="O29" i="1" s="1"/>
  <c r="Q29" i="1" s="1"/>
  <c r="L30" i="1"/>
  <c r="O30" i="1" s="1"/>
  <c r="L31" i="1"/>
  <c r="O31" i="1" s="1"/>
  <c r="L32" i="1"/>
  <c r="O32" i="1" s="1"/>
  <c r="L33" i="1"/>
  <c r="O33" i="1" s="1"/>
  <c r="Q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Q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Q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Q58" i="1" s="1"/>
  <c r="L59" i="1"/>
  <c r="O59" i="1" s="1"/>
  <c r="Q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Q70" i="1" s="1"/>
  <c r="L71" i="1"/>
  <c r="O71" i="1" s="1"/>
  <c r="Q71" i="1" s="1"/>
  <c r="L72" i="1"/>
  <c r="O72" i="1" s="1"/>
  <c r="Q72" i="1" s="1"/>
  <c r="L73" i="1"/>
  <c r="O73" i="1" s="1"/>
  <c r="L74" i="1"/>
  <c r="O74" i="1" s="1"/>
  <c r="Q74" i="1" s="1"/>
  <c r="L75" i="1"/>
  <c r="O75" i="1" s="1"/>
  <c r="Q75" i="1" s="1"/>
  <c r="L76" i="1"/>
  <c r="O76" i="1" s="1"/>
  <c r="L77" i="1"/>
  <c r="O77" i="1" s="1"/>
  <c r="L78" i="1"/>
  <c r="O78" i="1" s="1"/>
  <c r="L79" i="1"/>
  <c r="O79" i="1" s="1"/>
  <c r="L80" i="1"/>
  <c r="O80" i="1" s="1"/>
  <c r="Q80" i="1" s="1"/>
  <c r="L81" i="1"/>
  <c r="O81" i="1" s="1"/>
  <c r="L82" i="1"/>
  <c r="O82" i="1" s="1"/>
  <c r="Q82" i="1" s="1"/>
  <c r="L83" i="1"/>
  <c r="O83" i="1" s="1"/>
  <c r="L84" i="1"/>
  <c r="O84" i="1" s="1"/>
  <c r="Q84" i="1" s="1"/>
  <c r="L6" i="1"/>
  <c r="O6" i="1" s="1"/>
  <c r="Q6" i="1" s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J5" i="1"/>
  <c r="F5" i="1"/>
  <c r="E5" i="1"/>
  <c r="AE84" i="1" l="1"/>
  <c r="AC84" i="1"/>
  <c r="AE82" i="1"/>
  <c r="AC82" i="1"/>
  <c r="AE80" i="1"/>
  <c r="AC80" i="1"/>
  <c r="AE74" i="1"/>
  <c r="AC74" i="1"/>
  <c r="AE72" i="1"/>
  <c r="AC72" i="1"/>
  <c r="AE70" i="1"/>
  <c r="AC70" i="1"/>
  <c r="AE60" i="1"/>
  <c r="AC60" i="1"/>
  <c r="AE58" i="1"/>
  <c r="AC58" i="1"/>
  <c r="AE56" i="1"/>
  <c r="AC56" i="1"/>
  <c r="AE54" i="1"/>
  <c r="AC54" i="1"/>
  <c r="AE50" i="1"/>
  <c r="AC50" i="1"/>
  <c r="AE46" i="1"/>
  <c r="AC46" i="1"/>
  <c r="AE44" i="1"/>
  <c r="AC44" i="1"/>
  <c r="AE28" i="1"/>
  <c r="AC28" i="1"/>
  <c r="AE26" i="1"/>
  <c r="AC26" i="1"/>
  <c r="AE24" i="1"/>
  <c r="AC24" i="1"/>
  <c r="AE22" i="1"/>
  <c r="AC22" i="1"/>
  <c r="AE20" i="1"/>
  <c r="AC20" i="1"/>
  <c r="AE18" i="1"/>
  <c r="AC18" i="1"/>
  <c r="AE14" i="1"/>
  <c r="AC14" i="1"/>
  <c r="AE12" i="1"/>
  <c r="AC12" i="1"/>
  <c r="AE10" i="1"/>
  <c r="AC10" i="1"/>
  <c r="AE6" i="1"/>
  <c r="AC6" i="1"/>
  <c r="AE81" i="1"/>
  <c r="AC81" i="1"/>
  <c r="AE79" i="1"/>
  <c r="AC79" i="1"/>
  <c r="AE75" i="1"/>
  <c r="AC75" i="1"/>
  <c r="AE73" i="1"/>
  <c r="AC73" i="1"/>
  <c r="AE71" i="1"/>
  <c r="AC71" i="1"/>
  <c r="AE69" i="1"/>
  <c r="AC69" i="1"/>
  <c r="AE67" i="1"/>
  <c r="AC67" i="1"/>
  <c r="AE61" i="1"/>
  <c r="AC61" i="1"/>
  <c r="AE59" i="1"/>
  <c r="AC59" i="1"/>
  <c r="AE57" i="1"/>
  <c r="AC57" i="1"/>
  <c r="AE55" i="1"/>
  <c r="AC55" i="1"/>
  <c r="AE53" i="1"/>
  <c r="AC53" i="1"/>
  <c r="AE49" i="1"/>
  <c r="AC49" i="1"/>
  <c r="AE45" i="1"/>
  <c r="AC45" i="1"/>
  <c r="AE41" i="1"/>
  <c r="AC41" i="1"/>
  <c r="AE39" i="1"/>
  <c r="AC39" i="1"/>
  <c r="AE33" i="1"/>
  <c r="AC33" i="1"/>
  <c r="AE29" i="1"/>
  <c r="AC29" i="1"/>
  <c r="AE27" i="1"/>
  <c r="AC27" i="1"/>
  <c r="AE23" i="1"/>
  <c r="AC23" i="1"/>
  <c r="AE21" i="1"/>
  <c r="AC21" i="1"/>
  <c r="AE19" i="1"/>
  <c r="AC19" i="1"/>
  <c r="AE17" i="1"/>
  <c r="AC17" i="1"/>
  <c r="AE15" i="1"/>
  <c r="AC15" i="1"/>
  <c r="AE11" i="1"/>
  <c r="AC11" i="1"/>
  <c r="AE9" i="1"/>
  <c r="AC9" i="1"/>
  <c r="AE7" i="1"/>
  <c r="AC7" i="1"/>
  <c r="V6" i="1"/>
  <c r="V83" i="1"/>
  <c r="U83" i="1"/>
  <c r="V81" i="1"/>
  <c r="V79" i="1"/>
  <c r="V77" i="1"/>
  <c r="U77" i="1"/>
  <c r="V75" i="1"/>
  <c r="V73" i="1"/>
  <c r="V71" i="1"/>
  <c r="V69" i="1"/>
  <c r="V67" i="1"/>
  <c r="V65" i="1"/>
  <c r="U65" i="1"/>
  <c r="V63" i="1"/>
  <c r="U63" i="1"/>
  <c r="V61" i="1"/>
  <c r="V59" i="1"/>
  <c r="V57" i="1"/>
  <c r="V55" i="1"/>
  <c r="V53" i="1"/>
  <c r="V51" i="1"/>
  <c r="U51" i="1"/>
  <c r="V49" i="1"/>
  <c r="V47" i="1"/>
  <c r="U47" i="1"/>
  <c r="V45" i="1"/>
  <c r="V43" i="1"/>
  <c r="U43" i="1"/>
  <c r="V41" i="1"/>
  <c r="V39" i="1"/>
  <c r="V37" i="1"/>
  <c r="U37" i="1"/>
  <c r="V35" i="1"/>
  <c r="U35" i="1"/>
  <c r="V33" i="1"/>
  <c r="V31" i="1"/>
  <c r="U31" i="1"/>
  <c r="V29" i="1"/>
  <c r="V27" i="1"/>
  <c r="V25" i="1"/>
  <c r="U25" i="1"/>
  <c r="V23" i="1"/>
  <c r="V21" i="1"/>
  <c r="V19" i="1"/>
  <c r="V17" i="1"/>
  <c r="V15" i="1"/>
  <c r="V13" i="1"/>
  <c r="U13" i="1"/>
  <c r="V11" i="1"/>
  <c r="V9" i="1"/>
  <c r="V7" i="1"/>
  <c r="V84" i="1"/>
  <c r="V82" i="1"/>
  <c r="V80" i="1"/>
  <c r="U78" i="1"/>
  <c r="V78" i="1"/>
  <c r="V76" i="1"/>
  <c r="U76" i="1"/>
  <c r="V74" i="1"/>
  <c r="V72" i="1"/>
  <c r="V70" i="1"/>
  <c r="V68" i="1"/>
  <c r="U68" i="1"/>
  <c r="U66" i="1"/>
  <c r="V66" i="1"/>
  <c r="V64" i="1"/>
  <c r="U64" i="1"/>
  <c r="U62" i="1"/>
  <c r="V62" i="1"/>
  <c r="V60" i="1"/>
  <c r="V58" i="1"/>
  <c r="V56" i="1"/>
  <c r="V54" i="1"/>
  <c r="V52" i="1"/>
  <c r="U52" i="1"/>
  <c r="V50" i="1"/>
  <c r="V48" i="1"/>
  <c r="U48" i="1"/>
  <c r="V46" i="1"/>
  <c r="V44" i="1"/>
  <c r="U42" i="1"/>
  <c r="V42" i="1"/>
  <c r="V40" i="1"/>
  <c r="U40" i="1"/>
  <c r="U38" i="1"/>
  <c r="V38" i="1"/>
  <c r="V36" i="1"/>
  <c r="U36" i="1"/>
  <c r="U34" i="1"/>
  <c r="V34" i="1"/>
  <c r="V32" i="1"/>
  <c r="U32" i="1"/>
  <c r="U30" i="1"/>
  <c r="V30" i="1"/>
  <c r="V28" i="1"/>
  <c r="V26" i="1"/>
  <c r="V24" i="1"/>
  <c r="V22" i="1"/>
  <c r="V20" i="1"/>
  <c r="V18" i="1"/>
  <c r="V16" i="1"/>
  <c r="U16" i="1"/>
  <c r="V14" i="1"/>
  <c r="V12" i="1"/>
  <c r="V10" i="1"/>
  <c r="K5" i="1"/>
  <c r="L5" i="1"/>
  <c r="O8" i="1"/>
  <c r="AE8" i="1" l="1"/>
  <c r="AC8" i="1"/>
  <c r="Q5" i="1"/>
  <c r="AF7" i="1"/>
  <c r="R7" i="1"/>
  <c r="U7" i="1" s="1"/>
  <c r="AF9" i="1"/>
  <c r="R9" i="1"/>
  <c r="U9" i="1" s="1"/>
  <c r="AF11" i="1"/>
  <c r="R11" i="1"/>
  <c r="U11" i="1" s="1"/>
  <c r="AF15" i="1"/>
  <c r="R15" i="1"/>
  <c r="U15" i="1" s="1"/>
  <c r="AF17" i="1"/>
  <c r="R17" i="1"/>
  <c r="U17" i="1" s="1"/>
  <c r="AF19" i="1"/>
  <c r="R19" i="1"/>
  <c r="U19" i="1" s="1"/>
  <c r="AF21" i="1"/>
  <c r="R21" i="1"/>
  <c r="U21" i="1" s="1"/>
  <c r="AF23" i="1"/>
  <c r="R23" i="1"/>
  <c r="U23" i="1" s="1"/>
  <c r="AF27" i="1"/>
  <c r="R27" i="1"/>
  <c r="U27" i="1" s="1"/>
  <c r="AF29" i="1"/>
  <c r="R29" i="1"/>
  <c r="U29" i="1" s="1"/>
  <c r="AF33" i="1"/>
  <c r="R33" i="1"/>
  <c r="U33" i="1" s="1"/>
  <c r="AF39" i="1"/>
  <c r="R39" i="1"/>
  <c r="U39" i="1" s="1"/>
  <c r="AF41" i="1"/>
  <c r="R41" i="1"/>
  <c r="U41" i="1" s="1"/>
  <c r="AF45" i="1"/>
  <c r="R45" i="1"/>
  <c r="U45" i="1" s="1"/>
  <c r="AF49" i="1"/>
  <c r="R49" i="1"/>
  <c r="U49" i="1" s="1"/>
  <c r="AF53" i="1"/>
  <c r="R53" i="1"/>
  <c r="U53" i="1" s="1"/>
  <c r="AF55" i="1"/>
  <c r="R55" i="1"/>
  <c r="U55" i="1" s="1"/>
  <c r="AF57" i="1"/>
  <c r="R57" i="1"/>
  <c r="U57" i="1" s="1"/>
  <c r="AF59" i="1"/>
  <c r="R59" i="1"/>
  <c r="U59" i="1" s="1"/>
  <c r="AF61" i="1"/>
  <c r="R61" i="1"/>
  <c r="U61" i="1" s="1"/>
  <c r="AF67" i="1"/>
  <c r="R67" i="1"/>
  <c r="U67" i="1" s="1"/>
  <c r="AF69" i="1"/>
  <c r="R69" i="1"/>
  <c r="U69" i="1" s="1"/>
  <c r="AF71" i="1"/>
  <c r="R71" i="1"/>
  <c r="U71" i="1" s="1"/>
  <c r="AF73" i="1"/>
  <c r="R73" i="1"/>
  <c r="U73" i="1" s="1"/>
  <c r="AF75" i="1"/>
  <c r="R75" i="1"/>
  <c r="U75" i="1" s="1"/>
  <c r="AF79" i="1"/>
  <c r="R79" i="1"/>
  <c r="U79" i="1" s="1"/>
  <c r="AF81" i="1"/>
  <c r="R81" i="1"/>
  <c r="U81" i="1" s="1"/>
  <c r="AF6" i="1"/>
  <c r="R6" i="1"/>
  <c r="AF10" i="1"/>
  <c r="R10" i="1"/>
  <c r="U10" i="1" s="1"/>
  <c r="AF12" i="1"/>
  <c r="R12" i="1"/>
  <c r="U12" i="1" s="1"/>
  <c r="AF14" i="1"/>
  <c r="R14" i="1"/>
  <c r="U14" i="1" s="1"/>
  <c r="AF18" i="1"/>
  <c r="R18" i="1"/>
  <c r="U18" i="1" s="1"/>
  <c r="AF20" i="1"/>
  <c r="R20" i="1"/>
  <c r="U20" i="1" s="1"/>
  <c r="AF22" i="1"/>
  <c r="R22" i="1"/>
  <c r="U22" i="1" s="1"/>
  <c r="AF24" i="1"/>
  <c r="R24" i="1"/>
  <c r="U24" i="1" s="1"/>
  <c r="AF26" i="1"/>
  <c r="R26" i="1"/>
  <c r="U26" i="1" s="1"/>
  <c r="AF28" i="1"/>
  <c r="R28" i="1"/>
  <c r="U28" i="1" s="1"/>
  <c r="AF44" i="1"/>
  <c r="R44" i="1"/>
  <c r="U44" i="1" s="1"/>
  <c r="AF46" i="1"/>
  <c r="R46" i="1"/>
  <c r="U46" i="1" s="1"/>
  <c r="AF50" i="1"/>
  <c r="R50" i="1"/>
  <c r="U50" i="1" s="1"/>
  <c r="AF54" i="1"/>
  <c r="R54" i="1"/>
  <c r="U54" i="1" s="1"/>
  <c r="AF56" i="1"/>
  <c r="R56" i="1"/>
  <c r="U56" i="1" s="1"/>
  <c r="AF58" i="1"/>
  <c r="R58" i="1"/>
  <c r="U58" i="1" s="1"/>
  <c r="AF60" i="1"/>
  <c r="R60" i="1"/>
  <c r="U60" i="1" s="1"/>
  <c r="AF70" i="1"/>
  <c r="R70" i="1"/>
  <c r="U70" i="1" s="1"/>
  <c r="AF72" i="1"/>
  <c r="R72" i="1"/>
  <c r="U72" i="1" s="1"/>
  <c r="AF74" i="1"/>
  <c r="R74" i="1"/>
  <c r="U74" i="1" s="1"/>
  <c r="AF80" i="1"/>
  <c r="R80" i="1"/>
  <c r="U80" i="1" s="1"/>
  <c r="AF82" i="1"/>
  <c r="R82" i="1"/>
  <c r="U82" i="1" s="1"/>
  <c r="AF84" i="1"/>
  <c r="R84" i="1"/>
  <c r="U84" i="1" s="1"/>
  <c r="AC5" i="1"/>
  <c r="O5" i="1"/>
  <c r="V8" i="1"/>
  <c r="U6" i="1" l="1"/>
  <c r="AF8" i="1"/>
  <c r="AF5" i="1" s="1"/>
  <c r="R8" i="1"/>
  <c r="U8" i="1" s="1"/>
  <c r="AE5" i="1"/>
  <c r="R5" i="1" l="1"/>
</calcChain>
</file>

<file path=xl/sharedStrings.xml><?xml version="1.0" encoding="utf-8"?>
<sst xmlns="http://schemas.openxmlformats.org/spreadsheetml/2006/main" count="339" uniqueCount="140">
  <si>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</si>
  <si>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</si>
  <si>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</si>
  <si>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</si>
  <si>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</si>
  <si>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</si>
  <si>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</si>
  <si>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</si>
  <si>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</si>
  <si>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</si>
  <si>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</si>
  <si>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</si>
  <si>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</si>
  <si>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</si>
  <si>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</si>
  <si>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</si>
  <si>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</si>
  <si>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</si>
  <si>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</si>
  <si>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</si>
  <si>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</si>
  <si>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</si>
  <si>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</si>
  <si>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</si>
  <si>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</si>
  <si>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</si>
  <si>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</si>
  <si>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26,09,</t>
  </si>
  <si>
    <t>19,09,</t>
  </si>
  <si>
    <t>12,09,</t>
  </si>
  <si>
    <t>05,09,</t>
  </si>
  <si>
    <t>29,08,</t>
  </si>
  <si>
    <t>22,08,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</si>
  <si>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</si>
  <si>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</si>
  <si>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</si>
  <si>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</si>
  <si>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</si>
  <si>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</si>
  <si>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</si>
  <si>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</si>
  <si>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</si>
  <si>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</t>
  </si>
  <si>
    <t>Готовые чебуреки со свининой и говядиной ТМ Горячая штучка ТС Базовый ассортимент 0,36 кг  ПОКОМ</t>
  </si>
  <si>
    <t>кг</t>
  </si>
  <si>
    <t>не в матрице</t>
  </si>
  <si>
    <t>Жар-ладушки с клубникой и вишней ТМ Зареченские ТС Зареченские продукты.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</si>
  <si>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</si>
  <si>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</si>
  <si>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</si>
  <si>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</si>
  <si>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</si>
  <si>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</si>
  <si>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</si>
  <si>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продукты.  Поком</t>
  </si>
  <si>
    <t>вместо жар-мени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</si>
  <si>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</si>
  <si>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</si>
  <si>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</si>
  <si>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</si>
  <si>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</si>
  <si>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</si>
  <si>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</si>
  <si>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</si>
  <si>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</si>
  <si>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</si>
  <si>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</si>
  <si>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</si>
  <si>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</si>
  <si>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</si>
  <si>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</si>
  <si>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</si>
  <si>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</si>
  <si>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</si>
  <si>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</si>
  <si>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</si>
  <si>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</si>
  <si>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</si>
  <si>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</si>
  <si>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</si>
  <si>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</si>
  <si>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</si>
  <si>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</si>
  <si>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</si>
  <si>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</si>
  <si>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</si>
  <si>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</si>
  <si>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</si>
  <si>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</si>
  <si>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</si>
  <si>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</si>
  <si>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</si>
  <si>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</si>
  <si>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</si>
  <si>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</si>
  <si>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</si>
  <si>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</si>
  <si>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</si>
  <si>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</si>
  <si>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</si>
  <si>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</si>
  <si>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</si>
  <si>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</si>
  <si>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</si>
  <si>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Умелый повар равиоли ВЕС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</si>
  <si>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</si>
  <si>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</si>
  <si>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</si>
  <si>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</si>
  <si>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</si>
  <si>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необходимо увеличить продажи / есть дубль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</si>
  <si>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</si>
  <si>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</si>
  <si>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</si>
  <si>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</si>
  <si>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</si>
  <si>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</si>
  <si>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</si>
  <si>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ТМ Горячая штучка ТС Foodgital 0,25 кг .  Поком</t>
  </si>
  <si>
    <t>необходимо увеличить продажи / от завода (СОСГ)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</si>
  <si>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</si>
  <si>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</si>
  <si>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</si>
  <si>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</si>
  <si>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</si>
  <si>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</si>
  <si>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</si>
  <si>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</si>
  <si>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</si>
  <si>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</si>
  <si>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</si>
  <si>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</si>
  <si>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ошибка завода</t>
  </si>
  <si>
    <t>Акция на октябрь для сети "Обжора". Предварительный заказ сети на данную позицию составляет 2 800 шт</t>
  </si>
  <si>
    <t>Акция на октябрь для сети "Обжора". Предварительный заказ сети на данную позицию составляет 1 600 шт</t>
  </si>
  <si>
    <t>Акция на октябрь для сети "Обжора". Предварительный заказ сети на данную позицию составляет 1 300 шт</t>
  </si>
  <si>
    <t>Акция октябрь сеть "Галактика"</t>
  </si>
  <si>
    <t>есть дубль / Акция на октябрь для сети "Обжора". Предварительный заказ сети на данную позицию составляет 1 300 шт</t>
  </si>
  <si>
    <t>необходимо увеличить продажи / Акция октябрь сеть "Галактика"</t>
  </si>
  <si>
    <t>30,09,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</si>
</sst>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5" fillId="0" borderId="1" xfId="1" applyNumberFormat="1" applyFont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164" fontId="7" fillId="7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0" fontId="0" fillId="0" borderId="0" xfId="0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19,09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19,09,</v>
          </cell>
          <cell r="V4" t="str">
            <v>12,09,</v>
          </cell>
          <cell r="W4" t="str">
            <v>05,09,</v>
          </cell>
          <cell r="X4" t="str">
            <v>29,08,</v>
          </cell>
          <cell r="Y4" t="str">
            <v>22,08,</v>
          </cell>
          <cell r="Z4" t="str">
            <v>15,08,</v>
          </cell>
          <cell r="AD4" t="str">
            <v>23,09,</v>
          </cell>
        </row>
        <row r="5">
          <cell r="E5">
            <v>8466.5999999999985</v>
          </cell>
          <cell r="F5">
            <v>20285.300000000003</v>
          </cell>
          <cell r="J5">
            <v>8201.5</v>
          </cell>
          <cell r="K5">
            <v>265.10000000000002</v>
          </cell>
          <cell r="L5">
            <v>0</v>
          </cell>
          <cell r="M5">
            <v>0</v>
          </cell>
          <cell r="N5">
            <v>0</v>
          </cell>
          <cell r="O5">
            <v>1693.3200000000002</v>
          </cell>
          <cell r="P5">
            <v>5816.6200000000008</v>
          </cell>
          <cell r="Q5">
            <v>6205.4000000000005</v>
          </cell>
          <cell r="R5">
            <v>0</v>
          </cell>
          <cell r="V5">
            <v>1776.0539999999999</v>
          </cell>
          <cell r="W5">
            <v>1655.8400000000006</v>
          </cell>
          <cell r="X5">
            <v>1225.8600000000006</v>
          </cell>
          <cell r="Y5">
            <v>1796.2539999999999</v>
          </cell>
          <cell r="Z5">
            <v>1571.5639999999996</v>
          </cell>
          <cell r="AB5">
            <v>3301.6980000000003</v>
          </cell>
          <cell r="AD5">
            <v>884</v>
          </cell>
          <cell r="AE5">
            <v>3533.1200000000008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257</v>
          </cell>
          <cell r="D6">
            <v>168</v>
          </cell>
          <cell r="E6">
            <v>95</v>
          </cell>
          <cell r="F6">
            <v>319</v>
          </cell>
          <cell r="G6">
            <v>0.3</v>
          </cell>
          <cell r="H6">
            <v>180</v>
          </cell>
          <cell r="I6" t="str">
            <v>матрица</v>
          </cell>
          <cell r="J6">
            <v>97</v>
          </cell>
          <cell r="K6">
            <v>-2</v>
          </cell>
          <cell r="O6">
            <v>19</v>
          </cell>
          <cell r="Q6">
            <v>0</v>
          </cell>
          <cell r="T6">
            <v>16.789473684210527</v>
          </cell>
          <cell r="U6">
            <v>16.789473684210527</v>
          </cell>
          <cell r="V6">
            <v>22.8</v>
          </cell>
          <cell r="W6">
            <v>14.6</v>
          </cell>
          <cell r="X6">
            <v>2.6</v>
          </cell>
          <cell r="Y6">
            <v>21</v>
          </cell>
          <cell r="Z6">
            <v>7.6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312</v>
          </cell>
          <cell r="D7">
            <v>183</v>
          </cell>
          <cell r="E7">
            <v>114</v>
          </cell>
          <cell r="F7">
            <v>330</v>
          </cell>
          <cell r="G7">
            <v>0.3</v>
          </cell>
          <cell r="H7">
            <v>180</v>
          </cell>
          <cell r="I7" t="str">
            <v>матрица</v>
          </cell>
          <cell r="J7">
            <v>114</v>
          </cell>
          <cell r="K7">
            <v>0</v>
          </cell>
          <cell r="O7">
            <v>22.8</v>
          </cell>
          <cell r="Q7">
            <v>0</v>
          </cell>
          <cell r="T7">
            <v>14.473684210526315</v>
          </cell>
          <cell r="U7">
            <v>14.473684210526315</v>
          </cell>
          <cell r="V7">
            <v>20</v>
          </cell>
          <cell r="W7">
            <v>18.399999999999999</v>
          </cell>
          <cell r="X7">
            <v>21.2</v>
          </cell>
          <cell r="Y7">
            <v>35.4</v>
          </cell>
          <cell r="Z7">
            <v>41.2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638</v>
          </cell>
          <cell r="D8">
            <v>168</v>
          </cell>
          <cell r="E8">
            <v>193</v>
          </cell>
          <cell r="F8">
            <v>515</v>
          </cell>
          <cell r="G8">
            <v>0.3</v>
          </cell>
          <cell r="H8">
            <v>180</v>
          </cell>
          <cell r="I8" t="str">
            <v>матрица</v>
          </cell>
          <cell r="J8">
            <v>195</v>
          </cell>
          <cell r="K8">
            <v>-2</v>
          </cell>
          <cell r="O8">
            <v>38.6</v>
          </cell>
          <cell r="P8">
            <v>102.60000000000002</v>
          </cell>
          <cell r="Q8">
            <v>168</v>
          </cell>
          <cell r="T8">
            <v>17.694300518134714</v>
          </cell>
          <cell r="U8">
            <v>13.341968911917098</v>
          </cell>
          <cell r="V8">
            <v>45.8</v>
          </cell>
          <cell r="W8">
            <v>36.799999999999997</v>
          </cell>
          <cell r="X8">
            <v>28</v>
          </cell>
          <cell r="Y8">
            <v>84.2</v>
          </cell>
          <cell r="Z8">
            <v>54.8</v>
          </cell>
          <cell r="AB8">
            <v>30.780000000000005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261</v>
          </cell>
          <cell r="D9">
            <v>168</v>
          </cell>
          <cell r="E9">
            <v>98</v>
          </cell>
          <cell r="F9">
            <v>306</v>
          </cell>
          <cell r="G9">
            <v>0.3</v>
          </cell>
          <cell r="H9">
            <v>180</v>
          </cell>
          <cell r="I9" t="str">
            <v>матрица</v>
          </cell>
          <cell r="J9">
            <v>91</v>
          </cell>
          <cell r="K9">
            <v>7</v>
          </cell>
          <cell r="O9">
            <v>19.600000000000001</v>
          </cell>
          <cell r="Q9">
            <v>0</v>
          </cell>
          <cell r="T9">
            <v>15.612244897959183</v>
          </cell>
          <cell r="U9">
            <v>15.612244897959183</v>
          </cell>
          <cell r="V9">
            <v>25.8</v>
          </cell>
          <cell r="W9">
            <v>16.2</v>
          </cell>
          <cell r="X9">
            <v>14.4</v>
          </cell>
          <cell r="Y9">
            <v>27.6</v>
          </cell>
          <cell r="Z9">
            <v>24</v>
          </cell>
          <cell r="AA9" t="str">
            <v>Галактика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652</v>
          </cell>
          <cell r="D10">
            <v>336</v>
          </cell>
          <cell r="E10">
            <v>262</v>
          </cell>
          <cell r="F10">
            <v>584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262</v>
          </cell>
          <cell r="K10">
            <v>0</v>
          </cell>
          <cell r="O10">
            <v>52.4</v>
          </cell>
          <cell r="P10">
            <v>149.60000000000002</v>
          </cell>
          <cell r="Q10">
            <v>168</v>
          </cell>
          <cell r="T10">
            <v>14.351145038167939</v>
          </cell>
          <cell r="U10">
            <v>11.145038167938932</v>
          </cell>
          <cell r="V10">
            <v>59.6</v>
          </cell>
          <cell r="W10">
            <v>43.2</v>
          </cell>
          <cell r="X10">
            <v>40.6</v>
          </cell>
          <cell r="Y10">
            <v>84</v>
          </cell>
          <cell r="Z10">
            <v>58</v>
          </cell>
          <cell r="AB10">
            <v>44.88</v>
          </cell>
          <cell r="AC10">
            <v>12</v>
          </cell>
          <cell r="AD10">
            <v>14</v>
          </cell>
          <cell r="AE10">
            <v>50.4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532</v>
          </cell>
          <cell r="E11">
            <v>68</v>
          </cell>
          <cell r="F11">
            <v>444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64</v>
          </cell>
          <cell r="K11">
            <v>4</v>
          </cell>
          <cell r="O11">
            <v>13.6</v>
          </cell>
          <cell r="Q11">
            <v>0</v>
          </cell>
          <cell r="T11">
            <v>32.647058823529413</v>
          </cell>
          <cell r="U11">
            <v>32.647058823529413</v>
          </cell>
          <cell r="V11">
            <v>25.4</v>
          </cell>
          <cell r="W11">
            <v>10</v>
          </cell>
          <cell r="X11">
            <v>5</v>
          </cell>
          <cell r="Y11">
            <v>12.4</v>
          </cell>
          <cell r="Z11">
            <v>33.799999999999997</v>
          </cell>
          <cell r="AA11" t="str">
            <v>необходимо увеличить продажи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300</v>
          </cell>
          <cell r="D12">
            <v>140</v>
          </cell>
          <cell r="E12">
            <v>73</v>
          </cell>
          <cell r="F12">
            <v>345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61</v>
          </cell>
          <cell r="K12">
            <v>12</v>
          </cell>
          <cell r="O12">
            <v>14.6</v>
          </cell>
          <cell r="Q12">
            <v>0</v>
          </cell>
          <cell r="T12">
            <v>23.63013698630137</v>
          </cell>
          <cell r="U12">
            <v>23.63013698630137</v>
          </cell>
          <cell r="V12">
            <v>21.2</v>
          </cell>
          <cell r="W12">
            <v>22.4</v>
          </cell>
          <cell r="X12">
            <v>6.2</v>
          </cell>
          <cell r="Y12">
            <v>22.4</v>
          </cell>
          <cell r="Z12">
            <v>16.2</v>
          </cell>
          <cell r="AB12">
            <v>0</v>
          </cell>
          <cell r="AC12">
            <v>10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11</v>
          </cell>
          <cell r="G13">
            <v>0</v>
          </cell>
          <cell r="H13">
            <v>180</v>
          </cell>
          <cell r="I13" t="str">
            <v>не в матрице</v>
          </cell>
          <cell r="J13">
            <v>5.5</v>
          </cell>
          <cell r="K13">
            <v>-5.5</v>
          </cell>
          <cell r="O13">
            <v>0</v>
          </cell>
          <cell r="T13" t="e">
            <v>#DIV/0!</v>
          </cell>
          <cell r="U13" t="e">
            <v>#DIV/0!</v>
          </cell>
          <cell r="V13">
            <v>16.5</v>
          </cell>
          <cell r="W13">
            <v>11</v>
          </cell>
          <cell r="X13">
            <v>15.4</v>
          </cell>
          <cell r="Y13">
            <v>13.84</v>
          </cell>
          <cell r="Z13">
            <v>16.5</v>
          </cell>
          <cell r="AA13" t="str">
            <v>ротация на мини-чебуреки</v>
          </cell>
          <cell r="AB13">
            <v>0</v>
          </cell>
          <cell r="AC13">
            <v>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3.7</v>
          </cell>
          <cell r="AF14">
            <v>14</v>
          </cell>
          <cell r="AG14">
            <v>126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307</v>
          </cell>
          <cell r="D15">
            <v>504</v>
          </cell>
          <cell r="E15">
            <v>205</v>
          </cell>
          <cell r="F15">
            <v>571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211</v>
          </cell>
          <cell r="K15">
            <v>-6</v>
          </cell>
          <cell r="O15">
            <v>41</v>
          </cell>
          <cell r="Q15">
            <v>0</v>
          </cell>
          <cell r="T15">
            <v>13.926829268292684</v>
          </cell>
          <cell r="U15">
            <v>13.926829268292684</v>
          </cell>
          <cell r="V15">
            <v>53</v>
          </cell>
          <cell r="W15">
            <v>37.200000000000003</v>
          </cell>
          <cell r="X15">
            <v>34.4</v>
          </cell>
          <cell r="Y15">
            <v>45.4</v>
          </cell>
          <cell r="Z15">
            <v>39.799999999999997</v>
          </cell>
          <cell r="AA15" t="str">
            <v>Галактика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393</v>
          </cell>
          <cell r="D16">
            <v>336</v>
          </cell>
          <cell r="E16">
            <v>163</v>
          </cell>
          <cell r="F16">
            <v>524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164</v>
          </cell>
          <cell r="K16">
            <v>-1</v>
          </cell>
          <cell r="O16">
            <v>32.6</v>
          </cell>
          <cell r="Q16">
            <v>0</v>
          </cell>
          <cell r="T16">
            <v>16.073619631901838</v>
          </cell>
          <cell r="U16">
            <v>16.073619631901838</v>
          </cell>
          <cell r="V16">
            <v>46</v>
          </cell>
          <cell r="W16">
            <v>30.6</v>
          </cell>
          <cell r="X16">
            <v>37.799999999999997</v>
          </cell>
          <cell r="Y16">
            <v>39.4</v>
          </cell>
          <cell r="Z16">
            <v>40.200000000000003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D17">
            <v>3.7</v>
          </cell>
          <cell r="E17">
            <v>3.7</v>
          </cell>
          <cell r="G17">
            <v>0</v>
          </cell>
          <cell r="H17" t="e">
            <v>#N/A</v>
          </cell>
          <cell r="I17" t="str">
            <v>не в матрице</v>
          </cell>
          <cell r="J17">
            <v>3.7</v>
          </cell>
          <cell r="K17">
            <v>0</v>
          </cell>
          <cell r="O17">
            <v>0.74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дубль</v>
          </cell>
          <cell r="AB17">
            <v>0</v>
          </cell>
          <cell r="AC17">
            <v>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111</v>
          </cell>
          <cell r="D18">
            <v>51.8</v>
          </cell>
          <cell r="E18">
            <v>114.7</v>
          </cell>
          <cell r="F18">
            <v>44.4</v>
          </cell>
          <cell r="G18">
            <v>1</v>
          </cell>
          <cell r="H18">
            <v>180</v>
          </cell>
          <cell r="I18" t="str">
            <v>матрица</v>
          </cell>
          <cell r="J18">
            <v>119</v>
          </cell>
          <cell r="K18">
            <v>-4.2999999999999972</v>
          </cell>
          <cell r="O18">
            <v>22.94</v>
          </cell>
          <cell r="P18">
            <v>276.76000000000005</v>
          </cell>
          <cell r="Q18">
            <v>259</v>
          </cell>
          <cell r="T18">
            <v>13.225806451612902</v>
          </cell>
          <cell r="U18">
            <v>1.9354838709677418</v>
          </cell>
          <cell r="V18">
            <v>10.36</v>
          </cell>
          <cell r="W18">
            <v>9.620000000000001</v>
          </cell>
          <cell r="X18">
            <v>9.620000000000001</v>
          </cell>
          <cell r="Y18">
            <v>9.620000000000001</v>
          </cell>
          <cell r="Z18">
            <v>0</v>
          </cell>
          <cell r="AA18" t="str">
            <v>есть дубль</v>
          </cell>
          <cell r="AB18">
            <v>276.76000000000005</v>
          </cell>
          <cell r="AC18">
            <v>3.7</v>
          </cell>
          <cell r="AD18">
            <v>70</v>
          </cell>
          <cell r="AE18">
            <v>259</v>
          </cell>
          <cell r="AF18">
            <v>14</v>
          </cell>
          <cell r="AG18">
            <v>126</v>
          </cell>
        </row>
        <row r="19">
          <cell r="A19" t="str">
            <v>Мини-чебуреки с мясом ТМ Зареченские ТС Зареченские продукты.  Поком</v>
          </cell>
          <cell r="B19" t="str">
            <v>кг</v>
          </cell>
          <cell r="C19">
            <v>66</v>
          </cell>
          <cell r="E19">
            <v>22</v>
          </cell>
          <cell r="F19">
            <v>44</v>
          </cell>
          <cell r="G19">
            <v>1</v>
          </cell>
          <cell r="H19">
            <v>180</v>
          </cell>
          <cell r="I19" t="str">
            <v>матрица</v>
          </cell>
          <cell r="J19">
            <v>21.5</v>
          </cell>
          <cell r="K19">
            <v>0.5</v>
          </cell>
          <cell r="O19">
            <v>4.4000000000000004</v>
          </cell>
          <cell r="P19">
            <v>35.200000000000003</v>
          </cell>
          <cell r="Q19">
            <v>66</v>
          </cell>
          <cell r="T19">
            <v>24.999999999999996</v>
          </cell>
          <cell r="U19">
            <v>10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 t="str">
            <v>вместо жар-мени</v>
          </cell>
          <cell r="AB19">
            <v>35.200000000000003</v>
          </cell>
          <cell r="AC19">
            <v>5.5</v>
          </cell>
          <cell r="AD19">
            <v>12</v>
          </cell>
          <cell r="AE19">
            <v>66</v>
          </cell>
          <cell r="AF19">
            <v>12</v>
          </cell>
          <cell r="AG19">
            <v>84</v>
          </cell>
        </row>
        <row r="20">
          <cell r="A20" t="str">
            <v>Мини-шарики с курочкой и сыром ТМ Зареченские .ВЕС  Поком</v>
          </cell>
          <cell r="B20" t="str">
            <v>кг</v>
          </cell>
          <cell r="C20">
            <v>41.3</v>
          </cell>
          <cell r="D20">
            <v>84.7</v>
          </cell>
          <cell r="E20">
            <v>51</v>
          </cell>
          <cell r="F20">
            <v>72</v>
          </cell>
          <cell r="G20">
            <v>1</v>
          </cell>
          <cell r="H20">
            <v>180</v>
          </cell>
          <cell r="I20" t="str">
            <v>матрица</v>
          </cell>
          <cell r="J20">
            <v>51</v>
          </cell>
          <cell r="K20">
            <v>0</v>
          </cell>
          <cell r="O20">
            <v>10.199999999999999</v>
          </cell>
          <cell r="P20">
            <v>70.799999999999983</v>
          </cell>
          <cell r="Q20">
            <v>84</v>
          </cell>
          <cell r="T20">
            <v>15.294117647058824</v>
          </cell>
          <cell r="U20">
            <v>7.0588235294117654</v>
          </cell>
          <cell r="V20">
            <v>9.74</v>
          </cell>
          <cell r="W20">
            <v>3.6</v>
          </cell>
          <cell r="X20">
            <v>6.6</v>
          </cell>
          <cell r="Y20">
            <v>2.4</v>
          </cell>
          <cell r="Z20">
            <v>3.88</v>
          </cell>
          <cell r="AA20" t="str">
            <v>вместо жар-болов</v>
          </cell>
          <cell r="AB20">
            <v>70.799999999999983</v>
          </cell>
          <cell r="AC20">
            <v>3</v>
          </cell>
          <cell r="AD20">
            <v>28</v>
          </cell>
          <cell r="AE20">
            <v>84</v>
          </cell>
          <cell r="AF20">
            <v>14</v>
          </cell>
          <cell r="AG20">
            <v>126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497</v>
          </cell>
          <cell r="D21">
            <v>84</v>
          </cell>
          <cell r="E21">
            <v>170</v>
          </cell>
          <cell r="F21">
            <v>373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160</v>
          </cell>
          <cell r="K21">
            <v>10</v>
          </cell>
          <cell r="O21">
            <v>34</v>
          </cell>
          <cell r="P21">
            <v>103</v>
          </cell>
          <cell r="Q21">
            <v>84</v>
          </cell>
          <cell r="T21">
            <v>13.441176470588236</v>
          </cell>
          <cell r="U21">
            <v>10.970588235294118</v>
          </cell>
          <cell r="V21">
            <v>36.200000000000003</v>
          </cell>
          <cell r="W21">
            <v>42.2</v>
          </cell>
          <cell r="X21">
            <v>41</v>
          </cell>
          <cell r="Y21">
            <v>35.4</v>
          </cell>
          <cell r="Z21">
            <v>53.6</v>
          </cell>
          <cell r="AB21">
            <v>25.75</v>
          </cell>
          <cell r="AC21">
            <v>6</v>
          </cell>
          <cell r="AD21">
            <v>14</v>
          </cell>
          <cell r="AE21">
            <v>21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C22">
            <v>214</v>
          </cell>
          <cell r="D22">
            <v>168</v>
          </cell>
          <cell r="E22">
            <v>123</v>
          </cell>
          <cell r="F22">
            <v>240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122</v>
          </cell>
          <cell r="K22">
            <v>1</v>
          </cell>
          <cell r="O22">
            <v>24.6</v>
          </cell>
          <cell r="P22">
            <v>104.40000000000003</v>
          </cell>
          <cell r="Q22">
            <v>84</v>
          </cell>
          <cell r="T22">
            <v>13.170731707317072</v>
          </cell>
          <cell r="U22">
            <v>9.7560975609756095</v>
          </cell>
          <cell r="V22">
            <v>24.6</v>
          </cell>
          <cell r="W22">
            <v>21</v>
          </cell>
          <cell r="X22">
            <v>24.6</v>
          </cell>
          <cell r="Y22">
            <v>19.399999999999999</v>
          </cell>
          <cell r="Z22">
            <v>46</v>
          </cell>
          <cell r="AB22">
            <v>26.100000000000009</v>
          </cell>
          <cell r="AC22">
            <v>6</v>
          </cell>
          <cell r="AD22">
            <v>14</v>
          </cell>
          <cell r="AE22">
            <v>21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B23" t="str">
            <v>шт</v>
          </cell>
          <cell r="C23">
            <v>179</v>
          </cell>
          <cell r="D23">
            <v>84</v>
          </cell>
          <cell r="E23">
            <v>86</v>
          </cell>
          <cell r="F23">
            <v>154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88</v>
          </cell>
          <cell r="K23">
            <v>-2</v>
          </cell>
          <cell r="O23">
            <v>17.2</v>
          </cell>
          <cell r="P23">
            <v>86.799999999999983</v>
          </cell>
          <cell r="Q23">
            <v>84</v>
          </cell>
          <cell r="T23">
            <v>13.837209302325581</v>
          </cell>
          <cell r="U23">
            <v>8.9534883720930232</v>
          </cell>
          <cell r="V23">
            <v>20.399999999999999</v>
          </cell>
          <cell r="W23">
            <v>14</v>
          </cell>
          <cell r="X23">
            <v>18.600000000000001</v>
          </cell>
          <cell r="Y23">
            <v>15.8</v>
          </cell>
          <cell r="Z23">
            <v>24.2</v>
          </cell>
          <cell r="AB23">
            <v>21.699999999999996</v>
          </cell>
          <cell r="AC23">
            <v>6</v>
          </cell>
          <cell r="AD23">
            <v>14</v>
          </cell>
          <cell r="AE23">
            <v>21</v>
          </cell>
          <cell r="AF23">
            <v>14</v>
          </cell>
          <cell r="AG23">
            <v>126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C24">
            <v>426</v>
          </cell>
          <cell r="D24">
            <v>144</v>
          </cell>
          <cell r="E24">
            <v>240</v>
          </cell>
          <cell r="F24">
            <v>312</v>
          </cell>
          <cell r="G24">
            <v>1</v>
          </cell>
          <cell r="H24">
            <v>180</v>
          </cell>
          <cell r="I24" t="str">
            <v>матрица</v>
          </cell>
          <cell r="J24">
            <v>234.7</v>
          </cell>
          <cell r="K24">
            <v>5.3000000000000114</v>
          </cell>
          <cell r="O24">
            <v>48</v>
          </cell>
          <cell r="P24">
            <v>360</v>
          </cell>
          <cell r="Q24">
            <v>360</v>
          </cell>
          <cell r="T24">
            <v>14</v>
          </cell>
          <cell r="U24">
            <v>6.5</v>
          </cell>
          <cell r="V24">
            <v>40.799999999999997</v>
          </cell>
          <cell r="W24">
            <v>40.799999999999997</v>
          </cell>
          <cell r="X24">
            <v>37.200000000000003</v>
          </cell>
          <cell r="Y24">
            <v>36</v>
          </cell>
          <cell r="Z24">
            <v>39.6</v>
          </cell>
          <cell r="AB24">
            <v>360</v>
          </cell>
          <cell r="AC24">
            <v>6</v>
          </cell>
          <cell r="AD24">
            <v>60</v>
          </cell>
          <cell r="AE24">
            <v>360</v>
          </cell>
          <cell r="AF24">
            <v>12</v>
          </cell>
          <cell r="AG24">
            <v>84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816</v>
          </cell>
          <cell r="D25">
            <v>336</v>
          </cell>
          <cell r="E25">
            <v>329</v>
          </cell>
          <cell r="F25">
            <v>701</v>
          </cell>
          <cell r="G25">
            <v>0.25</v>
          </cell>
          <cell r="H25">
            <v>365</v>
          </cell>
          <cell r="I25" t="str">
            <v>матрица</v>
          </cell>
          <cell r="J25">
            <v>331</v>
          </cell>
          <cell r="K25">
            <v>-2</v>
          </cell>
          <cell r="O25">
            <v>65.8</v>
          </cell>
          <cell r="P25">
            <v>220.19999999999993</v>
          </cell>
          <cell r="Q25">
            <v>168</v>
          </cell>
          <cell r="T25">
            <v>13.206686930091186</v>
          </cell>
          <cell r="U25">
            <v>10.653495440729484</v>
          </cell>
          <cell r="V25">
            <v>75.2</v>
          </cell>
          <cell r="W25">
            <v>73.599999999999994</v>
          </cell>
          <cell r="X25">
            <v>64</v>
          </cell>
          <cell r="Y25">
            <v>83.8</v>
          </cell>
          <cell r="Z25">
            <v>79</v>
          </cell>
          <cell r="AA25" t="str">
            <v>Галактика</v>
          </cell>
          <cell r="AB25">
            <v>55.049999999999983</v>
          </cell>
          <cell r="AC25">
            <v>12</v>
          </cell>
          <cell r="AD25">
            <v>14</v>
          </cell>
          <cell r="AE25">
            <v>42</v>
          </cell>
          <cell r="AF25">
            <v>14</v>
          </cell>
          <cell r="AG25">
            <v>70</v>
          </cell>
        </row>
        <row r="26">
          <cell r="A26" t="str">
            <v>Наггетсы с индейки ТМ Вязанка ТС Из печи Сливушки 0,25 кг УВС.  Поком</v>
          </cell>
          <cell r="B26" t="str">
            <v>шт</v>
          </cell>
          <cell r="C26">
            <v>773</v>
          </cell>
          <cell r="E26">
            <v>324</v>
          </cell>
          <cell r="F26">
            <v>288</v>
          </cell>
          <cell r="G26">
            <v>0</v>
          </cell>
          <cell r="H26">
            <v>180</v>
          </cell>
          <cell r="I26" t="str">
            <v>не в матрице</v>
          </cell>
          <cell r="J26">
            <v>331</v>
          </cell>
          <cell r="K26">
            <v>-7</v>
          </cell>
          <cell r="O26">
            <v>64.8</v>
          </cell>
          <cell r="T26">
            <v>4.4444444444444446</v>
          </cell>
          <cell r="U26">
            <v>4.4444444444444446</v>
          </cell>
          <cell r="V26">
            <v>57.8</v>
          </cell>
          <cell r="W26">
            <v>67</v>
          </cell>
          <cell r="X26">
            <v>68.599999999999994</v>
          </cell>
          <cell r="Y26">
            <v>66.2</v>
          </cell>
          <cell r="Z26">
            <v>71.2</v>
          </cell>
          <cell r="AA26" t="str">
            <v>дубль / неправильно поставлен приход</v>
          </cell>
          <cell r="AB26">
            <v>0</v>
          </cell>
          <cell r="AC26">
            <v>0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D27">
            <v>284</v>
          </cell>
          <cell r="E27">
            <v>462</v>
          </cell>
          <cell r="F27">
            <v>427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141</v>
          </cell>
          <cell r="K27">
            <v>321</v>
          </cell>
          <cell r="O27">
            <v>92.4</v>
          </cell>
          <cell r="P27">
            <v>866.60000000000014</v>
          </cell>
          <cell r="Q27">
            <v>840</v>
          </cell>
          <cell r="T27">
            <v>13.712121212121211</v>
          </cell>
          <cell r="U27">
            <v>4.6212121212121211</v>
          </cell>
          <cell r="V27">
            <v>63.8</v>
          </cell>
          <cell r="W27">
            <v>74.599999999999994</v>
          </cell>
          <cell r="X27">
            <v>72.2</v>
          </cell>
          <cell r="Y27">
            <v>83.6</v>
          </cell>
          <cell r="Z27">
            <v>71.2</v>
          </cell>
          <cell r="AA27" t="str">
            <v>есть дубль</v>
          </cell>
          <cell r="AB27">
            <v>216.65000000000003</v>
          </cell>
          <cell r="AC27">
            <v>12</v>
          </cell>
          <cell r="AD27">
            <v>70</v>
          </cell>
          <cell r="AE27">
            <v>210</v>
          </cell>
          <cell r="AF27">
            <v>14</v>
          </cell>
          <cell r="AG27">
            <v>70</v>
          </cell>
        </row>
        <row r="28">
          <cell r="A28" t="str">
            <v>Наггетсы с куриным филе и сыром ТМ Вязанка ТС Из печи Сливушки 0,25 кг.  Поком</v>
          </cell>
          <cell r="B28" t="str">
            <v>шт</v>
          </cell>
          <cell r="C28">
            <v>302</v>
          </cell>
          <cell r="D28">
            <v>168</v>
          </cell>
          <cell r="E28">
            <v>167</v>
          </cell>
          <cell r="F28">
            <v>247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163</v>
          </cell>
          <cell r="K28">
            <v>4</v>
          </cell>
          <cell r="O28">
            <v>33.4</v>
          </cell>
          <cell r="P28">
            <v>220.59999999999997</v>
          </cell>
          <cell r="Q28">
            <v>168</v>
          </cell>
          <cell r="T28">
            <v>12.425149700598803</v>
          </cell>
          <cell r="U28">
            <v>7.3952095808383236</v>
          </cell>
          <cell r="V28">
            <v>30.2</v>
          </cell>
          <cell r="W28">
            <v>22.6</v>
          </cell>
          <cell r="X28">
            <v>0.2</v>
          </cell>
          <cell r="Y28">
            <v>33</v>
          </cell>
          <cell r="Z28">
            <v>0</v>
          </cell>
          <cell r="AA28" t="str">
            <v>Галактика</v>
          </cell>
          <cell r="AB28">
            <v>55.149999999999991</v>
          </cell>
          <cell r="AC28">
            <v>12</v>
          </cell>
          <cell r="AD28">
            <v>14</v>
          </cell>
          <cell r="AE28">
            <v>42</v>
          </cell>
          <cell r="AF28">
            <v>14</v>
          </cell>
          <cell r="AG28">
            <v>70</v>
          </cell>
        </row>
        <row r="29">
          <cell r="A29" t="str">
            <v>Нагетосы Сочная курочка в хрустящей панировке Наггетсы ГШ Фикс.вес 0,25 Лоток Горячая штучка Поком</v>
          </cell>
          <cell r="B29" t="str">
            <v>шт</v>
          </cell>
          <cell r="C29">
            <v>368</v>
          </cell>
          <cell r="D29">
            <v>7</v>
          </cell>
          <cell r="E29">
            <v>68</v>
          </cell>
          <cell r="F29">
            <v>269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63</v>
          </cell>
          <cell r="K29">
            <v>5</v>
          </cell>
          <cell r="O29">
            <v>13.6</v>
          </cell>
          <cell r="Q29">
            <v>0</v>
          </cell>
          <cell r="T29">
            <v>19.779411764705884</v>
          </cell>
          <cell r="U29">
            <v>19.779411764705884</v>
          </cell>
          <cell r="V29">
            <v>21</v>
          </cell>
          <cell r="W29">
            <v>16</v>
          </cell>
          <cell r="X29">
            <v>0.2</v>
          </cell>
          <cell r="Y29">
            <v>34</v>
          </cell>
          <cell r="Z29">
            <v>13</v>
          </cell>
          <cell r="AA29" t="str">
            <v>Галактика</v>
          </cell>
          <cell r="AB29">
            <v>0</v>
          </cell>
          <cell r="AC29">
            <v>6</v>
          </cell>
          <cell r="AD29">
            <v>0</v>
          </cell>
          <cell r="AE29">
            <v>0</v>
          </cell>
          <cell r="AF29">
            <v>14</v>
          </cell>
          <cell r="AG29">
            <v>126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166</v>
          </cell>
          <cell r="D30">
            <v>168</v>
          </cell>
          <cell r="E30">
            <v>73</v>
          </cell>
          <cell r="F30">
            <v>251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66</v>
          </cell>
          <cell r="K30">
            <v>7</v>
          </cell>
          <cell r="O30">
            <v>14.6</v>
          </cell>
          <cell r="Q30">
            <v>0</v>
          </cell>
          <cell r="T30">
            <v>17.19178082191781</v>
          </cell>
          <cell r="U30">
            <v>17.19178082191781</v>
          </cell>
          <cell r="V30">
            <v>16.2</v>
          </cell>
          <cell r="W30">
            <v>14.6</v>
          </cell>
          <cell r="X30">
            <v>13.2</v>
          </cell>
          <cell r="Y30">
            <v>16.600000000000001</v>
          </cell>
          <cell r="Z30">
            <v>22</v>
          </cell>
          <cell r="AA30" t="str">
            <v>Галактика</v>
          </cell>
          <cell r="AB30">
            <v>0</v>
          </cell>
          <cell r="AC30">
            <v>12</v>
          </cell>
          <cell r="AD30">
            <v>0</v>
          </cell>
          <cell r="AE30">
            <v>0</v>
          </cell>
          <cell r="AF30">
            <v>14</v>
          </cell>
          <cell r="AG30">
            <v>70</v>
          </cell>
        </row>
        <row r="31">
          <cell r="A31" t="str">
            <v>Пельмени Grandmeni с говядиной ТМ Горячая штучка флоупак сфера 0,75 кг. ПОКОМ</v>
          </cell>
          <cell r="B31" t="str">
            <v>шт</v>
          </cell>
          <cell r="G31">
            <v>0</v>
          </cell>
          <cell r="H31">
            <v>180</v>
          </cell>
          <cell r="I31" t="str">
            <v>матрица</v>
          </cell>
          <cell r="K31">
            <v>0</v>
          </cell>
          <cell r="O31">
            <v>0</v>
          </cell>
          <cell r="T31" t="e">
            <v>#DIV/0!</v>
          </cell>
          <cell r="U31" t="e">
            <v>#DIV/0!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>нет потребности</v>
          </cell>
          <cell r="AB31">
            <v>0</v>
          </cell>
          <cell r="AC31">
            <v>0</v>
          </cell>
          <cell r="AF31">
            <v>12</v>
          </cell>
          <cell r="AG31">
            <v>84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J32">
            <v>51</v>
          </cell>
          <cell r="K32">
            <v>-51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2.2000000000000002</v>
          </cell>
          <cell r="X32">
            <v>1.2</v>
          </cell>
          <cell r="Y32">
            <v>12.4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 говядиной и свининой Grandmeni 0,75 Сфера Горячая штучка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12</v>
          </cell>
          <cell r="AG33">
            <v>84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C34">
            <v>434</v>
          </cell>
          <cell r="D34">
            <v>384</v>
          </cell>
          <cell r="E34">
            <v>196</v>
          </cell>
          <cell r="F34">
            <v>562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182</v>
          </cell>
          <cell r="K34">
            <v>14</v>
          </cell>
          <cell r="O34">
            <v>39.200000000000003</v>
          </cell>
          <cell r="Q34">
            <v>0</v>
          </cell>
          <cell r="T34">
            <v>14.336734693877551</v>
          </cell>
          <cell r="U34">
            <v>14.336734693877551</v>
          </cell>
          <cell r="V34">
            <v>50.2</v>
          </cell>
          <cell r="W34">
            <v>38.799999999999997</v>
          </cell>
          <cell r="X34">
            <v>26.2</v>
          </cell>
          <cell r="Y34">
            <v>25.2</v>
          </cell>
          <cell r="Z34">
            <v>48</v>
          </cell>
          <cell r="AB34">
            <v>0</v>
          </cell>
          <cell r="AC34">
            <v>8</v>
          </cell>
          <cell r="AD34">
            <v>0</v>
          </cell>
          <cell r="AE34">
            <v>0</v>
          </cell>
          <cell r="AF34">
            <v>12</v>
          </cell>
          <cell r="AG34">
            <v>84</v>
          </cell>
        </row>
        <row r="35">
          <cell r="A35" t="str">
            <v>Пельмени «Бигбули с мясом» 0,43 Сфера ТМ «Горячая штучка»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Бигбули #МЕГАВКУСИЩЕ с сочной грудинкой ТМ Горячая шту БУЛЬМЕНИ ТС Бигбули  сфера 0,9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#МЕГАВКУСИЩЕ с сочной грудинкой ТМ Горячая штучка ТС Бигбули  сфера 0,43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с мясом, Горячая штучка 0,9кг  ПОКОМ</v>
          </cell>
          <cell r="B38" t="str">
            <v>шт</v>
          </cell>
          <cell r="C38">
            <v>372</v>
          </cell>
          <cell r="D38">
            <v>4</v>
          </cell>
          <cell r="E38">
            <v>85</v>
          </cell>
          <cell r="F38">
            <v>264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82</v>
          </cell>
          <cell r="K38">
            <v>3</v>
          </cell>
          <cell r="O38">
            <v>17</v>
          </cell>
          <cell r="Q38">
            <v>0</v>
          </cell>
          <cell r="T38">
            <v>15.529411764705882</v>
          </cell>
          <cell r="U38">
            <v>15.529411764705882</v>
          </cell>
          <cell r="V38">
            <v>24.6</v>
          </cell>
          <cell r="W38">
            <v>21.6</v>
          </cell>
          <cell r="X38">
            <v>1.4</v>
          </cell>
          <cell r="Y38">
            <v>42.4</v>
          </cell>
          <cell r="Z38">
            <v>9.4</v>
          </cell>
          <cell r="AA38" t="str">
            <v>Галактика</v>
          </cell>
          <cell r="AB38">
            <v>0</v>
          </cell>
          <cell r="AC38">
            <v>8</v>
          </cell>
          <cell r="AD38">
            <v>0</v>
          </cell>
          <cell r="AE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с мясом, Горячая штучка сфера 0,43 кг  ПОКОМ</v>
          </cell>
          <cell r="B39" t="str">
            <v>шт</v>
          </cell>
          <cell r="D39">
            <v>8</v>
          </cell>
          <cell r="E39">
            <v>4</v>
          </cell>
          <cell r="G39">
            <v>0</v>
          </cell>
          <cell r="H39" t="e">
            <v>#N/A</v>
          </cell>
          <cell r="I39" t="str">
            <v>не в матрице</v>
          </cell>
          <cell r="J39">
            <v>4</v>
          </cell>
          <cell r="K39">
            <v>0</v>
          </cell>
          <cell r="O39">
            <v>0.8</v>
          </cell>
          <cell r="T39">
            <v>0</v>
          </cell>
          <cell r="U39">
            <v>0</v>
          </cell>
          <cell r="V39">
            <v>0.8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B39">
            <v>0</v>
          </cell>
          <cell r="AC39">
            <v>0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C40">
            <v>431</v>
          </cell>
          <cell r="D40">
            <v>22</v>
          </cell>
          <cell r="E40">
            <v>77</v>
          </cell>
          <cell r="F40">
            <v>353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77</v>
          </cell>
          <cell r="K40">
            <v>0</v>
          </cell>
          <cell r="O40">
            <v>15.4</v>
          </cell>
          <cell r="Q40">
            <v>0</v>
          </cell>
          <cell r="T40">
            <v>22.922077922077921</v>
          </cell>
          <cell r="U40">
            <v>22.922077922077921</v>
          </cell>
          <cell r="V40">
            <v>22.4</v>
          </cell>
          <cell r="W40">
            <v>31.8</v>
          </cell>
          <cell r="X40">
            <v>11.6</v>
          </cell>
          <cell r="Y40">
            <v>18.399999999999999</v>
          </cell>
          <cell r="Z40">
            <v>26.2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Бугбули со сливочным маслом ТМ Горячая штучка БУЛЬМЕНИ 0,43 кг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>
            <v>645</v>
          </cell>
          <cell r="D42">
            <v>9</v>
          </cell>
          <cell r="E42">
            <v>225</v>
          </cell>
          <cell r="F42">
            <v>387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219</v>
          </cell>
          <cell r="K42">
            <v>6</v>
          </cell>
          <cell r="O42">
            <v>45</v>
          </cell>
          <cell r="P42">
            <v>243</v>
          </cell>
          <cell r="Q42">
            <v>288</v>
          </cell>
          <cell r="T42">
            <v>15</v>
          </cell>
          <cell r="U42">
            <v>8.6</v>
          </cell>
          <cell r="V42">
            <v>26.8</v>
          </cell>
          <cell r="W42">
            <v>28.8</v>
          </cell>
          <cell r="X42">
            <v>23.8</v>
          </cell>
          <cell r="Y42">
            <v>32.6</v>
          </cell>
          <cell r="Z42">
            <v>30</v>
          </cell>
          <cell r="AB42">
            <v>218.70000000000002</v>
          </cell>
          <cell r="AC42">
            <v>8</v>
          </cell>
          <cell r="AD42">
            <v>36</v>
          </cell>
          <cell r="AE42">
            <v>259.2</v>
          </cell>
          <cell r="AF42">
            <v>12</v>
          </cell>
          <cell r="AG42">
            <v>84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C43">
            <v>401</v>
          </cell>
          <cell r="D43">
            <v>384</v>
          </cell>
          <cell r="E43">
            <v>208</v>
          </cell>
          <cell r="F43">
            <v>494</v>
          </cell>
          <cell r="G43">
            <v>0.43</v>
          </cell>
          <cell r="H43">
            <v>180</v>
          </cell>
          <cell r="I43" t="str">
            <v>матрица</v>
          </cell>
          <cell r="J43">
            <v>222</v>
          </cell>
          <cell r="K43">
            <v>-14</v>
          </cell>
          <cell r="O43">
            <v>41.6</v>
          </cell>
          <cell r="P43">
            <v>171.60000000000002</v>
          </cell>
          <cell r="Q43">
            <v>192</v>
          </cell>
          <cell r="T43">
            <v>16.490384615384613</v>
          </cell>
          <cell r="U43">
            <v>11.875</v>
          </cell>
          <cell r="V43">
            <v>43</v>
          </cell>
          <cell r="W43">
            <v>29</v>
          </cell>
          <cell r="X43">
            <v>20.8</v>
          </cell>
          <cell r="Y43">
            <v>7.4</v>
          </cell>
          <cell r="Z43">
            <v>9</v>
          </cell>
          <cell r="AB43">
            <v>73.788000000000011</v>
          </cell>
          <cell r="AC43">
            <v>16</v>
          </cell>
          <cell r="AD43">
            <v>12</v>
          </cell>
          <cell r="AE43">
            <v>82.56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C44">
            <v>615</v>
          </cell>
          <cell r="D44">
            <v>380</v>
          </cell>
          <cell r="E44">
            <v>275</v>
          </cell>
          <cell r="F44">
            <v>640</v>
          </cell>
          <cell r="G44">
            <v>1</v>
          </cell>
          <cell r="H44">
            <v>180</v>
          </cell>
          <cell r="I44" t="str">
            <v>матрица</v>
          </cell>
          <cell r="J44">
            <v>280</v>
          </cell>
          <cell r="K44">
            <v>-5</v>
          </cell>
          <cell r="O44">
            <v>55</v>
          </cell>
          <cell r="P44">
            <v>130</v>
          </cell>
          <cell r="Q44">
            <v>120</v>
          </cell>
          <cell r="T44">
            <v>13.818181818181818</v>
          </cell>
          <cell r="U44">
            <v>11.636363636363637</v>
          </cell>
          <cell r="V44">
            <v>64</v>
          </cell>
          <cell r="W44">
            <v>71.2</v>
          </cell>
          <cell r="X44">
            <v>42.78</v>
          </cell>
          <cell r="Y44">
            <v>71</v>
          </cell>
          <cell r="Z44">
            <v>57.524000000000001</v>
          </cell>
          <cell r="AB44">
            <v>130</v>
          </cell>
          <cell r="AC44">
            <v>5</v>
          </cell>
          <cell r="AD44">
            <v>24</v>
          </cell>
          <cell r="AE44">
            <v>120</v>
          </cell>
          <cell r="AF44">
            <v>12</v>
          </cell>
          <cell r="AG44">
            <v>144</v>
          </cell>
        </row>
        <row r="45">
          <cell r="A45" t="str">
            <v>Пельмени Бульмени с говядиной и свининой ТМ Горячая штучка сфера 0,8 кг.  Поком</v>
          </cell>
          <cell r="B45" t="str">
            <v>шт</v>
          </cell>
          <cell r="C45">
            <v>2</v>
          </cell>
          <cell r="G45">
            <v>0</v>
          </cell>
          <cell r="H45" t="e">
            <v>#N/A</v>
          </cell>
          <cell r="I45" t="str">
            <v>не в матрице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0.4</v>
          </cell>
          <cell r="W45">
            <v>0.6</v>
          </cell>
          <cell r="X45">
            <v>1.8</v>
          </cell>
          <cell r="Y45">
            <v>0</v>
          </cell>
          <cell r="Z45">
            <v>0</v>
          </cell>
          <cell r="AA45" t="str">
            <v>от завода (СОСГ)</v>
          </cell>
          <cell r="AB45">
            <v>0</v>
          </cell>
          <cell r="AC45">
            <v>0</v>
          </cell>
        </row>
        <row r="46">
          <cell r="A46" t="str">
            <v>Пельмени Бульмени со сливочным маслом Горячая штучка 0,9 кг  ПОКОМ</v>
          </cell>
          <cell r="B46" t="str">
            <v>шт</v>
          </cell>
          <cell r="C46">
            <v>2365</v>
          </cell>
          <cell r="D46">
            <v>8</v>
          </cell>
          <cell r="E46">
            <v>318</v>
          </cell>
          <cell r="F46">
            <v>1964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312</v>
          </cell>
          <cell r="K46">
            <v>6</v>
          </cell>
          <cell r="O46">
            <v>63.6</v>
          </cell>
          <cell r="Q46">
            <v>0</v>
          </cell>
          <cell r="T46">
            <v>30.880503144654089</v>
          </cell>
          <cell r="U46">
            <v>30.880503144654089</v>
          </cell>
          <cell r="V46">
            <v>66.599999999999994</v>
          </cell>
          <cell r="W46">
            <v>75.2</v>
          </cell>
          <cell r="X46">
            <v>45.6</v>
          </cell>
          <cell r="Y46">
            <v>64</v>
          </cell>
          <cell r="Z46">
            <v>78.599999999999994</v>
          </cell>
          <cell r="AA46" t="str">
            <v>необходимо увеличить продажи</v>
          </cell>
          <cell r="AB46">
            <v>0</v>
          </cell>
          <cell r="AC46">
            <v>8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со сливочным маслом ТМ Горячая шт. 0,43 кг  ПОКОМ</v>
          </cell>
          <cell r="B47" t="str">
            <v>шт</v>
          </cell>
          <cell r="C47">
            <v>416</v>
          </cell>
          <cell r="D47">
            <v>5</v>
          </cell>
          <cell r="E47">
            <v>120</v>
          </cell>
          <cell r="F47">
            <v>282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120</v>
          </cell>
          <cell r="K47">
            <v>0</v>
          </cell>
          <cell r="O47">
            <v>24</v>
          </cell>
          <cell r="P47">
            <v>102</v>
          </cell>
          <cell r="Q47">
            <v>192</v>
          </cell>
          <cell r="T47">
            <v>19.75</v>
          </cell>
          <cell r="U47">
            <v>11.75</v>
          </cell>
          <cell r="V47">
            <v>18.8</v>
          </cell>
          <cell r="W47">
            <v>26.8</v>
          </cell>
          <cell r="X47">
            <v>14.4</v>
          </cell>
          <cell r="Y47">
            <v>13.2</v>
          </cell>
          <cell r="Z47">
            <v>9.6</v>
          </cell>
          <cell r="AB47">
            <v>43.86</v>
          </cell>
          <cell r="AC47">
            <v>16</v>
          </cell>
          <cell r="AD47">
            <v>12</v>
          </cell>
          <cell r="AE47">
            <v>82.56</v>
          </cell>
          <cell r="AF47">
            <v>12</v>
          </cell>
          <cell r="AG47">
            <v>84</v>
          </cell>
        </row>
        <row r="48">
          <cell r="A48" t="str">
            <v>Пельмени Домашние с говядиной и свининой 0,7кг, сфера ТМ Зареченские  ПОКОМ</v>
          </cell>
          <cell r="B48" t="str">
            <v>шт</v>
          </cell>
          <cell r="C48">
            <v>93</v>
          </cell>
          <cell r="E48">
            <v>18</v>
          </cell>
          <cell r="F48">
            <v>71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17</v>
          </cell>
          <cell r="K48">
            <v>1</v>
          </cell>
          <cell r="O48">
            <v>3.6</v>
          </cell>
          <cell r="Q48">
            <v>0</v>
          </cell>
          <cell r="T48">
            <v>19.722222222222221</v>
          </cell>
          <cell r="U48">
            <v>19.722222222222221</v>
          </cell>
          <cell r="V48">
            <v>4</v>
          </cell>
          <cell r="W48">
            <v>7.4</v>
          </cell>
          <cell r="X48">
            <v>9.6</v>
          </cell>
          <cell r="Y48">
            <v>6</v>
          </cell>
          <cell r="Z48">
            <v>0.6</v>
          </cell>
          <cell r="AA48" t="str">
            <v>необходимо увеличить продажи</v>
          </cell>
          <cell r="AB48">
            <v>0</v>
          </cell>
          <cell r="AC48">
            <v>10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Домашние со сливочным маслом ТМ Зареченские  продукты флоу-пак сфера 0,7 кг.  Поком</v>
          </cell>
          <cell r="B49" t="str">
            <v>шт</v>
          </cell>
          <cell r="C49">
            <v>94</v>
          </cell>
          <cell r="E49">
            <v>13</v>
          </cell>
          <cell r="F49">
            <v>76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13</v>
          </cell>
          <cell r="K49">
            <v>0</v>
          </cell>
          <cell r="O49">
            <v>2.6</v>
          </cell>
          <cell r="Q49">
            <v>0</v>
          </cell>
          <cell r="T49">
            <v>29.23076923076923</v>
          </cell>
          <cell r="U49">
            <v>29.23076923076923</v>
          </cell>
          <cell r="V49">
            <v>4</v>
          </cell>
          <cell r="W49">
            <v>6.4</v>
          </cell>
          <cell r="X49">
            <v>10</v>
          </cell>
          <cell r="Y49">
            <v>6.4</v>
          </cell>
          <cell r="Z49">
            <v>0.4</v>
          </cell>
          <cell r="AA49" t="str">
            <v>необходимо увеличить продажи</v>
          </cell>
          <cell r="AB49">
            <v>0</v>
          </cell>
          <cell r="AC49">
            <v>10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184</v>
          </cell>
          <cell r="E50">
            <v>30</v>
          </cell>
          <cell r="F50">
            <v>147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30</v>
          </cell>
          <cell r="K50">
            <v>0</v>
          </cell>
          <cell r="O50">
            <v>6</v>
          </cell>
          <cell r="Q50">
            <v>0</v>
          </cell>
          <cell r="T50">
            <v>24.5</v>
          </cell>
          <cell r="U50">
            <v>24.5</v>
          </cell>
          <cell r="V50">
            <v>10.8</v>
          </cell>
          <cell r="W50">
            <v>12.8</v>
          </cell>
          <cell r="X50">
            <v>2.2000000000000002</v>
          </cell>
          <cell r="Y50">
            <v>17</v>
          </cell>
          <cell r="Z50">
            <v>0</v>
          </cell>
          <cell r="AA50" t="str">
            <v>Галактика</v>
          </cell>
          <cell r="AB50">
            <v>0</v>
          </cell>
          <cell r="AC50">
            <v>8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384</v>
          </cell>
          <cell r="E51">
            <v>39</v>
          </cell>
          <cell r="F51">
            <v>334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39</v>
          </cell>
          <cell r="K51">
            <v>0</v>
          </cell>
          <cell r="O51">
            <v>7.8</v>
          </cell>
          <cell r="Q51">
            <v>0</v>
          </cell>
          <cell r="T51">
            <v>42.820512820512825</v>
          </cell>
          <cell r="U51">
            <v>42.820512820512825</v>
          </cell>
          <cell r="V51">
            <v>10.6</v>
          </cell>
          <cell r="W51">
            <v>12.2</v>
          </cell>
          <cell r="X51">
            <v>0</v>
          </cell>
          <cell r="Y51">
            <v>21.4</v>
          </cell>
          <cell r="Z51">
            <v>1</v>
          </cell>
          <cell r="AA51" t="str">
            <v>необходимо увеличить продажи / Галактика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172</v>
          </cell>
          <cell r="D52">
            <v>96</v>
          </cell>
          <cell r="E52">
            <v>37</v>
          </cell>
          <cell r="F52">
            <v>223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37</v>
          </cell>
          <cell r="K52">
            <v>0</v>
          </cell>
          <cell r="O52">
            <v>7.4</v>
          </cell>
          <cell r="Q52">
            <v>0</v>
          </cell>
          <cell r="T52">
            <v>30.135135135135133</v>
          </cell>
          <cell r="U52">
            <v>30.135135135135133</v>
          </cell>
          <cell r="V52">
            <v>13</v>
          </cell>
          <cell r="W52">
            <v>13.6</v>
          </cell>
          <cell r="X52">
            <v>0.2</v>
          </cell>
          <cell r="Y52">
            <v>16</v>
          </cell>
          <cell r="Z52">
            <v>0</v>
          </cell>
          <cell r="AA52" t="str">
            <v>необходимо увеличить продажи / Галактика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298</v>
          </cell>
          <cell r="D53">
            <v>97</v>
          </cell>
          <cell r="E53">
            <v>77</v>
          </cell>
          <cell r="F53">
            <v>308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76</v>
          </cell>
          <cell r="K53">
            <v>1</v>
          </cell>
          <cell r="O53">
            <v>15.4</v>
          </cell>
          <cell r="Q53">
            <v>0</v>
          </cell>
          <cell r="T53">
            <v>20</v>
          </cell>
          <cell r="U53">
            <v>20</v>
          </cell>
          <cell r="V53">
            <v>21.6</v>
          </cell>
          <cell r="W53">
            <v>33.200000000000003</v>
          </cell>
          <cell r="X53">
            <v>14.2</v>
          </cell>
          <cell r="Y53">
            <v>22.8</v>
          </cell>
          <cell r="Z53">
            <v>31.8</v>
          </cell>
          <cell r="AA53" t="str">
            <v>Галактика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270</v>
          </cell>
          <cell r="D54">
            <v>101</v>
          </cell>
          <cell r="E54">
            <v>94</v>
          </cell>
          <cell r="F54">
            <v>271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94</v>
          </cell>
          <cell r="K54">
            <v>0</v>
          </cell>
          <cell r="O54">
            <v>18.8</v>
          </cell>
          <cell r="Q54">
            <v>0</v>
          </cell>
          <cell r="T54">
            <v>14.414893617021276</v>
          </cell>
          <cell r="U54">
            <v>14.414893617021276</v>
          </cell>
          <cell r="V54">
            <v>22</v>
          </cell>
          <cell r="W54">
            <v>21.2</v>
          </cell>
          <cell r="X54">
            <v>30.2</v>
          </cell>
          <cell r="Y54">
            <v>26.6</v>
          </cell>
          <cell r="Z54">
            <v>21</v>
          </cell>
          <cell r="AA54" t="str">
            <v>Галактика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161</v>
          </cell>
          <cell r="E55">
            <v>47</v>
          </cell>
          <cell r="F55">
            <v>107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47</v>
          </cell>
          <cell r="K55">
            <v>0</v>
          </cell>
          <cell r="O55">
            <v>9.4</v>
          </cell>
          <cell r="P55">
            <v>62.200000000000017</v>
          </cell>
          <cell r="Q55">
            <v>96</v>
          </cell>
          <cell r="T55">
            <v>21.595744680851062</v>
          </cell>
          <cell r="U55">
            <v>11.382978723404255</v>
          </cell>
          <cell r="V55">
            <v>6.8</v>
          </cell>
          <cell r="W55">
            <v>10.199999999999999</v>
          </cell>
          <cell r="X55">
            <v>9.4</v>
          </cell>
          <cell r="Y55">
            <v>1.8</v>
          </cell>
          <cell r="Z55">
            <v>17</v>
          </cell>
          <cell r="AB55">
            <v>55.980000000000018</v>
          </cell>
          <cell r="AC55">
            <v>8</v>
          </cell>
          <cell r="AD55">
            <v>12</v>
          </cell>
          <cell r="AE55">
            <v>86.4</v>
          </cell>
          <cell r="AF55">
            <v>12</v>
          </cell>
          <cell r="AG55">
            <v>84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670</v>
          </cell>
          <cell r="D56">
            <v>120</v>
          </cell>
          <cell r="E56">
            <v>315</v>
          </cell>
          <cell r="F56">
            <v>430</v>
          </cell>
          <cell r="G56">
            <v>1</v>
          </cell>
          <cell r="H56">
            <v>180</v>
          </cell>
          <cell r="I56" t="str">
            <v>матрица</v>
          </cell>
          <cell r="J56">
            <v>315</v>
          </cell>
          <cell r="K56">
            <v>0</v>
          </cell>
          <cell r="O56">
            <v>63</v>
          </cell>
          <cell r="P56">
            <v>452</v>
          </cell>
          <cell r="Q56">
            <v>480</v>
          </cell>
          <cell r="T56">
            <v>14.444444444444445</v>
          </cell>
          <cell r="U56">
            <v>6.8253968253968251</v>
          </cell>
          <cell r="V56">
            <v>53.213999999999999</v>
          </cell>
          <cell r="W56">
            <v>62</v>
          </cell>
          <cell r="X56">
            <v>21.94</v>
          </cell>
          <cell r="Y56">
            <v>57.834000000000003</v>
          </cell>
          <cell r="Z56">
            <v>36</v>
          </cell>
          <cell r="AB56">
            <v>452</v>
          </cell>
          <cell r="AC56">
            <v>5</v>
          </cell>
          <cell r="AD56">
            <v>96</v>
          </cell>
          <cell r="AE56">
            <v>480</v>
          </cell>
          <cell r="AF56">
            <v>12</v>
          </cell>
          <cell r="AG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G57">
            <v>0</v>
          </cell>
          <cell r="H57">
            <v>180</v>
          </cell>
          <cell r="I57" t="str">
            <v>матрица</v>
          </cell>
          <cell r="K57">
            <v>0</v>
          </cell>
          <cell r="O57">
            <v>0</v>
          </cell>
          <cell r="T57" t="e">
            <v>#DIV/0!</v>
          </cell>
          <cell r="U57" t="e">
            <v>#DIV/0!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нет потребности</v>
          </cell>
          <cell r="AB57">
            <v>0</v>
          </cell>
          <cell r="AC57">
            <v>0</v>
          </cell>
          <cell r="AF57">
            <v>12</v>
          </cell>
          <cell r="AG57">
            <v>84</v>
          </cell>
        </row>
        <row r="58">
          <cell r="A58" t="str">
            <v>Пельмени Супермени с мясом, Горячая штучка 0,2кг  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F58">
            <v>8</v>
          </cell>
          <cell r="AG58">
            <v>48</v>
          </cell>
        </row>
        <row r="59">
          <cell r="A59" t="str">
            <v>Пельмени Супермени со сливочным маслом Супермени 0,2 Сфера Горячая штучка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6</v>
          </cell>
          <cell r="AG59">
            <v>72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6</v>
          </cell>
          <cell r="AG60">
            <v>72</v>
          </cell>
        </row>
        <row r="61">
          <cell r="A61" t="str">
            <v>Пирожки с мясом 3,7кг ВЕС ТМ Зареченские  ПОКОМ</v>
          </cell>
          <cell r="B61" t="str">
            <v>кг</v>
          </cell>
          <cell r="C61">
            <v>418.1</v>
          </cell>
          <cell r="D61">
            <v>103.6</v>
          </cell>
          <cell r="E61">
            <v>277.39999999999998</v>
          </cell>
          <cell r="F61">
            <v>222.1</v>
          </cell>
          <cell r="G61">
            <v>1</v>
          </cell>
          <cell r="H61">
            <v>180</v>
          </cell>
          <cell r="I61" t="str">
            <v>матрица</v>
          </cell>
          <cell r="J61">
            <v>276.39999999999998</v>
          </cell>
          <cell r="K61">
            <v>1</v>
          </cell>
          <cell r="O61">
            <v>55.48</v>
          </cell>
          <cell r="P61">
            <v>554.61999999999989</v>
          </cell>
          <cell r="Q61">
            <v>569.80000000000007</v>
          </cell>
          <cell r="T61">
            <v>14.273612112472966</v>
          </cell>
          <cell r="U61">
            <v>4.003244412400865</v>
          </cell>
          <cell r="V61">
            <v>36.260000000000012</v>
          </cell>
          <cell r="W61">
            <v>42.88</v>
          </cell>
          <cell r="X61">
            <v>28.12</v>
          </cell>
          <cell r="Y61">
            <v>27.26</v>
          </cell>
          <cell r="Z61">
            <v>24.42</v>
          </cell>
          <cell r="AA61" t="str">
            <v>вместо жар-ладушек</v>
          </cell>
          <cell r="AB61">
            <v>554.61999999999989</v>
          </cell>
          <cell r="AC61">
            <v>3.7</v>
          </cell>
          <cell r="AD61">
            <v>154</v>
          </cell>
          <cell r="AE61">
            <v>569.80000000000007</v>
          </cell>
          <cell r="AF61">
            <v>14</v>
          </cell>
          <cell r="AG61">
            <v>126</v>
          </cell>
        </row>
        <row r="62">
          <cell r="A62" t="str">
            <v>Фрай-пицца с ветчиной и грибами 3,0 кг. ВЕС.  ПОКОМ</v>
          </cell>
          <cell r="B62" t="str">
            <v>кг</v>
          </cell>
          <cell r="C62">
            <v>42</v>
          </cell>
          <cell r="E62">
            <v>3</v>
          </cell>
          <cell r="F62">
            <v>39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3</v>
          </cell>
          <cell r="K62">
            <v>0</v>
          </cell>
          <cell r="O62">
            <v>0.6</v>
          </cell>
          <cell r="T62">
            <v>65</v>
          </cell>
          <cell r="U62">
            <v>65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дубль / неправильно поставлен приход</v>
          </cell>
          <cell r="AB62">
            <v>0</v>
          </cell>
          <cell r="AC62">
            <v>0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C63">
            <v>12</v>
          </cell>
          <cell r="D63">
            <v>12</v>
          </cell>
          <cell r="E63">
            <v>9</v>
          </cell>
          <cell r="F63">
            <v>57</v>
          </cell>
          <cell r="G63">
            <v>1</v>
          </cell>
          <cell r="H63">
            <v>180</v>
          </cell>
          <cell r="I63" t="str">
            <v>матрица</v>
          </cell>
          <cell r="J63">
            <v>6</v>
          </cell>
          <cell r="K63">
            <v>3</v>
          </cell>
          <cell r="O63">
            <v>1.8</v>
          </cell>
          <cell r="Q63">
            <v>0</v>
          </cell>
          <cell r="T63">
            <v>31.666666666666664</v>
          </cell>
          <cell r="U63">
            <v>31.666666666666664</v>
          </cell>
          <cell r="V63">
            <v>2.4</v>
          </cell>
          <cell r="W63">
            <v>2.4</v>
          </cell>
          <cell r="X63">
            <v>1.2</v>
          </cell>
          <cell r="Y63">
            <v>1.8</v>
          </cell>
          <cell r="Z63">
            <v>0</v>
          </cell>
          <cell r="AA63" t="str">
            <v>необходимо увеличить продажи / есть дубль</v>
          </cell>
          <cell r="AB63">
            <v>0</v>
          </cell>
          <cell r="AC63">
            <v>3</v>
          </cell>
          <cell r="AD63">
            <v>0</v>
          </cell>
          <cell r="AE63">
            <v>0</v>
          </cell>
          <cell r="AF63">
            <v>14</v>
          </cell>
          <cell r="AG63">
            <v>126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322</v>
          </cell>
          <cell r="D64">
            <v>168</v>
          </cell>
          <cell r="E64">
            <v>145</v>
          </cell>
          <cell r="F64">
            <v>319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145</v>
          </cell>
          <cell r="K64">
            <v>0</v>
          </cell>
          <cell r="O64">
            <v>29</v>
          </cell>
          <cell r="P64">
            <v>87</v>
          </cell>
          <cell r="Q64">
            <v>168</v>
          </cell>
          <cell r="T64">
            <v>16.793103448275861</v>
          </cell>
          <cell r="U64">
            <v>11</v>
          </cell>
          <cell r="V64">
            <v>27.8</v>
          </cell>
          <cell r="W64">
            <v>27.8</v>
          </cell>
          <cell r="X64">
            <v>23.8</v>
          </cell>
          <cell r="Y64">
            <v>24.6</v>
          </cell>
          <cell r="Z64">
            <v>42.6</v>
          </cell>
          <cell r="AB64">
            <v>21.75</v>
          </cell>
          <cell r="AC64">
            <v>12</v>
          </cell>
          <cell r="AD64">
            <v>14</v>
          </cell>
          <cell r="AE64">
            <v>42</v>
          </cell>
          <cell r="AF64">
            <v>14</v>
          </cell>
          <cell r="AG64">
            <v>70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483</v>
          </cell>
          <cell r="D65">
            <v>336</v>
          </cell>
          <cell r="E65">
            <v>265</v>
          </cell>
          <cell r="F65">
            <v>474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265</v>
          </cell>
          <cell r="K65">
            <v>0</v>
          </cell>
          <cell r="O65">
            <v>53</v>
          </cell>
          <cell r="P65">
            <v>268</v>
          </cell>
          <cell r="Q65">
            <v>336</v>
          </cell>
          <cell r="T65">
            <v>15.283018867924529</v>
          </cell>
          <cell r="U65">
            <v>8.9433962264150946</v>
          </cell>
          <cell r="V65">
            <v>54.2</v>
          </cell>
          <cell r="W65">
            <v>52.2</v>
          </cell>
          <cell r="X65">
            <v>35.200000000000003</v>
          </cell>
          <cell r="Y65">
            <v>52.2</v>
          </cell>
          <cell r="Z65">
            <v>36.799999999999997</v>
          </cell>
          <cell r="AB65">
            <v>80.399999999999991</v>
          </cell>
          <cell r="AC65">
            <v>12</v>
          </cell>
          <cell r="AD65">
            <v>28</v>
          </cell>
          <cell r="AE65">
            <v>100.8</v>
          </cell>
          <cell r="AF65">
            <v>14</v>
          </cell>
          <cell r="AG65">
            <v>70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72</v>
          </cell>
          <cell r="D66">
            <v>32.4</v>
          </cell>
          <cell r="E66">
            <v>43.2</v>
          </cell>
          <cell r="F66">
            <v>59.4</v>
          </cell>
          <cell r="G66">
            <v>1</v>
          </cell>
          <cell r="H66">
            <v>180</v>
          </cell>
          <cell r="I66" t="str">
            <v>матрица</v>
          </cell>
          <cell r="J66">
            <v>42.1</v>
          </cell>
          <cell r="K66">
            <v>1.1000000000000014</v>
          </cell>
          <cell r="O66">
            <v>8.64</v>
          </cell>
          <cell r="P66">
            <v>61.560000000000009</v>
          </cell>
          <cell r="Q66">
            <v>64.8</v>
          </cell>
          <cell r="T66">
            <v>14.374999999999998</v>
          </cell>
          <cell r="U66">
            <v>6.8749999999999991</v>
          </cell>
          <cell r="V66">
            <v>7.2</v>
          </cell>
          <cell r="W66">
            <v>5.76</v>
          </cell>
          <cell r="X66">
            <v>10.08</v>
          </cell>
          <cell r="Y66">
            <v>10.46</v>
          </cell>
          <cell r="Z66">
            <v>9.36</v>
          </cell>
          <cell r="AB66">
            <v>61.560000000000009</v>
          </cell>
          <cell r="AC66">
            <v>1.8</v>
          </cell>
          <cell r="AD66">
            <v>36</v>
          </cell>
          <cell r="AE66">
            <v>64.8</v>
          </cell>
          <cell r="AF66">
            <v>18</v>
          </cell>
          <cell r="AG66">
            <v>234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C67">
            <v>338</v>
          </cell>
          <cell r="E67">
            <v>121</v>
          </cell>
          <cell r="F67">
            <v>196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123</v>
          </cell>
          <cell r="K67">
            <v>-2</v>
          </cell>
          <cell r="O67">
            <v>24.2</v>
          </cell>
          <cell r="P67">
            <v>142.80000000000001</v>
          </cell>
          <cell r="Q67">
            <v>168</v>
          </cell>
          <cell r="T67">
            <v>15.041322314049587</v>
          </cell>
          <cell r="U67">
            <v>8.0991735537190088</v>
          </cell>
          <cell r="V67">
            <v>18.2</v>
          </cell>
          <cell r="W67">
            <v>27.4</v>
          </cell>
          <cell r="X67">
            <v>17.2</v>
          </cell>
          <cell r="Y67">
            <v>21</v>
          </cell>
          <cell r="Z67">
            <v>50.2</v>
          </cell>
          <cell r="AB67">
            <v>42.84</v>
          </cell>
          <cell r="AC67">
            <v>12</v>
          </cell>
          <cell r="AD67">
            <v>14</v>
          </cell>
          <cell r="AE67">
            <v>50.4</v>
          </cell>
          <cell r="AF67">
            <v>14</v>
          </cell>
          <cell r="AG67">
            <v>70</v>
          </cell>
        </row>
        <row r="68">
          <cell r="A68" t="str">
            <v>Чебупай сочное яблоко ТМ Горячая штучка ТС Чебупай 0,2 кг УВС.  зам  ПОКОМ</v>
          </cell>
          <cell r="B68" t="str">
            <v>шт</v>
          </cell>
          <cell r="C68">
            <v>126</v>
          </cell>
          <cell r="D68">
            <v>120</v>
          </cell>
          <cell r="E68">
            <v>32</v>
          </cell>
          <cell r="F68">
            <v>199</v>
          </cell>
          <cell r="G68">
            <v>0.2</v>
          </cell>
          <cell r="H68">
            <v>365</v>
          </cell>
          <cell r="I68" t="str">
            <v>матрица</v>
          </cell>
          <cell r="J68">
            <v>34</v>
          </cell>
          <cell r="K68">
            <v>-2</v>
          </cell>
          <cell r="O68">
            <v>6.4</v>
          </cell>
          <cell r="Q68">
            <v>0</v>
          </cell>
          <cell r="T68">
            <v>31.09375</v>
          </cell>
          <cell r="U68">
            <v>31.09375</v>
          </cell>
          <cell r="V68">
            <v>17.600000000000001</v>
          </cell>
          <cell r="W68">
            <v>3.4</v>
          </cell>
          <cell r="X68">
            <v>5</v>
          </cell>
          <cell r="Y68">
            <v>13.4</v>
          </cell>
          <cell r="Z68">
            <v>9.6</v>
          </cell>
          <cell r="AA68" t="str">
            <v>необходимо увеличить продажи / Галактика</v>
          </cell>
          <cell r="AB68">
            <v>0</v>
          </cell>
          <cell r="AC68">
            <v>6</v>
          </cell>
          <cell r="AD68">
            <v>0</v>
          </cell>
          <cell r="AE68">
            <v>0</v>
          </cell>
          <cell r="AF68">
            <v>10</v>
          </cell>
          <cell r="AG68">
            <v>130</v>
          </cell>
        </row>
        <row r="69">
          <cell r="A69" t="str">
            <v>Чебупай спелая вишня ТМ Горячая штучка ТС Чебупай 0,2 кг УВС. зам  ПОКОМ</v>
          </cell>
          <cell r="B69" t="str">
            <v>шт</v>
          </cell>
          <cell r="C69">
            <v>139</v>
          </cell>
          <cell r="D69">
            <v>120</v>
          </cell>
          <cell r="E69">
            <v>39</v>
          </cell>
          <cell r="F69">
            <v>209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41</v>
          </cell>
          <cell r="K69">
            <v>-2</v>
          </cell>
          <cell r="O69">
            <v>7.8</v>
          </cell>
          <cell r="Q69">
            <v>0</v>
          </cell>
          <cell r="T69">
            <v>26.794871794871796</v>
          </cell>
          <cell r="U69">
            <v>26.794871794871796</v>
          </cell>
          <cell r="V69">
            <v>18.2</v>
          </cell>
          <cell r="W69">
            <v>5.2</v>
          </cell>
          <cell r="X69">
            <v>6.4</v>
          </cell>
          <cell r="Y69">
            <v>18.600000000000001</v>
          </cell>
          <cell r="Z69">
            <v>9.6</v>
          </cell>
          <cell r="AA69" t="str">
            <v>необходимо увеличить продажи / Галактика</v>
          </cell>
          <cell r="AB69">
            <v>0</v>
          </cell>
          <cell r="AC69">
            <v>6</v>
          </cell>
          <cell r="AD69">
            <v>0</v>
          </cell>
          <cell r="AE69">
            <v>0</v>
          </cell>
          <cell r="AF69">
            <v>10</v>
          </cell>
          <cell r="AG69">
            <v>130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G70">
            <v>0</v>
          </cell>
          <cell r="H70">
            <v>180</v>
          </cell>
          <cell r="I70" t="str">
            <v>матрица</v>
          </cell>
          <cell r="J70">
            <v>2</v>
          </cell>
          <cell r="K70">
            <v>-2</v>
          </cell>
          <cell r="O70">
            <v>0</v>
          </cell>
          <cell r="T70" t="e">
            <v>#DIV/0!</v>
          </cell>
          <cell r="U70" t="e">
            <v>#DIV/0!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>нет потребности</v>
          </cell>
          <cell r="AB70">
            <v>0</v>
          </cell>
          <cell r="AC70">
            <v>14</v>
          </cell>
          <cell r="AF70">
            <v>14</v>
          </cell>
          <cell r="AG70">
            <v>70</v>
          </cell>
        </row>
        <row r="71">
          <cell r="A71" t="str">
            <v>Чебупели ТМ Горячая штучка ТС Foodgital 0,25 кг .  Поком</v>
          </cell>
          <cell r="B71" t="str">
            <v>шт</v>
          </cell>
          <cell r="C71">
            <v>269</v>
          </cell>
          <cell r="E71">
            <v>106</v>
          </cell>
          <cell r="F71">
            <v>146</v>
          </cell>
          <cell r="G71">
            <v>0</v>
          </cell>
          <cell r="H71" t="e">
            <v>#N/A</v>
          </cell>
          <cell r="I71" t="str">
            <v>не в матрице</v>
          </cell>
          <cell r="J71">
            <v>105</v>
          </cell>
          <cell r="K71">
            <v>1</v>
          </cell>
          <cell r="O71">
            <v>21.2</v>
          </cell>
          <cell r="T71">
            <v>6.8867924528301891</v>
          </cell>
          <cell r="U71">
            <v>6.8867924528301891</v>
          </cell>
          <cell r="V71">
            <v>8</v>
          </cell>
          <cell r="W71">
            <v>3</v>
          </cell>
          <cell r="X71">
            <v>2.2000000000000002</v>
          </cell>
          <cell r="Y71">
            <v>0</v>
          </cell>
          <cell r="Z71">
            <v>0</v>
          </cell>
          <cell r="AA71" t="str">
            <v>необходимо увеличить продажи / от завода (СОСГ)</v>
          </cell>
          <cell r="AB71">
            <v>0</v>
          </cell>
          <cell r="AC71">
            <v>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G72">
            <v>0</v>
          </cell>
          <cell r="H72">
            <v>180</v>
          </cell>
          <cell r="I72" t="str">
            <v>матрица</v>
          </cell>
          <cell r="K72">
            <v>0</v>
          </cell>
          <cell r="O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>нет потребности</v>
          </cell>
          <cell r="AB72">
            <v>0</v>
          </cell>
          <cell r="AC72">
            <v>0</v>
          </cell>
          <cell r="AF72">
            <v>14</v>
          </cell>
          <cell r="AG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694</v>
          </cell>
          <cell r="D73">
            <v>2508</v>
          </cell>
          <cell r="E73">
            <v>949</v>
          </cell>
          <cell r="F73">
            <v>2011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1005</v>
          </cell>
          <cell r="K73">
            <v>-56</v>
          </cell>
          <cell r="O73">
            <v>189.8</v>
          </cell>
          <cell r="P73">
            <v>646.20000000000027</v>
          </cell>
          <cell r="Q73">
            <v>672</v>
          </cell>
          <cell r="T73">
            <v>14.135932560590094</v>
          </cell>
          <cell r="U73">
            <v>10.59536354056902</v>
          </cell>
          <cell r="V73">
            <v>173.8</v>
          </cell>
          <cell r="W73">
            <v>90.4</v>
          </cell>
          <cell r="X73">
            <v>68.400000000000006</v>
          </cell>
          <cell r="Y73">
            <v>121.4</v>
          </cell>
          <cell r="Z73">
            <v>88.6</v>
          </cell>
          <cell r="AB73">
            <v>161.55000000000007</v>
          </cell>
          <cell r="AC73">
            <v>12</v>
          </cell>
          <cell r="AD73">
            <v>56</v>
          </cell>
          <cell r="AE73">
            <v>168</v>
          </cell>
          <cell r="AF73">
            <v>14</v>
          </cell>
          <cell r="AG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825</v>
          </cell>
          <cell r="D74">
            <v>672</v>
          </cell>
          <cell r="E74">
            <v>400</v>
          </cell>
          <cell r="F74">
            <v>969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398</v>
          </cell>
          <cell r="K74">
            <v>2</v>
          </cell>
          <cell r="O74">
            <v>80</v>
          </cell>
          <cell r="P74">
            <v>151</v>
          </cell>
          <cell r="Q74">
            <v>168</v>
          </cell>
          <cell r="T74">
            <v>14.2125</v>
          </cell>
          <cell r="U74">
            <v>12.112500000000001</v>
          </cell>
          <cell r="V74">
            <v>95.4</v>
          </cell>
          <cell r="W74">
            <v>84.6</v>
          </cell>
          <cell r="X74">
            <v>76.400000000000006</v>
          </cell>
          <cell r="Y74">
            <v>122.8</v>
          </cell>
          <cell r="Z74">
            <v>90</v>
          </cell>
          <cell r="AB74">
            <v>37.75</v>
          </cell>
          <cell r="AC74">
            <v>12</v>
          </cell>
          <cell r="AD74">
            <v>14</v>
          </cell>
          <cell r="AE74">
            <v>42</v>
          </cell>
          <cell r="AF74">
            <v>14</v>
          </cell>
          <cell r="AG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56.7</v>
          </cell>
          <cell r="E75">
            <v>21.6</v>
          </cell>
          <cell r="F75">
            <v>32.4</v>
          </cell>
          <cell r="G75">
            <v>1</v>
          </cell>
          <cell r="H75">
            <v>180</v>
          </cell>
          <cell r="I75" t="str">
            <v>матрица</v>
          </cell>
          <cell r="J75">
            <v>21.6</v>
          </cell>
          <cell r="K75">
            <v>0</v>
          </cell>
          <cell r="O75">
            <v>4.32</v>
          </cell>
          <cell r="P75">
            <v>28.080000000000005</v>
          </cell>
          <cell r="Q75">
            <v>37.800000000000004</v>
          </cell>
          <cell r="T75">
            <v>16.25</v>
          </cell>
          <cell r="U75">
            <v>7.4999999999999991</v>
          </cell>
          <cell r="V75">
            <v>3.78</v>
          </cell>
          <cell r="W75">
            <v>3.78</v>
          </cell>
          <cell r="X75">
            <v>4.32</v>
          </cell>
          <cell r="Y75">
            <v>2.7</v>
          </cell>
          <cell r="Z75">
            <v>6.48</v>
          </cell>
          <cell r="AB75">
            <v>28.080000000000005</v>
          </cell>
          <cell r="AC75">
            <v>2.7</v>
          </cell>
          <cell r="AD75">
            <v>14</v>
          </cell>
          <cell r="AE75">
            <v>37.800000000000004</v>
          </cell>
          <cell r="AF75">
            <v>14</v>
          </cell>
          <cell r="AG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D76">
            <v>505</v>
          </cell>
          <cell r="E76">
            <v>125</v>
          </cell>
          <cell r="F76">
            <v>435</v>
          </cell>
          <cell r="G76">
            <v>1</v>
          </cell>
          <cell r="H76">
            <v>180</v>
          </cell>
          <cell r="I76" t="str">
            <v>матрица</v>
          </cell>
          <cell r="J76">
            <v>20</v>
          </cell>
          <cell r="K76">
            <v>105</v>
          </cell>
          <cell r="O76">
            <v>25</v>
          </cell>
          <cell r="P76">
            <v>120</v>
          </cell>
          <cell r="Q76">
            <v>120</v>
          </cell>
          <cell r="T76">
            <v>22.2</v>
          </cell>
          <cell r="U76">
            <v>17.399999999999999</v>
          </cell>
          <cell r="V76">
            <v>37</v>
          </cell>
          <cell r="W76">
            <v>53</v>
          </cell>
          <cell r="X76">
            <v>39</v>
          </cell>
          <cell r="Y76">
            <v>52.54</v>
          </cell>
          <cell r="Z76">
            <v>37</v>
          </cell>
          <cell r="AA76" t="str">
            <v>есть дубль</v>
          </cell>
          <cell r="AB76">
            <v>120</v>
          </cell>
          <cell r="AC76">
            <v>5</v>
          </cell>
          <cell r="AD76">
            <v>24</v>
          </cell>
          <cell r="AE76">
            <v>120</v>
          </cell>
          <cell r="AF76">
            <v>12</v>
          </cell>
          <cell r="AG76">
            <v>84</v>
          </cell>
        </row>
        <row r="77">
          <cell r="A77" t="str">
            <v>Чебуреки сочные, ВЕС, куриные жарен. зам  ПОКОМ</v>
          </cell>
          <cell r="B77" t="str">
            <v>кг</v>
          </cell>
          <cell r="C77">
            <v>570</v>
          </cell>
          <cell r="D77">
            <v>35</v>
          </cell>
          <cell r="E77">
            <v>105</v>
          </cell>
          <cell r="F77">
            <v>-5</v>
          </cell>
          <cell r="G77">
            <v>0</v>
          </cell>
          <cell r="H77" t="e">
            <v>#N/A</v>
          </cell>
          <cell r="I77" t="str">
            <v>не в матрице</v>
          </cell>
          <cell r="J77">
            <v>205</v>
          </cell>
          <cell r="K77">
            <v>-100</v>
          </cell>
          <cell r="O77">
            <v>21</v>
          </cell>
          <cell r="T77">
            <v>-0.23809523809523808</v>
          </cell>
          <cell r="U77">
            <v>-0.23809523809523808</v>
          </cell>
          <cell r="V77">
            <v>36</v>
          </cell>
          <cell r="W77">
            <v>50</v>
          </cell>
          <cell r="X77">
            <v>39</v>
          </cell>
          <cell r="Y77">
            <v>20</v>
          </cell>
          <cell r="Z77">
            <v>0</v>
          </cell>
          <cell r="AA77" t="str">
            <v>дубль / неправильно поставлен приход</v>
          </cell>
          <cell r="AB77">
            <v>0</v>
          </cell>
          <cell r="AC77">
            <v>0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792</v>
          </cell>
          <cell r="E78">
            <v>143</v>
          </cell>
          <cell r="F78">
            <v>649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133</v>
          </cell>
          <cell r="K78">
            <v>10</v>
          </cell>
          <cell r="O78">
            <v>28.6</v>
          </cell>
          <cell r="Q78">
            <v>0</v>
          </cell>
          <cell r="T78">
            <v>22.69230769230769</v>
          </cell>
          <cell r="U78">
            <v>22.69230769230769</v>
          </cell>
          <cell r="V78">
            <v>34.200000000000003</v>
          </cell>
          <cell r="W78">
            <v>59</v>
          </cell>
          <cell r="X78">
            <v>20.6</v>
          </cell>
          <cell r="Y78">
            <v>23.6</v>
          </cell>
          <cell r="Z78">
            <v>35</v>
          </cell>
          <cell r="AA78" t="str">
            <v>необходимо увеличить продажи / Галактика</v>
          </cell>
          <cell r="AB78">
            <v>0</v>
          </cell>
          <cell r="AC78">
            <v>22</v>
          </cell>
          <cell r="AD78">
            <v>0</v>
          </cell>
          <cell r="AE78">
            <v>0</v>
          </cell>
          <cell r="AF78">
            <v>12</v>
          </cell>
          <cell r="AG78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1" sqref="T11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" style="8" customWidth="1"/>
    <col min="8" max="8" width="5" customWidth="1"/>
    <col min="9" max="9" width="13" customWidth="1"/>
    <col min="10" max="13" width="6.42578125" customWidth="1"/>
    <col min="14" max="14" width="0.7109375" customWidth="1"/>
    <col min="15" max="15" width="6.42578125" customWidth="1"/>
    <col min="16" max="18" width="11.5703125" customWidth="1"/>
    <col min="19" max="19" width="6.42578125" customWidth="1"/>
    <col min="20" max="20" width="17.7109375" customWidth="1"/>
    <col min="21" max="22" width="5.42578125" customWidth="1"/>
    <col min="23" max="27" width="6.140625" customWidth="1"/>
    <col min="28" max="28" width="31.85546875" customWidth="1"/>
    <col min="29" max="29" width="6.7109375" customWidth="1"/>
    <col min="30" max="30" width="6.7109375" style="8" customWidth="1"/>
    <col min="31" max="31" width="7.5703125" style="13" customWidth="1"/>
    <col min="32" max="34" width="6.7109375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6" t="s">
        <v>131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129</v>
      </c>
      <c r="Q2" s="1" t="s">
        <v>129</v>
      </c>
      <c r="R2" s="16" t="s">
        <v>130</v>
      </c>
      <c r="S2" s="1"/>
      <c r="T2" s="1"/>
      <c r="U2" s="1"/>
      <c r="V2" s="1"/>
      <c r="W2" s="1"/>
      <c r="X2" s="1"/>
      <c r="Y2" s="1"/>
      <c r="Z2" s="1"/>
      <c r="AA2" s="1"/>
      <c r="AB2" s="1"/>
      <c r="AC2" s="15" t="s">
        <v>129</v>
      </c>
      <c r="AD2" s="6"/>
      <c r="AE2" s="10"/>
      <c r="AF2" s="16" t="s">
        <v>130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127</v>
      </c>
      <c r="AH3" s="14" t="s">
        <v>128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10" t="s">
        <v>139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36829.934000000001</v>
      </c>
      <c r="F5" s="4">
        <f>SUM(F6:F498)</f>
        <v>18012.5</v>
      </c>
      <c r="G5" s="6"/>
      <c r="H5" s="1"/>
      <c r="I5" s="1"/>
      <c r="J5" s="4">
        <f t="shared" ref="J5:S5" si="0">SUM(J6:J498)</f>
        <v>37096.300000000003</v>
      </c>
      <c r="K5" s="4">
        <f t="shared" si="0"/>
        <v>-266.36599999999999</v>
      </c>
      <c r="L5" s="4">
        <f t="shared" si="0"/>
        <v>9537.9339999999993</v>
      </c>
      <c r="M5" s="4">
        <f t="shared" si="0"/>
        <v>27292</v>
      </c>
      <c r="N5" s="4">
        <f t="shared" si="0"/>
        <v>0</v>
      </c>
      <c r="O5" s="4">
        <f t="shared" si="0"/>
        <v>1907.5868</v>
      </c>
      <c r="P5" s="4">
        <v>10462.140799999999</v>
      </c>
      <c r="Q5" s="4">
        <f t="shared" si="0"/>
        <v>16549.3436</v>
      </c>
      <c r="R5" s="4">
        <f t="shared" si="0"/>
        <v>17137.2</v>
      </c>
      <c r="S5" s="4">
        <f t="shared" si="0"/>
        <v>11164</v>
      </c>
      <c r="T5" s="1"/>
      <c r="U5" s="1"/>
      <c r="V5" s="1"/>
      <c r="W5" s="4">
        <f>SUM(W6:W498)</f>
        <v>1693.3200000000002</v>
      </c>
      <c r="X5" s="4">
        <f>SUM(X6:X498)</f>
        <v>1759.1539999999998</v>
      </c>
      <c r="Y5" s="4">
        <f>SUM(Y6:Y498)</f>
        <v>1644.2400000000005</v>
      </c>
      <c r="Z5" s="4">
        <f>SUM(Z6:Z498)</f>
        <v>1208.6600000000005</v>
      </c>
      <c r="AA5" s="4">
        <f>SUM(AA6:AA498)</f>
        <v>1782.414</v>
      </c>
      <c r="AB5" s="1"/>
      <c r="AC5" s="4">
        <f>SUM(AC6:AC498)</f>
        <v>7040.2355999999991</v>
      </c>
      <c r="AD5" s="6"/>
      <c r="AE5" s="12">
        <f>SUM(AE6:AE498)</f>
        <v>1820</v>
      </c>
      <c r="AF5" s="4">
        <f>SUM(AF6:AF498)</f>
        <v>7178.52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345</v>
      </c>
      <c r="D6" s="1">
        <v>170</v>
      </c>
      <c r="E6" s="1">
        <v>269</v>
      </c>
      <c r="F6" s="1">
        <v>137</v>
      </c>
      <c r="G6" s="6">
        <v>0.3</v>
      </c>
      <c r="H6" s="1">
        <v>180</v>
      </c>
      <c r="I6" s="1" t="s">
        <v>35</v>
      </c>
      <c r="J6" s="1">
        <v>269</v>
      </c>
      <c r="K6" s="1">
        <f t="shared" ref="K6:K36" si="1">E6-J6</f>
        <v>0</v>
      </c>
      <c r="L6" s="1">
        <f>E6-M6</f>
        <v>101</v>
      </c>
      <c r="M6" s="1">
        <v>168</v>
      </c>
      <c r="N6" s="1"/>
      <c r="O6" s="1">
        <f>L6/5</f>
        <v>20.2</v>
      </c>
      <c r="P6" s="5">
        <v>145.80000000000001</v>
      </c>
      <c r="Q6" s="5">
        <f>13*O6-F6</f>
        <v>125.59999999999997</v>
      </c>
      <c r="R6" s="5">
        <f>AD6*AE6</f>
        <v>168</v>
      </c>
      <c r="S6" s="5"/>
      <c r="T6" s="1"/>
      <c r="U6" s="1">
        <f>(F6+R6)/O6</f>
        <v>15.099009900990099</v>
      </c>
      <c r="V6" s="1">
        <f>F6/O6</f>
        <v>6.782178217821782</v>
      </c>
      <c r="W6" s="1">
        <v>19</v>
      </c>
      <c r="X6" s="1">
        <v>22.8</v>
      </c>
      <c r="Y6" s="1">
        <v>14.6</v>
      </c>
      <c r="Z6" s="1">
        <v>2.6</v>
      </c>
      <c r="AA6" s="1">
        <v>21</v>
      </c>
      <c r="AB6" s="1"/>
      <c r="AC6" s="1">
        <f>Q6*G6</f>
        <v>37.679999999999986</v>
      </c>
      <c r="AD6" s="6">
        <v>12</v>
      </c>
      <c r="AE6" s="10">
        <f>MROUND(Q6,AD6*AG6)/AD6</f>
        <v>14</v>
      </c>
      <c r="AF6" s="1">
        <f>AE6*AD6*G6</f>
        <v>50.4</v>
      </c>
      <c r="AG6" s="1">
        <f>VLOOKUP(A6,[1]Sheet!$A:$AG,32,0)</f>
        <v>14</v>
      </c>
      <c r="AH6" s="1">
        <f>VLOOKUP(A6,[1]Sheet!$A:$AG,33,0)</f>
        <v>70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34</v>
      </c>
      <c r="C7" s="1">
        <v>379</v>
      </c>
      <c r="D7" s="1">
        <v>1008</v>
      </c>
      <c r="E7" s="1">
        <v>1187</v>
      </c>
      <c r="F7" s="1">
        <v>128</v>
      </c>
      <c r="G7" s="6">
        <v>0.3</v>
      </c>
      <c r="H7" s="1">
        <v>180</v>
      </c>
      <c r="I7" s="1" t="s">
        <v>35</v>
      </c>
      <c r="J7" s="1">
        <v>1197</v>
      </c>
      <c r="K7" s="1">
        <f t="shared" si="1"/>
        <v>-10</v>
      </c>
      <c r="L7" s="1">
        <f t="shared" ref="L7:L68" si="2">E7-M7</f>
        <v>179</v>
      </c>
      <c r="M7" s="1">
        <v>1008</v>
      </c>
      <c r="N7" s="1"/>
      <c r="O7" s="1">
        <f t="shared" ref="O7:O68" si="3">L7/5</f>
        <v>35.799999999999997</v>
      </c>
      <c r="P7" s="5">
        <v>373.19999999999993</v>
      </c>
      <c r="Q7" s="5">
        <f>13*O7-F7</f>
        <v>337.4</v>
      </c>
      <c r="R7" s="5">
        <f t="shared" ref="R7:R12" si="4">AD7*AE7</f>
        <v>336</v>
      </c>
      <c r="S7" s="5"/>
      <c r="T7" s="1"/>
      <c r="U7" s="1">
        <f t="shared" ref="U7:U70" si="5">(F7+R7)/O7</f>
        <v>12.960893854748605</v>
      </c>
      <c r="V7" s="1">
        <f t="shared" ref="V7:V70" si="6">F7/O7</f>
        <v>3.575418994413408</v>
      </c>
      <c r="W7" s="1">
        <v>22.8</v>
      </c>
      <c r="X7" s="1">
        <v>20</v>
      </c>
      <c r="Y7" s="1">
        <v>18.399999999999999</v>
      </c>
      <c r="Z7" s="1">
        <v>21.2</v>
      </c>
      <c r="AA7" s="1">
        <v>35.4</v>
      </c>
      <c r="AB7" s="1"/>
      <c r="AC7" s="1">
        <f t="shared" ref="AC7:AC68" si="7">Q7*G7</f>
        <v>101.21999999999998</v>
      </c>
      <c r="AD7" s="6">
        <v>12</v>
      </c>
      <c r="AE7" s="10">
        <f t="shared" ref="AE7:AE15" si="8">MROUND(Q7,AD7*AG7)/AD7</f>
        <v>28</v>
      </c>
      <c r="AF7" s="1">
        <f t="shared" ref="AF7:AF15" si="9">AE7*AD7*G7</f>
        <v>100.8</v>
      </c>
      <c r="AG7" s="1">
        <f>VLOOKUP(A7,[1]Sheet!$A:$AG,32,0)</f>
        <v>14</v>
      </c>
      <c r="AH7" s="1">
        <f>VLOOKUP(A7,[1]Sheet!$A:$AG,33,0)</f>
        <v>70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34</v>
      </c>
      <c r="C8" s="1">
        <v>570</v>
      </c>
      <c r="D8" s="1">
        <v>1176</v>
      </c>
      <c r="E8" s="1">
        <v>1232</v>
      </c>
      <c r="F8" s="1">
        <v>460</v>
      </c>
      <c r="G8" s="6">
        <v>0.3</v>
      </c>
      <c r="H8" s="1">
        <v>180</v>
      </c>
      <c r="I8" s="1" t="s">
        <v>35</v>
      </c>
      <c r="J8" s="1">
        <v>1243</v>
      </c>
      <c r="K8" s="1">
        <f t="shared" si="1"/>
        <v>-11</v>
      </c>
      <c r="L8" s="1">
        <f t="shared" si="2"/>
        <v>224</v>
      </c>
      <c r="M8" s="1">
        <v>1008</v>
      </c>
      <c r="N8" s="1"/>
      <c r="O8" s="1">
        <f t="shared" si="3"/>
        <v>44.8</v>
      </c>
      <c r="P8" s="5">
        <v>167.19999999999993</v>
      </c>
      <c r="Q8" s="5">
        <f>S8</f>
        <v>268</v>
      </c>
      <c r="R8" s="5">
        <f t="shared" si="4"/>
        <v>336</v>
      </c>
      <c r="S8" s="5">
        <v>268</v>
      </c>
      <c r="T8" s="1" t="s">
        <v>136</v>
      </c>
      <c r="U8" s="1">
        <f t="shared" si="5"/>
        <v>17.767857142857142</v>
      </c>
      <c r="V8" s="1">
        <f t="shared" si="6"/>
        <v>10.267857142857144</v>
      </c>
      <c r="W8" s="1">
        <v>38.6</v>
      </c>
      <c r="X8" s="1">
        <v>45.8</v>
      </c>
      <c r="Y8" s="1">
        <v>36.799999999999997</v>
      </c>
      <c r="Z8" s="1">
        <v>28</v>
      </c>
      <c r="AA8" s="1">
        <v>84.2</v>
      </c>
      <c r="AB8" s="1" t="str">
        <f>T8</f>
        <v>Акция октябрь сеть "Галактика"</v>
      </c>
      <c r="AC8" s="1">
        <f t="shared" si="7"/>
        <v>80.399999999999991</v>
      </c>
      <c r="AD8" s="6">
        <v>12</v>
      </c>
      <c r="AE8" s="10">
        <f t="shared" si="8"/>
        <v>28</v>
      </c>
      <c r="AF8" s="1">
        <f t="shared" si="9"/>
        <v>100.8</v>
      </c>
      <c r="AG8" s="1">
        <f>VLOOKUP(A8,[1]Sheet!$A:$AG,32,0)</f>
        <v>14</v>
      </c>
      <c r="AH8" s="1">
        <f>VLOOKUP(A8,[1]Sheet!$A:$AG,33,0)</f>
        <v>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34</v>
      </c>
      <c r="C9" s="1">
        <v>325</v>
      </c>
      <c r="D9" s="1">
        <v>1008</v>
      </c>
      <c r="E9" s="1">
        <v>1131</v>
      </c>
      <c r="F9" s="1">
        <v>180</v>
      </c>
      <c r="G9" s="6">
        <v>0.3</v>
      </c>
      <c r="H9" s="1">
        <v>180</v>
      </c>
      <c r="I9" s="1" t="s">
        <v>35</v>
      </c>
      <c r="J9" s="1">
        <v>1130</v>
      </c>
      <c r="K9" s="1">
        <f t="shared" si="1"/>
        <v>1</v>
      </c>
      <c r="L9" s="1">
        <f t="shared" si="2"/>
        <v>123</v>
      </c>
      <c r="M9" s="1">
        <v>1008</v>
      </c>
      <c r="N9" s="1"/>
      <c r="O9" s="1">
        <f t="shared" si="3"/>
        <v>24.6</v>
      </c>
      <c r="P9" s="5">
        <v>164.40000000000003</v>
      </c>
      <c r="Q9" s="5">
        <f>13*O9-F9</f>
        <v>139.80000000000001</v>
      </c>
      <c r="R9" s="5">
        <f t="shared" si="4"/>
        <v>168</v>
      </c>
      <c r="S9" s="5"/>
      <c r="T9" s="1"/>
      <c r="U9" s="1">
        <f t="shared" si="5"/>
        <v>14.146341463414632</v>
      </c>
      <c r="V9" s="1">
        <f t="shared" si="6"/>
        <v>7.3170731707317067</v>
      </c>
      <c r="W9" s="1">
        <v>19.600000000000001</v>
      </c>
      <c r="X9" s="1">
        <v>25.8</v>
      </c>
      <c r="Y9" s="1">
        <v>16.2</v>
      </c>
      <c r="Z9" s="1">
        <v>14.4</v>
      </c>
      <c r="AA9" s="1">
        <v>27.6</v>
      </c>
      <c r="AB9" s="1" t="s">
        <v>39</v>
      </c>
      <c r="AC9" s="1">
        <f t="shared" si="7"/>
        <v>41.940000000000005</v>
      </c>
      <c r="AD9" s="6">
        <v>12</v>
      </c>
      <c r="AE9" s="10">
        <f t="shared" si="8"/>
        <v>14</v>
      </c>
      <c r="AF9" s="1">
        <f t="shared" si="9"/>
        <v>50.4</v>
      </c>
      <c r="AG9" s="1">
        <f>VLOOKUP(A9,[1]Sheet!$A:$AG,32,0)</f>
        <v>14</v>
      </c>
      <c r="AH9" s="1">
        <f>VLOOKUP(A9,[1]Sheet!$A:$AG,33,0)</f>
        <v>70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34</v>
      </c>
      <c r="C10" s="1">
        <v>667</v>
      </c>
      <c r="D10" s="1">
        <v>187</v>
      </c>
      <c r="E10" s="1">
        <v>295</v>
      </c>
      <c r="F10" s="1">
        <v>481</v>
      </c>
      <c r="G10" s="6">
        <v>0.3</v>
      </c>
      <c r="H10" s="1">
        <v>180</v>
      </c>
      <c r="I10" s="1" t="s">
        <v>35</v>
      </c>
      <c r="J10" s="1">
        <v>302</v>
      </c>
      <c r="K10" s="1">
        <f t="shared" si="1"/>
        <v>-7</v>
      </c>
      <c r="L10" s="1">
        <f t="shared" si="2"/>
        <v>295</v>
      </c>
      <c r="M10" s="1"/>
      <c r="N10" s="1"/>
      <c r="O10" s="1">
        <f t="shared" si="3"/>
        <v>59</v>
      </c>
      <c r="P10" s="5">
        <v>345</v>
      </c>
      <c r="Q10" s="5">
        <f>S10</f>
        <v>436</v>
      </c>
      <c r="R10" s="5">
        <f t="shared" si="4"/>
        <v>504</v>
      </c>
      <c r="S10" s="5">
        <v>436</v>
      </c>
      <c r="T10" s="1" t="s">
        <v>136</v>
      </c>
      <c r="U10" s="1">
        <f t="shared" si="5"/>
        <v>16.694915254237287</v>
      </c>
      <c r="V10" s="1">
        <f t="shared" si="6"/>
        <v>8.1525423728813564</v>
      </c>
      <c r="W10" s="1">
        <v>52.4</v>
      </c>
      <c r="X10" s="1">
        <v>59.6</v>
      </c>
      <c r="Y10" s="1">
        <v>43.2</v>
      </c>
      <c r="Z10" s="1">
        <v>40.6</v>
      </c>
      <c r="AA10" s="1">
        <v>84</v>
      </c>
      <c r="AB10" s="1" t="str">
        <f>T10</f>
        <v>Акция октябрь сеть "Галактика"</v>
      </c>
      <c r="AC10" s="1">
        <f t="shared" si="7"/>
        <v>130.79999999999998</v>
      </c>
      <c r="AD10" s="6">
        <v>12</v>
      </c>
      <c r="AE10" s="10">
        <f t="shared" si="8"/>
        <v>42</v>
      </c>
      <c r="AF10" s="1">
        <f t="shared" si="9"/>
        <v>151.19999999999999</v>
      </c>
      <c r="AG10" s="1">
        <f>VLOOKUP(A10,[1]Sheet!$A:$AG,32,0)</f>
        <v>14</v>
      </c>
      <c r="AH10" s="1">
        <f>VLOOKUP(A10,[1]Sheet!$A:$AG,33,0)</f>
        <v>70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34</v>
      </c>
      <c r="C11" s="1">
        <v>451</v>
      </c>
      <c r="D11" s="1">
        <v>1680</v>
      </c>
      <c r="E11" s="1">
        <v>1770</v>
      </c>
      <c r="F11" s="1">
        <v>354</v>
      </c>
      <c r="G11" s="6">
        <v>0.09</v>
      </c>
      <c r="H11" s="1">
        <v>180</v>
      </c>
      <c r="I11" s="1" t="s">
        <v>35</v>
      </c>
      <c r="J11" s="1">
        <v>1766</v>
      </c>
      <c r="K11" s="1">
        <f t="shared" si="1"/>
        <v>4</v>
      </c>
      <c r="L11" s="1">
        <f t="shared" si="2"/>
        <v>90</v>
      </c>
      <c r="M11" s="1">
        <v>1680</v>
      </c>
      <c r="N11" s="1"/>
      <c r="O11" s="1">
        <f t="shared" si="3"/>
        <v>18</v>
      </c>
      <c r="P11" s="5"/>
      <c r="Q11" s="5"/>
      <c r="R11" s="5">
        <f t="shared" si="4"/>
        <v>0</v>
      </c>
      <c r="S11" s="5"/>
      <c r="T11" s="1"/>
      <c r="U11" s="1">
        <f t="shared" si="5"/>
        <v>19.666666666666668</v>
      </c>
      <c r="V11" s="1">
        <f t="shared" si="6"/>
        <v>19.666666666666668</v>
      </c>
      <c r="W11" s="1">
        <v>13.6</v>
      </c>
      <c r="X11" s="1">
        <v>25.4</v>
      </c>
      <c r="Y11" s="1">
        <v>10</v>
      </c>
      <c r="Z11" s="1">
        <v>5</v>
      </c>
      <c r="AA11" s="1">
        <v>12.4</v>
      </c>
      <c r="AB11" s="1"/>
      <c r="AC11" s="1">
        <f t="shared" si="7"/>
        <v>0</v>
      </c>
      <c r="AD11" s="6">
        <v>24</v>
      </c>
      <c r="AE11" s="10">
        <f t="shared" si="8"/>
        <v>0</v>
      </c>
      <c r="AF11" s="1">
        <f t="shared" si="9"/>
        <v>0</v>
      </c>
      <c r="AG11" s="1">
        <f>VLOOKUP(A11,[1]Sheet!$A:$AG,32,0)</f>
        <v>14</v>
      </c>
      <c r="AH11" s="1">
        <f>VLOOKUP(A11,[1]Sheet!$A:$AG,33,0)</f>
        <v>126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34</v>
      </c>
      <c r="C12" s="1">
        <v>347</v>
      </c>
      <c r="D12" s="1">
        <v>2380</v>
      </c>
      <c r="E12" s="1">
        <v>2424</v>
      </c>
      <c r="F12" s="1">
        <v>296</v>
      </c>
      <c r="G12" s="6">
        <v>0.36</v>
      </c>
      <c r="H12" s="1">
        <v>180</v>
      </c>
      <c r="I12" s="1" t="s">
        <v>35</v>
      </c>
      <c r="J12" s="1">
        <v>2423</v>
      </c>
      <c r="K12" s="1">
        <f t="shared" si="1"/>
        <v>1</v>
      </c>
      <c r="L12" s="1">
        <f t="shared" si="2"/>
        <v>44</v>
      </c>
      <c r="M12" s="1">
        <v>2380</v>
      </c>
      <c r="N12" s="1"/>
      <c r="O12" s="1">
        <f t="shared" si="3"/>
        <v>8.8000000000000007</v>
      </c>
      <c r="P12" s="5"/>
      <c r="Q12" s="5"/>
      <c r="R12" s="5">
        <f t="shared" si="4"/>
        <v>0</v>
      </c>
      <c r="S12" s="5"/>
      <c r="T12" s="1"/>
      <c r="U12" s="1">
        <f t="shared" si="5"/>
        <v>33.636363636363633</v>
      </c>
      <c r="V12" s="1">
        <f t="shared" si="6"/>
        <v>33.636363636363633</v>
      </c>
      <c r="W12" s="1">
        <v>14.6</v>
      </c>
      <c r="X12" s="1">
        <v>21.2</v>
      </c>
      <c r="Y12" s="1">
        <v>22.4</v>
      </c>
      <c r="Z12" s="1">
        <v>6.2</v>
      </c>
      <c r="AA12" s="1">
        <v>22.4</v>
      </c>
      <c r="AB12" s="1"/>
      <c r="AC12" s="1">
        <f t="shared" si="7"/>
        <v>0</v>
      </c>
      <c r="AD12" s="6">
        <v>10</v>
      </c>
      <c r="AE12" s="10">
        <f t="shared" si="8"/>
        <v>0</v>
      </c>
      <c r="AF12" s="1">
        <f t="shared" si="9"/>
        <v>0</v>
      </c>
      <c r="AG12" s="1">
        <f>VLOOKUP(A12,[1]Sheet!$A:$AG,32,0)</f>
        <v>14</v>
      </c>
      <c r="AH12" s="1">
        <f>VLOOKUP(A12,[1]Sheet!$A:$AG,33,0)</f>
        <v>70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21" t="s">
        <v>46</v>
      </c>
      <c r="B13" s="21" t="s">
        <v>44</v>
      </c>
      <c r="C13" s="21"/>
      <c r="D13" s="21"/>
      <c r="E13" s="21"/>
      <c r="F13" s="21"/>
      <c r="G13" s="22">
        <v>0</v>
      </c>
      <c r="H13" s="21">
        <v>180</v>
      </c>
      <c r="I13" s="21" t="s">
        <v>35</v>
      </c>
      <c r="J13" s="21"/>
      <c r="K13" s="21">
        <f t="shared" si="1"/>
        <v>0</v>
      </c>
      <c r="L13" s="21">
        <f t="shared" si="2"/>
        <v>0</v>
      </c>
      <c r="M13" s="21"/>
      <c r="N13" s="21"/>
      <c r="O13" s="21">
        <f t="shared" si="3"/>
        <v>0</v>
      </c>
      <c r="P13" s="23"/>
      <c r="Q13" s="23"/>
      <c r="R13" s="23"/>
      <c r="S13" s="23"/>
      <c r="T13" s="21"/>
      <c r="U13" s="21" t="e">
        <f t="shared" si="5"/>
        <v>#DIV/0!</v>
      </c>
      <c r="V13" s="21" t="e">
        <f t="shared" si="6"/>
        <v>#DIV/0!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 t="s">
        <v>47</v>
      </c>
      <c r="AC13" s="21">
        <f t="shared" si="7"/>
        <v>0</v>
      </c>
      <c r="AD13" s="22">
        <v>3.7</v>
      </c>
      <c r="AE13" s="24"/>
      <c r="AF13" s="21"/>
      <c r="AG13" s="21">
        <f>VLOOKUP(A13,[1]Sheet!$A:$AG,32,0)</f>
        <v>14</v>
      </c>
      <c r="AH13" s="21">
        <f>VLOOKUP(A13,[1]Sheet!$A:$AG,33,0)</f>
        <v>126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34</v>
      </c>
      <c r="C14" s="1">
        <v>624</v>
      </c>
      <c r="D14" s="1">
        <v>840</v>
      </c>
      <c r="E14" s="1">
        <v>1020</v>
      </c>
      <c r="F14" s="1">
        <v>397</v>
      </c>
      <c r="G14" s="6">
        <v>0.25</v>
      </c>
      <c r="H14" s="1">
        <v>180</v>
      </c>
      <c r="I14" s="1" t="s">
        <v>35</v>
      </c>
      <c r="J14" s="1">
        <v>1016</v>
      </c>
      <c r="K14" s="1">
        <f t="shared" si="1"/>
        <v>4</v>
      </c>
      <c r="L14" s="1">
        <f t="shared" si="2"/>
        <v>180</v>
      </c>
      <c r="M14" s="1">
        <v>840</v>
      </c>
      <c r="N14" s="1"/>
      <c r="O14" s="1">
        <f t="shared" si="3"/>
        <v>36</v>
      </c>
      <c r="P14" s="5">
        <v>107</v>
      </c>
      <c r="Q14" s="5">
        <f>S14</f>
        <v>1768</v>
      </c>
      <c r="R14" s="5">
        <f t="shared" ref="R14:R15" si="10">AD14*AE14</f>
        <v>1848</v>
      </c>
      <c r="S14" s="5">
        <v>1768</v>
      </c>
      <c r="T14" s="1" t="s">
        <v>134</v>
      </c>
      <c r="U14" s="1">
        <f t="shared" si="5"/>
        <v>62.361111111111114</v>
      </c>
      <c r="V14" s="1">
        <f t="shared" si="6"/>
        <v>11.027777777777779</v>
      </c>
      <c r="W14" s="1">
        <v>41</v>
      </c>
      <c r="X14" s="1">
        <v>53</v>
      </c>
      <c r="Y14" s="1">
        <v>37.200000000000003</v>
      </c>
      <c r="Z14" s="1">
        <v>34.4</v>
      </c>
      <c r="AA14" s="1">
        <v>45.4</v>
      </c>
      <c r="AB14" s="1" t="str">
        <f>T14</f>
        <v>Акция на октябрь для сети "Обжора". Предварительный заказ сети на данную позицию составляет 1 600 шт</v>
      </c>
      <c r="AC14" s="1">
        <f t="shared" si="7"/>
        <v>442</v>
      </c>
      <c r="AD14" s="6">
        <v>12</v>
      </c>
      <c r="AE14" s="10">
        <f t="shared" si="8"/>
        <v>154</v>
      </c>
      <c r="AF14" s="1">
        <f t="shared" si="9"/>
        <v>462</v>
      </c>
      <c r="AG14" s="1">
        <f>VLOOKUP(A14,[1]Sheet!$A:$AG,32,0)</f>
        <v>14</v>
      </c>
      <c r="AH14" s="1">
        <f>VLOOKUP(A14,[1]Sheet!$A:$AG,33,0)</f>
        <v>70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34</v>
      </c>
      <c r="C15" s="1">
        <v>546</v>
      </c>
      <c r="D15" s="1"/>
      <c r="E15" s="1">
        <v>148</v>
      </c>
      <c r="F15" s="1">
        <v>354</v>
      </c>
      <c r="G15" s="6">
        <v>0.25</v>
      </c>
      <c r="H15" s="1">
        <v>180</v>
      </c>
      <c r="I15" s="1" t="s">
        <v>35</v>
      </c>
      <c r="J15" s="1">
        <v>148</v>
      </c>
      <c r="K15" s="1">
        <f t="shared" si="1"/>
        <v>0</v>
      </c>
      <c r="L15" s="1">
        <f t="shared" si="2"/>
        <v>148</v>
      </c>
      <c r="M15" s="1"/>
      <c r="N15" s="1"/>
      <c r="O15" s="1">
        <f t="shared" si="3"/>
        <v>29.6</v>
      </c>
      <c r="P15" s="5">
        <v>119.60000000000002</v>
      </c>
      <c r="Q15" s="5">
        <f>16*O15-F15</f>
        <v>119.60000000000002</v>
      </c>
      <c r="R15" s="5">
        <f t="shared" si="10"/>
        <v>168</v>
      </c>
      <c r="S15" s="5"/>
      <c r="T15" s="1"/>
      <c r="U15" s="1">
        <f t="shared" si="5"/>
        <v>17.635135135135133</v>
      </c>
      <c r="V15" s="1">
        <f t="shared" si="6"/>
        <v>11.95945945945946</v>
      </c>
      <c r="W15" s="1">
        <v>32.6</v>
      </c>
      <c r="X15" s="1">
        <v>46</v>
      </c>
      <c r="Y15" s="1">
        <v>30.6</v>
      </c>
      <c r="Z15" s="1">
        <v>37.799999999999997</v>
      </c>
      <c r="AA15" s="1">
        <v>39.4</v>
      </c>
      <c r="AB15" s="1"/>
      <c r="AC15" s="1">
        <f t="shared" si="7"/>
        <v>29.900000000000006</v>
      </c>
      <c r="AD15" s="6">
        <v>12</v>
      </c>
      <c r="AE15" s="10">
        <f t="shared" si="8"/>
        <v>14</v>
      </c>
      <c r="AF15" s="1">
        <f t="shared" si="9"/>
        <v>42</v>
      </c>
      <c r="AG15" s="1">
        <f>VLOOKUP(A15,[1]Sheet!$A:$AG,32,0)</f>
        <v>14</v>
      </c>
      <c r="AH15" s="1">
        <f>VLOOKUP(A15,[1]Sheet!$A:$AG,33,0)</f>
        <v>70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7" t="s">
        <v>50</v>
      </c>
      <c r="B16" s="17" t="s">
        <v>44</v>
      </c>
      <c r="C16" s="17"/>
      <c r="D16" s="17">
        <v>3.7</v>
      </c>
      <c r="E16" s="17"/>
      <c r="F16" s="17"/>
      <c r="G16" s="18">
        <v>0</v>
      </c>
      <c r="H16" s="17" t="e">
        <v>#N/A</v>
      </c>
      <c r="I16" s="17" t="s">
        <v>45</v>
      </c>
      <c r="J16" s="17"/>
      <c r="K16" s="17">
        <f t="shared" si="1"/>
        <v>0</v>
      </c>
      <c r="L16" s="17">
        <f t="shared" si="2"/>
        <v>0</v>
      </c>
      <c r="M16" s="17"/>
      <c r="N16" s="17"/>
      <c r="O16" s="17">
        <f t="shared" si="3"/>
        <v>0</v>
      </c>
      <c r="P16" s="19"/>
      <c r="Q16" s="19"/>
      <c r="R16" s="19"/>
      <c r="S16" s="19"/>
      <c r="T16" s="17"/>
      <c r="U16" s="17" t="e">
        <f t="shared" si="5"/>
        <v>#DIV/0!</v>
      </c>
      <c r="V16" s="17" t="e">
        <f t="shared" si="6"/>
        <v>#DIV/0!</v>
      </c>
      <c r="W16" s="17">
        <v>0.74</v>
      </c>
      <c r="X16" s="17">
        <v>0</v>
      </c>
      <c r="Y16" s="17">
        <v>0</v>
      </c>
      <c r="Z16" s="17">
        <v>0</v>
      </c>
      <c r="AA16" s="17">
        <v>0</v>
      </c>
      <c r="AB16" s="17" t="s">
        <v>51</v>
      </c>
      <c r="AC16" s="17">
        <f t="shared" si="7"/>
        <v>0</v>
      </c>
      <c r="AD16" s="18">
        <v>0</v>
      </c>
      <c r="AE16" s="20"/>
      <c r="AF16" s="17"/>
      <c r="AG16" s="17"/>
      <c r="AH16" s="17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44</v>
      </c>
      <c r="C17" s="1">
        <v>55.5</v>
      </c>
      <c r="D17" s="1">
        <v>259</v>
      </c>
      <c r="E17" s="1">
        <v>51.8</v>
      </c>
      <c r="F17" s="1">
        <v>259</v>
      </c>
      <c r="G17" s="6">
        <v>1</v>
      </c>
      <c r="H17" s="1">
        <v>180</v>
      </c>
      <c r="I17" s="1" t="s">
        <v>35</v>
      </c>
      <c r="J17" s="1">
        <v>86.2</v>
      </c>
      <c r="K17" s="1">
        <f t="shared" si="1"/>
        <v>-34.400000000000006</v>
      </c>
      <c r="L17" s="1">
        <f t="shared" si="2"/>
        <v>51.8</v>
      </c>
      <c r="M17" s="1"/>
      <c r="N17" s="1"/>
      <c r="O17" s="1">
        <f t="shared" si="3"/>
        <v>10.36</v>
      </c>
      <c r="P17" s="5"/>
      <c r="Q17" s="5"/>
      <c r="R17" s="5">
        <f t="shared" ref="R17:R24" si="11">AD17*AE17</f>
        <v>0</v>
      </c>
      <c r="S17" s="5"/>
      <c r="T17" s="1"/>
      <c r="U17" s="1">
        <f t="shared" si="5"/>
        <v>25</v>
      </c>
      <c r="V17" s="1">
        <f t="shared" si="6"/>
        <v>25</v>
      </c>
      <c r="W17" s="1">
        <v>22.94</v>
      </c>
      <c r="X17" s="1">
        <v>10.36</v>
      </c>
      <c r="Y17" s="1">
        <v>9.620000000000001</v>
      </c>
      <c r="Z17" s="1">
        <v>9.620000000000001</v>
      </c>
      <c r="AA17" s="1">
        <v>9.620000000000001</v>
      </c>
      <c r="AB17" s="1" t="s">
        <v>53</v>
      </c>
      <c r="AC17" s="1">
        <f t="shared" si="7"/>
        <v>0</v>
      </c>
      <c r="AD17" s="6">
        <v>3.7</v>
      </c>
      <c r="AE17" s="10">
        <f t="shared" ref="AE17:AE24" si="12">MROUND(Q17,AD17*AG17)/AD17</f>
        <v>0</v>
      </c>
      <c r="AF17" s="1">
        <f t="shared" ref="AF17:AF24" si="13">AE17*AD17*G17</f>
        <v>0</v>
      </c>
      <c r="AG17" s="1">
        <f>VLOOKUP(A17,[1]Sheet!$A:$AG,32,0)</f>
        <v>14</v>
      </c>
      <c r="AH17" s="1">
        <f>VLOOKUP(A17,[1]Sheet!$A:$AG,33,0)</f>
        <v>126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44</v>
      </c>
      <c r="C18" s="1">
        <v>44</v>
      </c>
      <c r="D18" s="1">
        <v>66</v>
      </c>
      <c r="E18" s="1">
        <v>22</v>
      </c>
      <c r="F18" s="1">
        <v>88</v>
      </c>
      <c r="G18" s="6">
        <v>1</v>
      </c>
      <c r="H18" s="1">
        <v>180</v>
      </c>
      <c r="I18" s="1" t="s">
        <v>35</v>
      </c>
      <c r="J18" s="1">
        <v>20.2</v>
      </c>
      <c r="K18" s="1">
        <f t="shared" si="1"/>
        <v>1.8000000000000007</v>
      </c>
      <c r="L18" s="1">
        <f t="shared" si="2"/>
        <v>22</v>
      </c>
      <c r="M18" s="1"/>
      <c r="N18" s="1"/>
      <c r="O18" s="1">
        <f t="shared" si="3"/>
        <v>4.4000000000000004</v>
      </c>
      <c r="P18" s="5"/>
      <c r="Q18" s="5"/>
      <c r="R18" s="5">
        <f t="shared" si="11"/>
        <v>0</v>
      </c>
      <c r="S18" s="5"/>
      <c r="T18" s="1"/>
      <c r="U18" s="1">
        <f t="shared" si="5"/>
        <v>20</v>
      </c>
      <c r="V18" s="1">
        <f t="shared" si="6"/>
        <v>20</v>
      </c>
      <c r="W18" s="1">
        <v>4.4000000000000004</v>
      </c>
      <c r="X18" s="1">
        <v>0</v>
      </c>
      <c r="Y18" s="1">
        <v>0</v>
      </c>
      <c r="Z18" s="1">
        <v>0</v>
      </c>
      <c r="AA18" s="1">
        <v>0</v>
      </c>
      <c r="AB18" s="1" t="s">
        <v>55</v>
      </c>
      <c r="AC18" s="1">
        <f t="shared" si="7"/>
        <v>0</v>
      </c>
      <c r="AD18" s="6">
        <v>5.5</v>
      </c>
      <c r="AE18" s="10">
        <f t="shared" si="12"/>
        <v>0</v>
      </c>
      <c r="AF18" s="1">
        <f t="shared" si="13"/>
        <v>0</v>
      </c>
      <c r="AG18" s="1">
        <f>VLOOKUP(A18,[1]Sheet!$A:$AG,32,0)</f>
        <v>12</v>
      </c>
      <c r="AH18" s="1">
        <f>VLOOKUP(A18,[1]Sheet!$A:$AG,33,0)</f>
        <v>84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44</v>
      </c>
      <c r="C19" s="1">
        <v>90</v>
      </c>
      <c r="D19" s="1">
        <v>84</v>
      </c>
      <c r="E19" s="1">
        <v>42</v>
      </c>
      <c r="F19" s="1">
        <v>117</v>
      </c>
      <c r="G19" s="6">
        <v>1</v>
      </c>
      <c r="H19" s="1">
        <v>180</v>
      </c>
      <c r="I19" s="1" t="s">
        <v>35</v>
      </c>
      <c r="J19" s="1">
        <v>49.4</v>
      </c>
      <c r="K19" s="1">
        <f t="shared" si="1"/>
        <v>-7.3999999999999986</v>
      </c>
      <c r="L19" s="1">
        <f t="shared" si="2"/>
        <v>42</v>
      </c>
      <c r="M19" s="1"/>
      <c r="N19" s="1"/>
      <c r="O19" s="1">
        <f t="shared" si="3"/>
        <v>8.4</v>
      </c>
      <c r="P19" s="5"/>
      <c r="Q19" s="5"/>
      <c r="R19" s="5">
        <f t="shared" si="11"/>
        <v>0</v>
      </c>
      <c r="S19" s="5"/>
      <c r="T19" s="1"/>
      <c r="U19" s="1">
        <f t="shared" si="5"/>
        <v>13.928571428571429</v>
      </c>
      <c r="V19" s="1">
        <f t="shared" si="6"/>
        <v>13.928571428571429</v>
      </c>
      <c r="W19" s="1">
        <v>10.199999999999999</v>
      </c>
      <c r="X19" s="1">
        <v>9.74</v>
      </c>
      <c r="Y19" s="1">
        <v>3.6</v>
      </c>
      <c r="Z19" s="1">
        <v>6.6</v>
      </c>
      <c r="AA19" s="1">
        <v>2.4</v>
      </c>
      <c r="AB19" s="1" t="s">
        <v>57</v>
      </c>
      <c r="AC19" s="1">
        <f t="shared" si="7"/>
        <v>0</v>
      </c>
      <c r="AD19" s="6">
        <v>3</v>
      </c>
      <c r="AE19" s="10">
        <f t="shared" si="12"/>
        <v>0</v>
      </c>
      <c r="AF19" s="1">
        <f t="shared" si="13"/>
        <v>0</v>
      </c>
      <c r="AG19" s="1">
        <f>VLOOKUP(A19,[1]Sheet!$A:$AG,32,0)</f>
        <v>14</v>
      </c>
      <c r="AH19" s="1">
        <f>VLOOKUP(A19,[1]Sheet!$A:$AG,33,0)</f>
        <v>126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34</v>
      </c>
      <c r="C20" s="1">
        <v>407</v>
      </c>
      <c r="D20" s="1">
        <v>336</v>
      </c>
      <c r="E20" s="1">
        <v>454</v>
      </c>
      <c r="F20" s="1">
        <v>256</v>
      </c>
      <c r="G20" s="6">
        <v>0.25</v>
      </c>
      <c r="H20" s="1">
        <v>180</v>
      </c>
      <c r="I20" s="1" t="s">
        <v>35</v>
      </c>
      <c r="J20" s="1">
        <v>446</v>
      </c>
      <c r="K20" s="1">
        <f t="shared" si="1"/>
        <v>8</v>
      </c>
      <c r="L20" s="1">
        <f t="shared" si="2"/>
        <v>202</v>
      </c>
      <c r="M20" s="1">
        <v>252</v>
      </c>
      <c r="N20" s="1"/>
      <c r="O20" s="1">
        <f t="shared" si="3"/>
        <v>40.4</v>
      </c>
      <c r="P20" s="5">
        <v>309.60000000000002</v>
      </c>
      <c r="Q20" s="5">
        <f>13*O20-F20</f>
        <v>269.19999999999993</v>
      </c>
      <c r="R20" s="5">
        <f t="shared" si="11"/>
        <v>252</v>
      </c>
      <c r="S20" s="5"/>
      <c r="T20" s="1"/>
      <c r="U20" s="1">
        <f t="shared" si="5"/>
        <v>12.574257425742575</v>
      </c>
      <c r="V20" s="1">
        <f t="shared" si="6"/>
        <v>6.3366336633663369</v>
      </c>
      <c r="W20" s="1">
        <v>34</v>
      </c>
      <c r="X20" s="1">
        <v>36.200000000000003</v>
      </c>
      <c r="Y20" s="1">
        <v>42.2</v>
      </c>
      <c r="Z20" s="1">
        <v>41</v>
      </c>
      <c r="AA20" s="1">
        <v>35.4</v>
      </c>
      <c r="AB20" s="1"/>
      <c r="AC20" s="1">
        <f t="shared" si="7"/>
        <v>67.299999999999983</v>
      </c>
      <c r="AD20" s="6">
        <v>6</v>
      </c>
      <c r="AE20" s="10">
        <f t="shared" si="12"/>
        <v>42</v>
      </c>
      <c r="AF20" s="1">
        <f t="shared" si="13"/>
        <v>63</v>
      </c>
      <c r="AG20" s="1">
        <f>VLOOKUP(A20,[1]Sheet!$A:$AG,32,0)</f>
        <v>14</v>
      </c>
      <c r="AH20" s="1">
        <f>VLOOKUP(A20,[1]Sheet!$A:$AG,33,0)</f>
        <v>126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34</v>
      </c>
      <c r="C21" s="1">
        <v>267</v>
      </c>
      <c r="D21" s="1">
        <v>588</v>
      </c>
      <c r="E21" s="1">
        <v>667</v>
      </c>
      <c r="F21" s="1">
        <v>162</v>
      </c>
      <c r="G21" s="6">
        <v>0.25</v>
      </c>
      <c r="H21" s="1">
        <v>180</v>
      </c>
      <c r="I21" s="1" t="s">
        <v>35</v>
      </c>
      <c r="J21" s="1">
        <v>664</v>
      </c>
      <c r="K21" s="1">
        <f t="shared" si="1"/>
        <v>3</v>
      </c>
      <c r="L21" s="1">
        <f t="shared" si="2"/>
        <v>163</v>
      </c>
      <c r="M21" s="1">
        <v>504</v>
      </c>
      <c r="N21" s="1"/>
      <c r="O21" s="1">
        <f t="shared" si="3"/>
        <v>32.6</v>
      </c>
      <c r="P21" s="5">
        <v>294.40000000000003</v>
      </c>
      <c r="Q21" s="5">
        <f>S21</f>
        <v>436</v>
      </c>
      <c r="R21" s="5">
        <f t="shared" si="11"/>
        <v>420</v>
      </c>
      <c r="S21" s="5">
        <v>436</v>
      </c>
      <c r="T21" s="1" t="s">
        <v>136</v>
      </c>
      <c r="U21" s="1">
        <f t="shared" si="5"/>
        <v>17.85276073619632</v>
      </c>
      <c r="V21" s="1">
        <f t="shared" si="6"/>
        <v>4.9693251533742329</v>
      </c>
      <c r="W21" s="1">
        <v>24.6</v>
      </c>
      <c r="X21" s="1">
        <v>24.6</v>
      </c>
      <c r="Y21" s="1">
        <v>21</v>
      </c>
      <c r="Z21" s="1">
        <v>24.6</v>
      </c>
      <c r="AA21" s="1">
        <v>19.399999999999999</v>
      </c>
      <c r="AB21" s="1" t="str">
        <f>T21</f>
        <v>Акция октябрь сеть "Галактика"</v>
      </c>
      <c r="AC21" s="1">
        <f t="shared" si="7"/>
        <v>109</v>
      </c>
      <c r="AD21" s="6">
        <v>6</v>
      </c>
      <c r="AE21" s="10">
        <f t="shared" si="12"/>
        <v>70</v>
      </c>
      <c r="AF21" s="1">
        <f t="shared" si="13"/>
        <v>105</v>
      </c>
      <c r="AG21" s="1">
        <f>VLOOKUP(A21,[1]Sheet!$A:$AG,32,0)</f>
        <v>14</v>
      </c>
      <c r="AH21" s="1">
        <f>VLOOKUP(A21,[1]Sheet!$A:$AG,33,0)</f>
        <v>126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34</v>
      </c>
      <c r="C22" s="1">
        <v>175</v>
      </c>
      <c r="D22" s="1">
        <v>336</v>
      </c>
      <c r="E22" s="1">
        <v>375</v>
      </c>
      <c r="F22" s="1">
        <v>115</v>
      </c>
      <c r="G22" s="6">
        <v>0.25</v>
      </c>
      <c r="H22" s="1">
        <v>180</v>
      </c>
      <c r="I22" s="1" t="s">
        <v>35</v>
      </c>
      <c r="J22" s="1">
        <v>372</v>
      </c>
      <c r="K22" s="1">
        <f t="shared" si="1"/>
        <v>3</v>
      </c>
      <c r="L22" s="1">
        <f t="shared" si="2"/>
        <v>123</v>
      </c>
      <c r="M22" s="1">
        <v>252</v>
      </c>
      <c r="N22" s="1"/>
      <c r="O22" s="1">
        <f t="shared" si="3"/>
        <v>24.6</v>
      </c>
      <c r="P22" s="5">
        <v>229.40000000000003</v>
      </c>
      <c r="Q22" s="5">
        <f>13*O22-F22</f>
        <v>204.8</v>
      </c>
      <c r="R22" s="5">
        <f t="shared" si="11"/>
        <v>168</v>
      </c>
      <c r="S22" s="5"/>
      <c r="T22" s="1"/>
      <c r="U22" s="1">
        <f t="shared" si="5"/>
        <v>11.504065040650406</v>
      </c>
      <c r="V22" s="1">
        <f t="shared" si="6"/>
        <v>4.6747967479674797</v>
      </c>
      <c r="W22" s="1">
        <v>17.2</v>
      </c>
      <c r="X22" s="1">
        <v>20.399999999999999</v>
      </c>
      <c r="Y22" s="1">
        <v>14</v>
      </c>
      <c r="Z22" s="1">
        <v>18.600000000000001</v>
      </c>
      <c r="AA22" s="1">
        <v>15.8</v>
      </c>
      <c r="AB22" s="1"/>
      <c r="AC22" s="1">
        <f t="shared" si="7"/>
        <v>51.2</v>
      </c>
      <c r="AD22" s="6">
        <v>6</v>
      </c>
      <c r="AE22" s="10">
        <f t="shared" si="12"/>
        <v>28</v>
      </c>
      <c r="AF22" s="1">
        <f t="shared" si="13"/>
        <v>42</v>
      </c>
      <c r="AG22" s="1">
        <f>VLOOKUP(A22,[1]Sheet!$A:$AG,32,0)</f>
        <v>14</v>
      </c>
      <c r="AH22" s="1">
        <f>VLOOKUP(A22,[1]Sheet!$A:$AG,33,0)</f>
        <v>126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44</v>
      </c>
      <c r="C23" s="1">
        <v>330</v>
      </c>
      <c r="D23" s="1">
        <v>360</v>
      </c>
      <c r="E23" s="1">
        <v>252</v>
      </c>
      <c r="F23" s="1">
        <v>408</v>
      </c>
      <c r="G23" s="6">
        <v>1</v>
      </c>
      <c r="H23" s="1">
        <v>180</v>
      </c>
      <c r="I23" s="1" t="s">
        <v>35</v>
      </c>
      <c r="J23" s="1">
        <v>255</v>
      </c>
      <c r="K23" s="1">
        <f t="shared" si="1"/>
        <v>-3</v>
      </c>
      <c r="L23" s="1">
        <f t="shared" si="2"/>
        <v>252</v>
      </c>
      <c r="M23" s="1"/>
      <c r="N23" s="1"/>
      <c r="O23" s="1">
        <f t="shared" si="3"/>
        <v>50.4</v>
      </c>
      <c r="P23" s="5">
        <v>297.60000000000002</v>
      </c>
      <c r="Q23" s="5">
        <f>13*O23-F23</f>
        <v>247.19999999999993</v>
      </c>
      <c r="R23" s="5">
        <f t="shared" si="11"/>
        <v>216</v>
      </c>
      <c r="S23" s="5"/>
      <c r="T23" s="1"/>
      <c r="U23" s="1">
        <f t="shared" si="5"/>
        <v>12.380952380952381</v>
      </c>
      <c r="V23" s="1">
        <f t="shared" si="6"/>
        <v>8.0952380952380949</v>
      </c>
      <c r="W23" s="1">
        <v>48</v>
      </c>
      <c r="X23" s="1">
        <v>40.799999999999997</v>
      </c>
      <c r="Y23" s="1">
        <v>40.799999999999997</v>
      </c>
      <c r="Z23" s="1">
        <v>37.200000000000003</v>
      </c>
      <c r="AA23" s="1">
        <v>36</v>
      </c>
      <c r="AB23" s="1"/>
      <c r="AC23" s="1">
        <f t="shared" si="7"/>
        <v>247.19999999999993</v>
      </c>
      <c r="AD23" s="6">
        <v>6</v>
      </c>
      <c r="AE23" s="10">
        <f t="shared" si="12"/>
        <v>36</v>
      </c>
      <c r="AF23" s="1">
        <f t="shared" si="13"/>
        <v>216</v>
      </c>
      <c r="AG23" s="1">
        <f>VLOOKUP(A23,[1]Sheet!$A:$AG,32,0)</f>
        <v>12</v>
      </c>
      <c r="AH23" s="1">
        <f>VLOOKUP(A23,[1]Sheet!$A:$AG,33,0)</f>
        <v>84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62</v>
      </c>
      <c r="B24" s="1" t="s">
        <v>34</v>
      </c>
      <c r="C24" s="1">
        <v>790</v>
      </c>
      <c r="D24" s="1">
        <v>2856</v>
      </c>
      <c r="E24" s="1">
        <v>3060</v>
      </c>
      <c r="F24" s="1">
        <v>501</v>
      </c>
      <c r="G24" s="6">
        <v>0.25</v>
      </c>
      <c r="H24" s="1">
        <v>365</v>
      </c>
      <c r="I24" s="1" t="s">
        <v>35</v>
      </c>
      <c r="J24" s="1">
        <v>3065</v>
      </c>
      <c r="K24" s="1">
        <f t="shared" si="1"/>
        <v>-5</v>
      </c>
      <c r="L24" s="1">
        <f t="shared" si="2"/>
        <v>372</v>
      </c>
      <c r="M24" s="1">
        <v>2688</v>
      </c>
      <c r="N24" s="1"/>
      <c r="O24" s="1">
        <f t="shared" si="3"/>
        <v>74.400000000000006</v>
      </c>
      <c r="P24" s="5">
        <v>540.60000000000014</v>
      </c>
      <c r="Q24" s="5">
        <f>S24</f>
        <v>604</v>
      </c>
      <c r="R24" s="5">
        <f t="shared" si="11"/>
        <v>672</v>
      </c>
      <c r="S24" s="5">
        <v>604</v>
      </c>
      <c r="T24" s="1" t="s">
        <v>136</v>
      </c>
      <c r="U24" s="1">
        <f t="shared" si="5"/>
        <v>15.766129032258064</v>
      </c>
      <c r="V24" s="1">
        <f t="shared" si="6"/>
        <v>6.7338709677419351</v>
      </c>
      <c r="W24" s="1">
        <v>65.8</v>
      </c>
      <c r="X24" s="1">
        <v>75.2</v>
      </c>
      <c r="Y24" s="1">
        <v>73.599999999999994</v>
      </c>
      <c r="Z24" s="1">
        <v>64</v>
      </c>
      <c r="AA24" s="1">
        <v>83.8</v>
      </c>
      <c r="AB24" s="1" t="str">
        <f>T24</f>
        <v>Акция октябрь сеть "Галактика"</v>
      </c>
      <c r="AC24" s="1">
        <f t="shared" si="7"/>
        <v>151</v>
      </c>
      <c r="AD24" s="6">
        <v>12</v>
      </c>
      <c r="AE24" s="10">
        <f t="shared" si="12"/>
        <v>56</v>
      </c>
      <c r="AF24" s="1">
        <f t="shared" si="13"/>
        <v>168</v>
      </c>
      <c r="AG24" s="1">
        <f>VLOOKUP(A24,[1]Sheet!$A:$AG,32,0)</f>
        <v>14</v>
      </c>
      <c r="AH24" s="1">
        <f>VLOOKUP(A24,[1]Sheet!$A:$AG,33,0)</f>
        <v>70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7" t="s">
        <v>63</v>
      </c>
      <c r="B25" s="17" t="s">
        <v>34</v>
      </c>
      <c r="C25" s="17">
        <v>377</v>
      </c>
      <c r="D25" s="26">
        <v>845</v>
      </c>
      <c r="E25" s="27">
        <v>271</v>
      </c>
      <c r="F25" s="27">
        <v>830</v>
      </c>
      <c r="G25" s="18">
        <v>0</v>
      </c>
      <c r="H25" s="17">
        <v>180</v>
      </c>
      <c r="I25" s="17" t="s">
        <v>45</v>
      </c>
      <c r="J25" s="17">
        <v>308</v>
      </c>
      <c r="K25" s="17">
        <f t="shared" si="1"/>
        <v>-37</v>
      </c>
      <c r="L25" s="17">
        <f t="shared" si="2"/>
        <v>271</v>
      </c>
      <c r="M25" s="17"/>
      <c r="N25" s="17"/>
      <c r="O25" s="17">
        <f t="shared" si="3"/>
        <v>54.2</v>
      </c>
      <c r="P25" s="19"/>
      <c r="Q25" s="19"/>
      <c r="R25" s="19"/>
      <c r="S25" s="19"/>
      <c r="T25" s="17"/>
      <c r="U25" s="17">
        <f t="shared" si="5"/>
        <v>15.313653136531364</v>
      </c>
      <c r="V25" s="17">
        <f t="shared" si="6"/>
        <v>15.313653136531364</v>
      </c>
      <c r="W25" s="17">
        <v>64.8</v>
      </c>
      <c r="X25" s="17">
        <v>57.8</v>
      </c>
      <c r="Y25" s="17">
        <v>67</v>
      </c>
      <c r="Z25" s="17">
        <v>68.599999999999994</v>
      </c>
      <c r="AA25" s="17">
        <v>66.2</v>
      </c>
      <c r="AB25" s="26" t="s">
        <v>64</v>
      </c>
      <c r="AC25" s="17">
        <f t="shared" si="7"/>
        <v>0</v>
      </c>
      <c r="AD25" s="18">
        <v>0</v>
      </c>
      <c r="AE25" s="20"/>
      <c r="AF25" s="17"/>
      <c r="AG25" s="17"/>
      <c r="AH25" s="17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65</v>
      </c>
      <c r="B26" s="1" t="s">
        <v>34</v>
      </c>
      <c r="C26" s="1">
        <v>168</v>
      </c>
      <c r="D26" s="1">
        <v>45</v>
      </c>
      <c r="E26" s="27">
        <f>197+E25</f>
        <v>468</v>
      </c>
      <c r="F26" s="27">
        <f>F25</f>
        <v>830</v>
      </c>
      <c r="G26" s="6">
        <v>0.25</v>
      </c>
      <c r="H26" s="1">
        <v>365</v>
      </c>
      <c r="I26" s="1" t="s">
        <v>35</v>
      </c>
      <c r="J26" s="1">
        <v>237</v>
      </c>
      <c r="K26" s="1">
        <f t="shared" si="1"/>
        <v>231</v>
      </c>
      <c r="L26" s="1">
        <f t="shared" si="2"/>
        <v>468</v>
      </c>
      <c r="M26" s="1"/>
      <c r="N26" s="1"/>
      <c r="O26" s="1">
        <f t="shared" si="3"/>
        <v>93.6</v>
      </c>
      <c r="P26" s="5">
        <v>480.39999999999986</v>
      </c>
      <c r="Q26" s="5">
        <f t="shared" ref="Q26:Q27" si="14">S26</f>
        <v>1804</v>
      </c>
      <c r="R26" s="5">
        <f t="shared" ref="R26:R31" si="15">AD26*AE26</f>
        <v>1848</v>
      </c>
      <c r="S26" s="5">
        <v>1804</v>
      </c>
      <c r="T26" s="1" t="s">
        <v>135</v>
      </c>
      <c r="U26" s="1">
        <f t="shared" si="5"/>
        <v>28.611111111111114</v>
      </c>
      <c r="V26" s="1">
        <f t="shared" si="6"/>
        <v>8.867521367521368</v>
      </c>
      <c r="W26" s="1">
        <v>92.4</v>
      </c>
      <c r="X26" s="1">
        <v>63.8</v>
      </c>
      <c r="Y26" s="1">
        <v>74.599999999999994</v>
      </c>
      <c r="Z26" s="1">
        <v>72.2</v>
      </c>
      <c r="AA26" s="1">
        <v>83.6</v>
      </c>
      <c r="AB26" s="1" t="s">
        <v>137</v>
      </c>
      <c r="AC26" s="1">
        <f t="shared" si="7"/>
        <v>451</v>
      </c>
      <c r="AD26" s="6">
        <v>12</v>
      </c>
      <c r="AE26" s="10">
        <f t="shared" ref="AE26:AE33" si="16">MROUND(Q26,AD26*AG26)/AD26</f>
        <v>154</v>
      </c>
      <c r="AF26" s="1">
        <f t="shared" ref="AF26:AF33" si="17">AE26*AD26*G26</f>
        <v>462</v>
      </c>
      <c r="AG26" s="1">
        <f>VLOOKUP(A26,[1]Sheet!$A:$AG,32,0)</f>
        <v>14</v>
      </c>
      <c r="AH26" s="1">
        <f>VLOOKUP(A26,[1]Sheet!$A:$AG,33,0)</f>
        <v>70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66</v>
      </c>
      <c r="B27" s="1" t="s">
        <v>34</v>
      </c>
      <c r="C27" s="1">
        <v>288</v>
      </c>
      <c r="D27" s="1">
        <v>168</v>
      </c>
      <c r="E27" s="1">
        <v>244</v>
      </c>
      <c r="F27" s="1">
        <v>171</v>
      </c>
      <c r="G27" s="6">
        <v>0.25</v>
      </c>
      <c r="H27" s="1">
        <v>180</v>
      </c>
      <c r="I27" s="1" t="s">
        <v>35</v>
      </c>
      <c r="J27" s="1">
        <v>242</v>
      </c>
      <c r="K27" s="1">
        <f t="shared" si="1"/>
        <v>2</v>
      </c>
      <c r="L27" s="1">
        <f t="shared" si="2"/>
        <v>244</v>
      </c>
      <c r="M27" s="1"/>
      <c r="N27" s="1"/>
      <c r="O27" s="1">
        <f t="shared" si="3"/>
        <v>48.8</v>
      </c>
      <c r="P27" s="5">
        <v>512.19999999999993</v>
      </c>
      <c r="Q27" s="5">
        <f t="shared" si="14"/>
        <v>604</v>
      </c>
      <c r="R27" s="5">
        <f t="shared" si="15"/>
        <v>672</v>
      </c>
      <c r="S27" s="5">
        <v>604</v>
      </c>
      <c r="T27" s="1" t="s">
        <v>136</v>
      </c>
      <c r="U27" s="1">
        <f t="shared" si="5"/>
        <v>17.274590163934427</v>
      </c>
      <c r="V27" s="1">
        <f t="shared" si="6"/>
        <v>3.5040983606557381</v>
      </c>
      <c r="W27" s="1">
        <v>33.4</v>
      </c>
      <c r="X27" s="1">
        <v>30.2</v>
      </c>
      <c r="Y27" s="1">
        <v>22.6</v>
      </c>
      <c r="Z27" s="1">
        <v>0.2</v>
      </c>
      <c r="AA27" s="1">
        <v>33</v>
      </c>
      <c r="AB27" s="1" t="str">
        <f>T27</f>
        <v>Акция октябрь сеть "Галактика"</v>
      </c>
      <c r="AC27" s="1">
        <f t="shared" si="7"/>
        <v>151</v>
      </c>
      <c r="AD27" s="6">
        <v>12</v>
      </c>
      <c r="AE27" s="10">
        <f t="shared" si="16"/>
        <v>56</v>
      </c>
      <c r="AF27" s="1">
        <f t="shared" si="17"/>
        <v>168</v>
      </c>
      <c r="AG27" s="1">
        <f>VLOOKUP(A27,[1]Sheet!$A:$AG,32,0)</f>
        <v>14</v>
      </c>
      <c r="AH27" s="1">
        <f>VLOOKUP(A27,[1]Sheet!$A:$AG,33,0)</f>
        <v>70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34</v>
      </c>
      <c r="C28" s="1">
        <v>289</v>
      </c>
      <c r="D28" s="1"/>
      <c r="E28" s="1">
        <v>96</v>
      </c>
      <c r="F28" s="1">
        <v>173</v>
      </c>
      <c r="G28" s="6">
        <v>0.25</v>
      </c>
      <c r="H28" s="1">
        <v>180</v>
      </c>
      <c r="I28" s="1" t="s">
        <v>35</v>
      </c>
      <c r="J28" s="1">
        <v>94</v>
      </c>
      <c r="K28" s="1">
        <f t="shared" si="1"/>
        <v>2</v>
      </c>
      <c r="L28" s="1">
        <f t="shared" si="2"/>
        <v>96</v>
      </c>
      <c r="M28" s="1"/>
      <c r="N28" s="1"/>
      <c r="O28" s="1">
        <f t="shared" si="3"/>
        <v>19.2</v>
      </c>
      <c r="P28" s="5">
        <v>95.800000000000011</v>
      </c>
      <c r="Q28" s="5">
        <f t="shared" ref="Q28" si="18">14*O28-F28</f>
        <v>95.800000000000011</v>
      </c>
      <c r="R28" s="5">
        <f t="shared" si="15"/>
        <v>84</v>
      </c>
      <c r="S28" s="5"/>
      <c r="T28" s="1"/>
      <c r="U28" s="1">
        <f t="shared" si="5"/>
        <v>13.385416666666668</v>
      </c>
      <c r="V28" s="1">
        <f t="shared" si="6"/>
        <v>9.0104166666666679</v>
      </c>
      <c r="W28" s="1">
        <v>13.6</v>
      </c>
      <c r="X28" s="1">
        <v>21</v>
      </c>
      <c r="Y28" s="1">
        <v>16</v>
      </c>
      <c r="Z28" s="1">
        <v>0.2</v>
      </c>
      <c r="AA28" s="1">
        <v>34</v>
      </c>
      <c r="AB28" s="1" t="s">
        <v>39</v>
      </c>
      <c r="AC28" s="1">
        <f t="shared" si="7"/>
        <v>23.950000000000003</v>
      </c>
      <c r="AD28" s="6">
        <v>6</v>
      </c>
      <c r="AE28" s="10">
        <f t="shared" si="16"/>
        <v>14</v>
      </c>
      <c r="AF28" s="1">
        <f t="shared" si="17"/>
        <v>21</v>
      </c>
      <c r="AG28" s="1">
        <f>VLOOKUP(A28,[1]Sheet!$A:$AG,32,0)</f>
        <v>14</v>
      </c>
      <c r="AH28" s="1">
        <f>VLOOKUP(A28,[1]Sheet!$A:$AG,33,0)</f>
        <v>126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68</v>
      </c>
      <c r="B29" s="1" t="s">
        <v>34</v>
      </c>
      <c r="C29" s="1">
        <v>258</v>
      </c>
      <c r="D29" s="1">
        <v>1</v>
      </c>
      <c r="E29" s="1">
        <v>82</v>
      </c>
      <c r="F29" s="1">
        <v>170</v>
      </c>
      <c r="G29" s="6">
        <v>0.25</v>
      </c>
      <c r="H29" s="1">
        <v>180</v>
      </c>
      <c r="I29" s="1" t="s">
        <v>35</v>
      </c>
      <c r="J29" s="1">
        <v>80</v>
      </c>
      <c r="K29" s="1">
        <f t="shared" si="1"/>
        <v>2</v>
      </c>
      <c r="L29" s="1">
        <f t="shared" si="2"/>
        <v>82</v>
      </c>
      <c r="M29" s="1"/>
      <c r="N29" s="1"/>
      <c r="O29" s="1">
        <f t="shared" si="3"/>
        <v>16.399999999999999</v>
      </c>
      <c r="P29" s="5">
        <v>92.399999999999977</v>
      </c>
      <c r="Q29" s="5">
        <f>16*O29-F29</f>
        <v>92.399999999999977</v>
      </c>
      <c r="R29" s="5">
        <f t="shared" si="15"/>
        <v>168</v>
      </c>
      <c r="S29" s="5"/>
      <c r="T29" s="1"/>
      <c r="U29" s="1">
        <f t="shared" si="5"/>
        <v>20.609756097560979</v>
      </c>
      <c r="V29" s="1">
        <f t="shared" si="6"/>
        <v>10.365853658536587</v>
      </c>
      <c r="W29" s="1">
        <v>14.6</v>
      </c>
      <c r="X29" s="1">
        <v>16.2</v>
      </c>
      <c r="Y29" s="1">
        <v>14.6</v>
      </c>
      <c r="Z29" s="1">
        <v>13.2</v>
      </c>
      <c r="AA29" s="1">
        <v>16.600000000000001</v>
      </c>
      <c r="AB29" s="1" t="s">
        <v>39</v>
      </c>
      <c r="AC29" s="1">
        <f t="shared" si="7"/>
        <v>23.099999999999994</v>
      </c>
      <c r="AD29" s="6">
        <v>12</v>
      </c>
      <c r="AE29" s="10">
        <f t="shared" si="16"/>
        <v>14</v>
      </c>
      <c r="AF29" s="1">
        <f t="shared" si="17"/>
        <v>42</v>
      </c>
      <c r="AG29" s="1">
        <f>VLOOKUP(A29,[1]Sheet!$A:$AG,32,0)</f>
        <v>14</v>
      </c>
      <c r="AH29" s="1">
        <f>VLOOKUP(A29,[1]Sheet!$A:$AG,33,0)</f>
        <v>70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1" t="s">
        <v>69</v>
      </c>
      <c r="B30" s="21" t="s">
        <v>34</v>
      </c>
      <c r="C30" s="21"/>
      <c r="D30" s="21">
        <v>480</v>
      </c>
      <c r="E30" s="21">
        <v>480</v>
      </c>
      <c r="F30" s="21"/>
      <c r="G30" s="22">
        <v>0</v>
      </c>
      <c r="H30" s="21">
        <v>180</v>
      </c>
      <c r="I30" s="21" t="s">
        <v>35</v>
      </c>
      <c r="J30" s="21">
        <v>480</v>
      </c>
      <c r="K30" s="21">
        <f t="shared" si="1"/>
        <v>0</v>
      </c>
      <c r="L30" s="21">
        <f t="shared" si="2"/>
        <v>0</v>
      </c>
      <c r="M30" s="21">
        <v>480</v>
      </c>
      <c r="N30" s="21"/>
      <c r="O30" s="21">
        <f t="shared" si="3"/>
        <v>0</v>
      </c>
      <c r="P30" s="23"/>
      <c r="Q30" s="23"/>
      <c r="R30" s="23"/>
      <c r="S30" s="23"/>
      <c r="T30" s="21"/>
      <c r="U30" s="21" t="e">
        <f t="shared" si="5"/>
        <v>#DIV/0!</v>
      </c>
      <c r="V30" s="21" t="e">
        <f t="shared" si="6"/>
        <v>#DIV/0!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 t="s">
        <v>47</v>
      </c>
      <c r="AC30" s="21">
        <f t="shared" si="7"/>
        <v>0</v>
      </c>
      <c r="AD30" s="22">
        <v>0</v>
      </c>
      <c r="AE30" s="24"/>
      <c r="AF30" s="21"/>
      <c r="AG30" s="21">
        <f>VLOOKUP(A30,[1]Sheet!$A:$AG,32,0)</f>
        <v>12</v>
      </c>
      <c r="AH30" s="21">
        <f>VLOOKUP(A30,[1]Sheet!$A:$AG,33,0)</f>
        <v>84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32" customFormat="1" x14ac:dyDescent="0.25">
      <c r="A31" s="28" t="s">
        <v>70</v>
      </c>
      <c r="B31" s="28" t="s">
        <v>34</v>
      </c>
      <c r="C31" s="28"/>
      <c r="D31" s="28"/>
      <c r="E31" s="28"/>
      <c r="F31" s="28"/>
      <c r="G31" s="29">
        <v>0.75</v>
      </c>
      <c r="H31" s="28">
        <v>180</v>
      </c>
      <c r="I31" s="28" t="s">
        <v>35</v>
      </c>
      <c r="J31" s="28">
        <v>491</v>
      </c>
      <c r="K31" s="28">
        <f t="shared" si="1"/>
        <v>-491</v>
      </c>
      <c r="L31" s="28">
        <f t="shared" si="2"/>
        <v>0</v>
      </c>
      <c r="M31" s="28"/>
      <c r="N31" s="28"/>
      <c r="O31" s="28">
        <f t="shared" si="3"/>
        <v>0</v>
      </c>
      <c r="P31" s="30"/>
      <c r="Q31" s="30">
        <f>S31</f>
        <v>2800</v>
      </c>
      <c r="R31" s="30">
        <f t="shared" si="15"/>
        <v>2784</v>
      </c>
      <c r="S31" s="30">
        <v>2800</v>
      </c>
      <c r="T31" s="28" t="s">
        <v>133</v>
      </c>
      <c r="U31" s="28" t="e">
        <f t="shared" si="5"/>
        <v>#DIV/0!</v>
      </c>
      <c r="V31" s="28" t="e">
        <f t="shared" si="6"/>
        <v>#DIV/0!</v>
      </c>
      <c r="W31" s="28">
        <v>0</v>
      </c>
      <c r="X31" s="28">
        <v>0</v>
      </c>
      <c r="Y31" s="28">
        <v>2.2000000000000002</v>
      </c>
      <c r="Z31" s="28">
        <v>1.2</v>
      </c>
      <c r="AA31" s="28">
        <v>12.4</v>
      </c>
      <c r="AB31" s="28" t="str">
        <f>T31</f>
        <v>Акция на октябрь для сети "Обжора". Предварительный заказ сети на данную позицию составляет 2 800 шт</v>
      </c>
      <c r="AC31" s="28">
        <f t="shared" si="7"/>
        <v>2100</v>
      </c>
      <c r="AD31" s="29">
        <v>8</v>
      </c>
      <c r="AE31" s="31">
        <f t="shared" ref="AE31" si="19">MROUND(Q31,AD31*AG31)/AD31</f>
        <v>348</v>
      </c>
      <c r="AF31" s="28">
        <f t="shared" ref="AF31" si="20">AE31*AD31*G31</f>
        <v>2088</v>
      </c>
      <c r="AG31" s="28">
        <f>VLOOKUP(A31,[1]Sheet!$A:$AG,32,0)</f>
        <v>12</v>
      </c>
      <c r="AH31" s="28">
        <f>VLOOKUP(A31,[1]Sheet!$A:$AG,33,0)</f>
        <v>84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 x14ac:dyDescent="0.25">
      <c r="A32" s="21" t="s">
        <v>71</v>
      </c>
      <c r="B32" s="21" t="s">
        <v>34</v>
      </c>
      <c r="C32" s="21"/>
      <c r="D32" s="21"/>
      <c r="E32" s="21"/>
      <c r="F32" s="21"/>
      <c r="G32" s="22">
        <v>0</v>
      </c>
      <c r="H32" s="21">
        <v>180</v>
      </c>
      <c r="I32" s="21" t="s">
        <v>35</v>
      </c>
      <c r="J32" s="21"/>
      <c r="K32" s="21">
        <f t="shared" si="1"/>
        <v>0</v>
      </c>
      <c r="L32" s="21">
        <f t="shared" si="2"/>
        <v>0</v>
      </c>
      <c r="M32" s="21"/>
      <c r="N32" s="21"/>
      <c r="O32" s="21">
        <f t="shared" si="3"/>
        <v>0</v>
      </c>
      <c r="P32" s="23"/>
      <c r="Q32" s="23"/>
      <c r="R32" s="23"/>
      <c r="S32" s="23"/>
      <c r="T32" s="21"/>
      <c r="U32" s="21" t="e">
        <f t="shared" si="5"/>
        <v>#DIV/0!</v>
      </c>
      <c r="V32" s="21" t="e">
        <f t="shared" si="6"/>
        <v>#DIV/0!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 t="s">
        <v>47</v>
      </c>
      <c r="AC32" s="21">
        <f t="shared" si="7"/>
        <v>0</v>
      </c>
      <c r="AD32" s="22">
        <v>0</v>
      </c>
      <c r="AE32" s="24"/>
      <c r="AF32" s="21"/>
      <c r="AG32" s="21">
        <f>VLOOKUP(A32,[1]Sheet!$A:$AG,32,0)</f>
        <v>12</v>
      </c>
      <c r="AH32" s="21">
        <f>VLOOKUP(A32,[1]Sheet!$A:$AG,33,0)</f>
        <v>84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72</v>
      </c>
      <c r="B33" s="1" t="s">
        <v>34</v>
      </c>
      <c r="C33" s="1">
        <v>608</v>
      </c>
      <c r="D33" s="1">
        <v>480</v>
      </c>
      <c r="E33" s="1">
        <v>693</v>
      </c>
      <c r="F33" s="1">
        <v>349</v>
      </c>
      <c r="G33" s="6">
        <v>0.75</v>
      </c>
      <c r="H33" s="1">
        <v>180</v>
      </c>
      <c r="I33" s="1" t="s">
        <v>35</v>
      </c>
      <c r="J33" s="1">
        <v>686</v>
      </c>
      <c r="K33" s="1">
        <f t="shared" si="1"/>
        <v>7</v>
      </c>
      <c r="L33" s="1">
        <f t="shared" si="2"/>
        <v>213</v>
      </c>
      <c r="M33" s="1">
        <v>480</v>
      </c>
      <c r="N33" s="1"/>
      <c r="O33" s="1">
        <f t="shared" si="3"/>
        <v>42.6</v>
      </c>
      <c r="P33" s="5">
        <v>247.39999999999998</v>
      </c>
      <c r="Q33" s="5">
        <f>13*O33-F33</f>
        <v>204.80000000000007</v>
      </c>
      <c r="R33" s="5">
        <f>AD33*AE33</f>
        <v>192</v>
      </c>
      <c r="S33" s="5"/>
      <c r="T33" s="1"/>
      <c r="U33" s="1">
        <f t="shared" si="5"/>
        <v>12.699530516431924</v>
      </c>
      <c r="V33" s="1">
        <f t="shared" si="6"/>
        <v>8.192488262910798</v>
      </c>
      <c r="W33" s="1">
        <v>39.200000000000003</v>
      </c>
      <c r="X33" s="1">
        <v>50.2</v>
      </c>
      <c r="Y33" s="1">
        <v>38.799999999999997</v>
      </c>
      <c r="Z33" s="1">
        <v>26.2</v>
      </c>
      <c r="AA33" s="1">
        <v>25.2</v>
      </c>
      <c r="AB33" s="1"/>
      <c r="AC33" s="1">
        <f t="shared" si="7"/>
        <v>153.60000000000005</v>
      </c>
      <c r="AD33" s="6">
        <v>8</v>
      </c>
      <c r="AE33" s="10">
        <f t="shared" si="16"/>
        <v>24</v>
      </c>
      <c r="AF33" s="1">
        <f t="shared" si="17"/>
        <v>144</v>
      </c>
      <c r="AG33" s="1">
        <f>VLOOKUP(A33,[1]Sheet!$A:$AG,32,0)</f>
        <v>12</v>
      </c>
      <c r="AH33" s="1">
        <f>VLOOKUP(A33,[1]Sheet!$A:$AG,33,0)</f>
        <v>84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1" t="s">
        <v>73</v>
      </c>
      <c r="B34" s="21" t="s">
        <v>34</v>
      </c>
      <c r="C34" s="21"/>
      <c r="D34" s="21"/>
      <c r="E34" s="21"/>
      <c r="F34" s="21"/>
      <c r="G34" s="22">
        <v>0</v>
      </c>
      <c r="H34" s="21">
        <v>180</v>
      </c>
      <c r="I34" s="21" t="s">
        <v>35</v>
      </c>
      <c r="J34" s="21"/>
      <c r="K34" s="21">
        <f t="shared" si="1"/>
        <v>0</v>
      </c>
      <c r="L34" s="21">
        <f t="shared" si="2"/>
        <v>0</v>
      </c>
      <c r="M34" s="21"/>
      <c r="N34" s="21"/>
      <c r="O34" s="21">
        <f t="shared" si="3"/>
        <v>0</v>
      </c>
      <c r="P34" s="23"/>
      <c r="Q34" s="23"/>
      <c r="R34" s="23"/>
      <c r="S34" s="23"/>
      <c r="T34" s="21"/>
      <c r="U34" s="21" t="e">
        <f t="shared" si="5"/>
        <v>#DIV/0!</v>
      </c>
      <c r="V34" s="21" t="e">
        <f t="shared" si="6"/>
        <v>#DIV/0!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 t="s">
        <v>47</v>
      </c>
      <c r="AC34" s="21">
        <f t="shared" si="7"/>
        <v>0</v>
      </c>
      <c r="AD34" s="22">
        <v>0</v>
      </c>
      <c r="AE34" s="24"/>
      <c r="AF34" s="21"/>
      <c r="AG34" s="21">
        <f>VLOOKUP(A34,[1]Sheet!$A:$AG,32,0)</f>
        <v>12</v>
      </c>
      <c r="AH34" s="21">
        <f>VLOOKUP(A34,[1]Sheet!$A:$AG,33,0)</f>
        <v>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7" t="s">
        <v>74</v>
      </c>
      <c r="B35" s="17" t="s">
        <v>34</v>
      </c>
      <c r="C35" s="17"/>
      <c r="D35" s="17">
        <v>480</v>
      </c>
      <c r="E35" s="17">
        <v>480</v>
      </c>
      <c r="F35" s="17"/>
      <c r="G35" s="18">
        <v>0</v>
      </c>
      <c r="H35" s="17" t="e">
        <v>#N/A</v>
      </c>
      <c r="I35" s="17" t="s">
        <v>45</v>
      </c>
      <c r="J35" s="17">
        <v>480</v>
      </c>
      <c r="K35" s="17">
        <f t="shared" si="1"/>
        <v>0</v>
      </c>
      <c r="L35" s="17">
        <f t="shared" si="2"/>
        <v>0</v>
      </c>
      <c r="M35" s="17">
        <v>480</v>
      </c>
      <c r="N35" s="17"/>
      <c r="O35" s="17">
        <f t="shared" si="3"/>
        <v>0</v>
      </c>
      <c r="P35" s="19"/>
      <c r="Q35" s="19"/>
      <c r="R35" s="19"/>
      <c r="S35" s="19"/>
      <c r="T35" s="17"/>
      <c r="U35" s="17" t="e">
        <f t="shared" si="5"/>
        <v>#DIV/0!</v>
      </c>
      <c r="V35" s="17" t="e">
        <f t="shared" si="6"/>
        <v>#DIV/0!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/>
      <c r="AC35" s="17">
        <f t="shared" si="7"/>
        <v>0</v>
      </c>
      <c r="AD35" s="18">
        <v>0</v>
      </c>
      <c r="AE35" s="20"/>
      <c r="AF35" s="17"/>
      <c r="AG35" s="17"/>
      <c r="AH35" s="17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7" t="s">
        <v>75</v>
      </c>
      <c r="B36" s="17" t="s">
        <v>34</v>
      </c>
      <c r="C36" s="17"/>
      <c r="D36" s="17">
        <v>384</v>
      </c>
      <c r="E36" s="17">
        <v>384</v>
      </c>
      <c r="F36" s="17"/>
      <c r="G36" s="18">
        <v>0</v>
      </c>
      <c r="H36" s="17" t="e">
        <v>#N/A</v>
      </c>
      <c r="I36" s="17" t="s">
        <v>45</v>
      </c>
      <c r="J36" s="17">
        <v>384</v>
      </c>
      <c r="K36" s="17">
        <f t="shared" si="1"/>
        <v>0</v>
      </c>
      <c r="L36" s="17">
        <f t="shared" si="2"/>
        <v>0</v>
      </c>
      <c r="M36" s="17">
        <v>384</v>
      </c>
      <c r="N36" s="17"/>
      <c r="O36" s="17">
        <f t="shared" si="3"/>
        <v>0</v>
      </c>
      <c r="P36" s="19"/>
      <c r="Q36" s="19"/>
      <c r="R36" s="19"/>
      <c r="S36" s="19"/>
      <c r="T36" s="17"/>
      <c r="U36" s="17" t="e">
        <f t="shared" si="5"/>
        <v>#DIV/0!</v>
      </c>
      <c r="V36" s="17" t="e">
        <f t="shared" si="6"/>
        <v>#DIV/0!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/>
      <c r="AC36" s="17">
        <f t="shared" si="7"/>
        <v>0</v>
      </c>
      <c r="AD36" s="18">
        <v>0</v>
      </c>
      <c r="AE36" s="20"/>
      <c r="AF36" s="17"/>
      <c r="AG36" s="17"/>
      <c r="AH36" s="17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21" t="s">
        <v>76</v>
      </c>
      <c r="B37" s="21" t="s">
        <v>34</v>
      </c>
      <c r="C37" s="21"/>
      <c r="D37" s="21"/>
      <c r="E37" s="21"/>
      <c r="F37" s="21"/>
      <c r="G37" s="22">
        <v>0</v>
      </c>
      <c r="H37" s="21">
        <v>180</v>
      </c>
      <c r="I37" s="21" t="s">
        <v>35</v>
      </c>
      <c r="J37" s="21"/>
      <c r="K37" s="21">
        <f t="shared" ref="K37:K67" si="21">E37-J37</f>
        <v>0</v>
      </c>
      <c r="L37" s="21">
        <f t="shared" si="2"/>
        <v>0</v>
      </c>
      <c r="M37" s="21"/>
      <c r="N37" s="21"/>
      <c r="O37" s="21">
        <f t="shared" si="3"/>
        <v>0</v>
      </c>
      <c r="P37" s="23"/>
      <c r="Q37" s="23"/>
      <c r="R37" s="23"/>
      <c r="S37" s="23"/>
      <c r="T37" s="21"/>
      <c r="U37" s="21" t="e">
        <f t="shared" si="5"/>
        <v>#DIV/0!</v>
      </c>
      <c r="V37" s="21" t="e">
        <f t="shared" si="6"/>
        <v>#DIV/0!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 t="s">
        <v>47</v>
      </c>
      <c r="AC37" s="21">
        <f t="shared" si="7"/>
        <v>0</v>
      </c>
      <c r="AD37" s="22">
        <v>0</v>
      </c>
      <c r="AE37" s="24"/>
      <c r="AF37" s="21"/>
      <c r="AG37" s="21">
        <f>VLOOKUP(A37,[1]Sheet!$A:$AG,32,0)</f>
        <v>12</v>
      </c>
      <c r="AH37" s="21">
        <f>VLOOKUP(A37,[1]Sheet!$A:$AG,33,0)</f>
        <v>84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21" t="s">
        <v>77</v>
      </c>
      <c r="B38" s="21" t="s">
        <v>34</v>
      </c>
      <c r="C38" s="21"/>
      <c r="D38" s="21"/>
      <c r="E38" s="21"/>
      <c r="F38" s="21"/>
      <c r="G38" s="22">
        <v>0</v>
      </c>
      <c r="H38" s="21">
        <v>180</v>
      </c>
      <c r="I38" s="21" t="s">
        <v>35</v>
      </c>
      <c r="J38" s="21"/>
      <c r="K38" s="21">
        <f t="shared" si="21"/>
        <v>0</v>
      </c>
      <c r="L38" s="21">
        <f t="shared" si="2"/>
        <v>0</v>
      </c>
      <c r="M38" s="21"/>
      <c r="N38" s="21"/>
      <c r="O38" s="21">
        <f t="shared" si="3"/>
        <v>0</v>
      </c>
      <c r="P38" s="23"/>
      <c r="Q38" s="23"/>
      <c r="R38" s="23"/>
      <c r="S38" s="23"/>
      <c r="T38" s="21"/>
      <c r="U38" s="21" t="e">
        <f t="shared" si="5"/>
        <v>#DIV/0!</v>
      </c>
      <c r="V38" s="21" t="e">
        <f t="shared" si="6"/>
        <v>#DIV/0!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 t="s">
        <v>47</v>
      </c>
      <c r="AC38" s="21">
        <f t="shared" si="7"/>
        <v>0</v>
      </c>
      <c r="AD38" s="22">
        <v>0</v>
      </c>
      <c r="AE38" s="24"/>
      <c r="AF38" s="21"/>
      <c r="AG38" s="21">
        <f>VLOOKUP(A38,[1]Sheet!$A:$AG,32,0)</f>
        <v>12</v>
      </c>
      <c r="AH38" s="21">
        <f>VLOOKUP(A38,[1]Sheet!$A:$AG,33,0)</f>
        <v>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34</v>
      </c>
      <c r="C39" s="1">
        <v>280</v>
      </c>
      <c r="D39" s="1"/>
      <c r="E39" s="1">
        <v>171</v>
      </c>
      <c r="F39" s="1">
        <v>92</v>
      </c>
      <c r="G39" s="6">
        <v>0.9</v>
      </c>
      <c r="H39" s="1">
        <v>180</v>
      </c>
      <c r="I39" s="1" t="s">
        <v>35</v>
      </c>
      <c r="J39" s="1">
        <v>170</v>
      </c>
      <c r="K39" s="1">
        <f t="shared" si="21"/>
        <v>1</v>
      </c>
      <c r="L39" s="1">
        <f t="shared" si="2"/>
        <v>171</v>
      </c>
      <c r="M39" s="1"/>
      <c r="N39" s="1"/>
      <c r="O39" s="1">
        <f t="shared" si="3"/>
        <v>34.200000000000003</v>
      </c>
      <c r="P39" s="5">
        <v>386.80000000000007</v>
      </c>
      <c r="Q39" s="5">
        <f>13*O39-F39</f>
        <v>352.6</v>
      </c>
      <c r="R39" s="5">
        <f>AD39*AE39</f>
        <v>384</v>
      </c>
      <c r="S39" s="5"/>
      <c r="T39" s="1"/>
      <c r="U39" s="1">
        <f t="shared" si="5"/>
        <v>13.91812865497076</v>
      </c>
      <c r="V39" s="1">
        <f t="shared" si="6"/>
        <v>2.6900584795321634</v>
      </c>
      <c r="W39" s="1">
        <v>17</v>
      </c>
      <c r="X39" s="1">
        <v>24.6</v>
      </c>
      <c r="Y39" s="1">
        <v>21.6</v>
      </c>
      <c r="Z39" s="1">
        <v>1.4</v>
      </c>
      <c r="AA39" s="1">
        <v>42.4</v>
      </c>
      <c r="AB39" s="1" t="s">
        <v>39</v>
      </c>
      <c r="AC39" s="1">
        <f t="shared" si="7"/>
        <v>317.34000000000003</v>
      </c>
      <c r="AD39" s="6">
        <v>8</v>
      </c>
      <c r="AE39" s="10">
        <f t="shared" ref="AE39" si="22">MROUND(Q39,AD39*AG39)/AD39</f>
        <v>48</v>
      </c>
      <c r="AF39" s="1">
        <f t="shared" ref="AF39" si="23">AE39*AD39*G39</f>
        <v>345.6</v>
      </c>
      <c r="AG39" s="1">
        <f>VLOOKUP(A39,[1]Sheet!$A:$AG,32,0)</f>
        <v>12</v>
      </c>
      <c r="AH39" s="1">
        <f>VLOOKUP(A39,[1]Sheet!$A:$AG,33,0)</f>
        <v>84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7" t="s">
        <v>79</v>
      </c>
      <c r="B40" s="17" t="s">
        <v>34</v>
      </c>
      <c r="C40" s="17"/>
      <c r="D40" s="17">
        <v>4</v>
      </c>
      <c r="E40" s="17">
        <v>4</v>
      </c>
      <c r="F40" s="17"/>
      <c r="G40" s="18">
        <v>0</v>
      </c>
      <c r="H40" s="17" t="e">
        <v>#N/A</v>
      </c>
      <c r="I40" s="17" t="s">
        <v>45</v>
      </c>
      <c r="J40" s="17">
        <v>4</v>
      </c>
      <c r="K40" s="17">
        <f t="shared" si="21"/>
        <v>0</v>
      </c>
      <c r="L40" s="17">
        <f t="shared" si="2"/>
        <v>4</v>
      </c>
      <c r="M40" s="17"/>
      <c r="N40" s="17"/>
      <c r="O40" s="17">
        <f t="shared" si="3"/>
        <v>0.8</v>
      </c>
      <c r="P40" s="19"/>
      <c r="Q40" s="19"/>
      <c r="R40" s="19"/>
      <c r="S40" s="19"/>
      <c r="T40" s="17"/>
      <c r="U40" s="17">
        <f t="shared" si="5"/>
        <v>0</v>
      </c>
      <c r="V40" s="17">
        <f t="shared" si="6"/>
        <v>0</v>
      </c>
      <c r="W40" s="17">
        <v>0.8</v>
      </c>
      <c r="X40" s="17">
        <v>0.8</v>
      </c>
      <c r="Y40" s="17">
        <v>0</v>
      </c>
      <c r="Z40" s="17">
        <v>0</v>
      </c>
      <c r="AA40" s="17">
        <v>0</v>
      </c>
      <c r="AB40" s="17"/>
      <c r="AC40" s="17">
        <f t="shared" si="7"/>
        <v>0</v>
      </c>
      <c r="AD40" s="18">
        <v>0</v>
      </c>
      <c r="AE40" s="20"/>
      <c r="AF40" s="17"/>
      <c r="AG40" s="17"/>
      <c r="AH40" s="17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80</v>
      </c>
      <c r="B41" s="1" t="s">
        <v>34</v>
      </c>
      <c r="C41" s="1">
        <v>359</v>
      </c>
      <c r="D41" s="1"/>
      <c r="E41" s="1">
        <v>100</v>
      </c>
      <c r="F41" s="1">
        <v>251</v>
      </c>
      <c r="G41" s="6">
        <v>0.9</v>
      </c>
      <c r="H41" s="1">
        <v>180</v>
      </c>
      <c r="I41" s="1" t="s">
        <v>35</v>
      </c>
      <c r="J41" s="1">
        <v>97</v>
      </c>
      <c r="K41" s="1">
        <f t="shared" si="21"/>
        <v>3</v>
      </c>
      <c r="L41" s="1">
        <f t="shared" si="2"/>
        <v>100</v>
      </c>
      <c r="M41" s="1"/>
      <c r="N41" s="1"/>
      <c r="O41" s="1">
        <f t="shared" si="3"/>
        <v>20</v>
      </c>
      <c r="P41" s="5">
        <v>69</v>
      </c>
      <c r="Q41" s="5"/>
      <c r="R41" s="5">
        <f>AD41*AE41</f>
        <v>0</v>
      </c>
      <c r="S41" s="5"/>
      <c r="T41" s="1"/>
      <c r="U41" s="1">
        <f t="shared" si="5"/>
        <v>12.55</v>
      </c>
      <c r="V41" s="1">
        <f t="shared" si="6"/>
        <v>12.55</v>
      </c>
      <c r="W41" s="1">
        <v>15.4</v>
      </c>
      <c r="X41" s="1">
        <v>22.4</v>
      </c>
      <c r="Y41" s="1">
        <v>31.8</v>
      </c>
      <c r="Z41" s="1">
        <v>11.6</v>
      </c>
      <c r="AA41" s="1">
        <v>18.399999999999999</v>
      </c>
      <c r="AB41" s="1"/>
      <c r="AC41" s="1">
        <f t="shared" si="7"/>
        <v>0</v>
      </c>
      <c r="AD41" s="6">
        <v>8</v>
      </c>
      <c r="AE41" s="10">
        <f>MROUND(Q41,AD41*AG41)/AD41</f>
        <v>0</v>
      </c>
      <c r="AF41" s="1">
        <f>AE41*AD41*G41</f>
        <v>0</v>
      </c>
      <c r="AG41" s="1">
        <f>VLOOKUP(A41,[1]Sheet!$A:$AG,32,0)</f>
        <v>12</v>
      </c>
      <c r="AH41" s="1">
        <f>VLOOKUP(A41,[1]Sheet!$A:$AG,33,0)</f>
        <v>84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7" t="s">
        <v>81</v>
      </c>
      <c r="B42" s="17" t="s">
        <v>34</v>
      </c>
      <c r="C42" s="17"/>
      <c r="D42" s="17">
        <v>384</v>
      </c>
      <c r="E42" s="17">
        <v>384</v>
      </c>
      <c r="F42" s="17"/>
      <c r="G42" s="18">
        <v>0</v>
      </c>
      <c r="H42" s="17" t="e">
        <v>#N/A</v>
      </c>
      <c r="I42" s="17" t="s">
        <v>45</v>
      </c>
      <c r="J42" s="17">
        <v>384</v>
      </c>
      <c r="K42" s="17">
        <f t="shared" si="21"/>
        <v>0</v>
      </c>
      <c r="L42" s="17">
        <f t="shared" si="2"/>
        <v>0</v>
      </c>
      <c r="M42" s="17">
        <v>384</v>
      </c>
      <c r="N42" s="17"/>
      <c r="O42" s="17">
        <f t="shared" si="3"/>
        <v>0</v>
      </c>
      <c r="P42" s="19"/>
      <c r="Q42" s="19"/>
      <c r="R42" s="19"/>
      <c r="S42" s="19"/>
      <c r="T42" s="17"/>
      <c r="U42" s="17" t="e">
        <f t="shared" si="5"/>
        <v>#DIV/0!</v>
      </c>
      <c r="V42" s="17" t="e">
        <f t="shared" si="6"/>
        <v>#DIV/0!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/>
      <c r="AC42" s="17">
        <f t="shared" si="7"/>
        <v>0</v>
      </c>
      <c r="AD42" s="18">
        <v>0</v>
      </c>
      <c r="AE42" s="20"/>
      <c r="AF42" s="17"/>
      <c r="AG42" s="17"/>
      <c r="AH42" s="1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21" t="s">
        <v>82</v>
      </c>
      <c r="B43" s="21" t="s">
        <v>34</v>
      </c>
      <c r="C43" s="21"/>
      <c r="D43" s="21"/>
      <c r="E43" s="21"/>
      <c r="F43" s="21"/>
      <c r="G43" s="22">
        <v>0</v>
      </c>
      <c r="H43" s="21">
        <v>180</v>
      </c>
      <c r="I43" s="21" t="s">
        <v>35</v>
      </c>
      <c r="J43" s="21"/>
      <c r="K43" s="21">
        <f t="shared" si="21"/>
        <v>0</v>
      </c>
      <c r="L43" s="21">
        <f t="shared" si="2"/>
        <v>0</v>
      </c>
      <c r="M43" s="21"/>
      <c r="N43" s="21"/>
      <c r="O43" s="21">
        <f t="shared" si="3"/>
        <v>0</v>
      </c>
      <c r="P43" s="23"/>
      <c r="Q43" s="23"/>
      <c r="R43" s="23"/>
      <c r="S43" s="23"/>
      <c r="T43" s="21"/>
      <c r="U43" s="21" t="e">
        <f t="shared" si="5"/>
        <v>#DIV/0!</v>
      </c>
      <c r="V43" s="21" t="e">
        <f t="shared" si="6"/>
        <v>#DIV/0!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 t="s">
        <v>47</v>
      </c>
      <c r="AC43" s="21">
        <f t="shared" si="7"/>
        <v>0</v>
      </c>
      <c r="AD43" s="22">
        <v>0</v>
      </c>
      <c r="AE43" s="24"/>
      <c r="AF43" s="21"/>
      <c r="AG43" s="21">
        <f>VLOOKUP(A43,[1]Sheet!$A:$AG,32,0)</f>
        <v>12</v>
      </c>
      <c r="AH43" s="21">
        <f>VLOOKUP(A43,[1]Sheet!$A:$AG,33,0)</f>
        <v>84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34</v>
      </c>
      <c r="C44" s="1">
        <v>440</v>
      </c>
      <c r="D44" s="1">
        <v>288</v>
      </c>
      <c r="E44" s="1">
        <v>157</v>
      </c>
      <c r="F44" s="1">
        <v>514</v>
      </c>
      <c r="G44" s="6">
        <v>0.9</v>
      </c>
      <c r="H44" s="1">
        <v>180</v>
      </c>
      <c r="I44" s="1" t="s">
        <v>35</v>
      </c>
      <c r="J44" s="1">
        <v>149</v>
      </c>
      <c r="K44" s="1">
        <f t="shared" si="21"/>
        <v>8</v>
      </c>
      <c r="L44" s="1">
        <f t="shared" si="2"/>
        <v>157</v>
      </c>
      <c r="M44" s="1"/>
      <c r="N44" s="1"/>
      <c r="O44" s="1">
        <f t="shared" si="3"/>
        <v>31.4</v>
      </c>
      <c r="P44" s="5"/>
      <c r="Q44" s="5"/>
      <c r="R44" s="5">
        <f t="shared" ref="R44:R46" si="24">AD44*AE44</f>
        <v>0</v>
      </c>
      <c r="S44" s="5"/>
      <c r="T44" s="1"/>
      <c r="U44" s="1">
        <f t="shared" si="5"/>
        <v>16.369426751592357</v>
      </c>
      <c r="V44" s="1">
        <f t="shared" si="6"/>
        <v>16.369426751592357</v>
      </c>
      <c r="W44" s="1">
        <v>45</v>
      </c>
      <c r="X44" s="1">
        <v>26.8</v>
      </c>
      <c r="Y44" s="1">
        <v>28.8</v>
      </c>
      <c r="Z44" s="1">
        <v>23.8</v>
      </c>
      <c r="AA44" s="1">
        <v>32.6</v>
      </c>
      <c r="AB44" s="1"/>
      <c r="AC44" s="1">
        <f t="shared" si="7"/>
        <v>0</v>
      </c>
      <c r="AD44" s="6">
        <v>8</v>
      </c>
      <c r="AE44" s="10">
        <f t="shared" ref="AE44:AE46" si="25">MROUND(Q44,AD44*AG44)/AD44</f>
        <v>0</v>
      </c>
      <c r="AF44" s="1">
        <f t="shared" ref="AF44:AF46" si="26">AE44*AD44*G44</f>
        <v>0</v>
      </c>
      <c r="AG44" s="1">
        <f>VLOOKUP(A44,[1]Sheet!$A:$AG,32,0)</f>
        <v>12</v>
      </c>
      <c r="AH44" s="1">
        <f>VLOOKUP(A44,[1]Sheet!$A:$AG,33,0)</f>
        <v>84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34</v>
      </c>
      <c r="C45" s="1">
        <v>543</v>
      </c>
      <c r="D45" s="1">
        <v>192</v>
      </c>
      <c r="E45" s="1">
        <v>179</v>
      </c>
      <c r="F45" s="1">
        <v>510</v>
      </c>
      <c r="G45" s="6">
        <v>0.43</v>
      </c>
      <c r="H45" s="1">
        <v>180</v>
      </c>
      <c r="I45" s="1" t="s">
        <v>35</v>
      </c>
      <c r="J45" s="1">
        <v>179</v>
      </c>
      <c r="K45" s="1">
        <f t="shared" si="21"/>
        <v>0</v>
      </c>
      <c r="L45" s="1">
        <f t="shared" si="2"/>
        <v>179</v>
      </c>
      <c r="M45" s="1"/>
      <c r="N45" s="1"/>
      <c r="O45" s="1">
        <f t="shared" si="3"/>
        <v>35.799999999999997</v>
      </c>
      <c r="P45" s="5"/>
      <c r="Q45" s="5"/>
      <c r="R45" s="5">
        <f t="shared" si="24"/>
        <v>0</v>
      </c>
      <c r="S45" s="5"/>
      <c r="T45" s="1"/>
      <c r="U45" s="1">
        <f t="shared" si="5"/>
        <v>14.245810055865922</v>
      </c>
      <c r="V45" s="1">
        <f t="shared" si="6"/>
        <v>14.245810055865922</v>
      </c>
      <c r="W45" s="1">
        <v>41.6</v>
      </c>
      <c r="X45" s="1">
        <v>43</v>
      </c>
      <c r="Y45" s="1">
        <v>29</v>
      </c>
      <c r="Z45" s="1">
        <v>20.8</v>
      </c>
      <c r="AA45" s="1">
        <v>7.4</v>
      </c>
      <c r="AB45" s="1"/>
      <c r="AC45" s="1">
        <f t="shared" si="7"/>
        <v>0</v>
      </c>
      <c r="AD45" s="6">
        <v>16</v>
      </c>
      <c r="AE45" s="10">
        <f t="shared" si="25"/>
        <v>0</v>
      </c>
      <c r="AF45" s="1">
        <f t="shared" si="26"/>
        <v>0</v>
      </c>
      <c r="AG45" s="1">
        <f>VLOOKUP(A45,[1]Sheet!$A:$AG,32,0)</f>
        <v>12</v>
      </c>
      <c r="AH45" s="1">
        <f>VLOOKUP(A45,[1]Sheet!$A:$AG,33,0)</f>
        <v>84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44</v>
      </c>
      <c r="C46" s="1">
        <v>710</v>
      </c>
      <c r="D46" s="1">
        <v>120</v>
      </c>
      <c r="E46" s="1">
        <v>299.68599999999998</v>
      </c>
      <c r="F46" s="1">
        <v>445</v>
      </c>
      <c r="G46" s="6">
        <v>1</v>
      </c>
      <c r="H46" s="1">
        <v>180</v>
      </c>
      <c r="I46" s="1" t="s">
        <v>35</v>
      </c>
      <c r="J46" s="1">
        <v>290</v>
      </c>
      <c r="K46" s="1">
        <f t="shared" si="21"/>
        <v>9.6859999999999786</v>
      </c>
      <c r="L46" s="1">
        <f t="shared" si="2"/>
        <v>299.68599999999998</v>
      </c>
      <c r="M46" s="1"/>
      <c r="N46" s="1"/>
      <c r="O46" s="1">
        <f t="shared" si="3"/>
        <v>59.937199999999997</v>
      </c>
      <c r="P46" s="5">
        <v>394.12079999999992</v>
      </c>
      <c r="Q46" s="5">
        <f>13*O46-F46</f>
        <v>334.18359999999996</v>
      </c>
      <c r="R46" s="5">
        <f t="shared" si="24"/>
        <v>360</v>
      </c>
      <c r="S46" s="5"/>
      <c r="T46" s="1"/>
      <c r="U46" s="1">
        <f t="shared" si="5"/>
        <v>13.430724157951991</v>
      </c>
      <c r="V46" s="1">
        <f t="shared" si="6"/>
        <v>7.4244375779983054</v>
      </c>
      <c r="W46" s="1">
        <v>55</v>
      </c>
      <c r="X46" s="1">
        <v>64</v>
      </c>
      <c r="Y46" s="1">
        <v>71.2</v>
      </c>
      <c r="Z46" s="1">
        <v>42.78</v>
      </c>
      <c r="AA46" s="1">
        <v>71</v>
      </c>
      <c r="AB46" s="1"/>
      <c r="AC46" s="1">
        <f t="shared" si="7"/>
        <v>334.18359999999996</v>
      </c>
      <c r="AD46" s="6">
        <v>5</v>
      </c>
      <c r="AE46" s="10">
        <f t="shared" si="25"/>
        <v>72</v>
      </c>
      <c r="AF46" s="1">
        <f t="shared" si="26"/>
        <v>360</v>
      </c>
      <c r="AG46" s="1">
        <f>VLOOKUP(A46,[1]Sheet!$A:$AG,32,0)</f>
        <v>12</v>
      </c>
      <c r="AH46" s="1">
        <f>VLOOKUP(A46,[1]Sheet!$A:$AG,33,0)</f>
        <v>144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7" t="s">
        <v>86</v>
      </c>
      <c r="B47" s="17" t="s">
        <v>34</v>
      </c>
      <c r="C47" s="17"/>
      <c r="D47" s="17">
        <v>576</v>
      </c>
      <c r="E47" s="17">
        <v>576</v>
      </c>
      <c r="F47" s="17"/>
      <c r="G47" s="18">
        <v>0</v>
      </c>
      <c r="H47" s="17" t="e">
        <v>#N/A</v>
      </c>
      <c r="I47" s="17" t="s">
        <v>45</v>
      </c>
      <c r="J47" s="17">
        <v>576</v>
      </c>
      <c r="K47" s="17">
        <f t="shared" si="21"/>
        <v>0</v>
      </c>
      <c r="L47" s="17">
        <f t="shared" si="2"/>
        <v>0</v>
      </c>
      <c r="M47" s="17">
        <v>576</v>
      </c>
      <c r="N47" s="17"/>
      <c r="O47" s="17">
        <f t="shared" si="3"/>
        <v>0</v>
      </c>
      <c r="P47" s="19"/>
      <c r="Q47" s="19"/>
      <c r="R47" s="19"/>
      <c r="S47" s="19"/>
      <c r="T47" s="17"/>
      <c r="U47" s="17" t="e">
        <f t="shared" si="5"/>
        <v>#DIV/0!</v>
      </c>
      <c r="V47" s="17" t="e">
        <f t="shared" si="6"/>
        <v>#DIV/0!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/>
      <c r="AC47" s="17">
        <f t="shared" si="7"/>
        <v>0</v>
      </c>
      <c r="AD47" s="18">
        <v>0</v>
      </c>
      <c r="AE47" s="20"/>
      <c r="AF47" s="17"/>
      <c r="AG47" s="17"/>
      <c r="AH47" s="17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7" t="s">
        <v>87</v>
      </c>
      <c r="B48" s="17" t="s">
        <v>34</v>
      </c>
      <c r="C48" s="17"/>
      <c r="D48" s="17">
        <v>1800</v>
      </c>
      <c r="E48" s="17">
        <v>1800</v>
      </c>
      <c r="F48" s="17"/>
      <c r="G48" s="18">
        <v>0</v>
      </c>
      <c r="H48" s="17" t="e">
        <v>#N/A</v>
      </c>
      <c r="I48" s="17" t="s">
        <v>45</v>
      </c>
      <c r="J48" s="17">
        <v>1800</v>
      </c>
      <c r="K48" s="17">
        <f t="shared" si="21"/>
        <v>0</v>
      </c>
      <c r="L48" s="17">
        <f t="shared" si="2"/>
        <v>0</v>
      </c>
      <c r="M48" s="17">
        <v>1800</v>
      </c>
      <c r="N48" s="17"/>
      <c r="O48" s="17">
        <f t="shared" si="3"/>
        <v>0</v>
      </c>
      <c r="P48" s="19"/>
      <c r="Q48" s="19"/>
      <c r="R48" s="19"/>
      <c r="S48" s="19"/>
      <c r="T48" s="17"/>
      <c r="U48" s="17" t="e">
        <f t="shared" si="5"/>
        <v>#DIV/0!</v>
      </c>
      <c r="V48" s="17" t="e">
        <f t="shared" si="6"/>
        <v>#DIV/0!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/>
      <c r="AC48" s="17">
        <f t="shared" si="7"/>
        <v>0</v>
      </c>
      <c r="AD48" s="18">
        <v>0</v>
      </c>
      <c r="AE48" s="20"/>
      <c r="AF48" s="17"/>
      <c r="AG48" s="17"/>
      <c r="AH48" s="17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88</v>
      </c>
      <c r="B49" s="1" t="s">
        <v>34</v>
      </c>
      <c r="C49" s="1">
        <v>2019</v>
      </c>
      <c r="D49" s="1"/>
      <c r="E49" s="1">
        <v>387</v>
      </c>
      <c r="F49" s="1">
        <v>1565</v>
      </c>
      <c r="G49" s="6">
        <v>0.9</v>
      </c>
      <c r="H49" s="1">
        <v>180</v>
      </c>
      <c r="I49" s="1" t="s">
        <v>35</v>
      </c>
      <c r="J49" s="1">
        <v>368</v>
      </c>
      <c r="K49" s="1">
        <f t="shared" si="21"/>
        <v>19</v>
      </c>
      <c r="L49" s="1">
        <f t="shared" si="2"/>
        <v>387</v>
      </c>
      <c r="M49" s="1"/>
      <c r="N49" s="1"/>
      <c r="O49" s="1">
        <f t="shared" si="3"/>
        <v>77.400000000000006</v>
      </c>
      <c r="P49" s="5"/>
      <c r="Q49" s="5"/>
      <c r="R49" s="5">
        <f t="shared" ref="R49:R50" si="27">AD49*AE49</f>
        <v>0</v>
      </c>
      <c r="S49" s="5"/>
      <c r="T49" s="1"/>
      <c r="U49" s="1">
        <f t="shared" si="5"/>
        <v>20.219638242894057</v>
      </c>
      <c r="V49" s="1">
        <f t="shared" si="6"/>
        <v>20.219638242894057</v>
      </c>
      <c r="W49" s="1">
        <v>63.6</v>
      </c>
      <c r="X49" s="1">
        <v>66.599999999999994</v>
      </c>
      <c r="Y49" s="1">
        <v>75.2</v>
      </c>
      <c r="Z49" s="1">
        <v>45.6</v>
      </c>
      <c r="AA49" s="1">
        <v>64</v>
      </c>
      <c r="AB49" s="25" t="s">
        <v>42</v>
      </c>
      <c r="AC49" s="1">
        <f t="shared" si="7"/>
        <v>0</v>
      </c>
      <c r="AD49" s="6">
        <v>8</v>
      </c>
      <c r="AE49" s="10">
        <f t="shared" ref="AE49:AE50" si="28">MROUND(Q49,AD49*AG49)/AD49</f>
        <v>0</v>
      </c>
      <c r="AF49" s="1">
        <f t="shared" ref="AF49:AF50" si="29">AE49*AD49*G49</f>
        <v>0</v>
      </c>
      <c r="AG49" s="1">
        <f>VLOOKUP(A49,[1]Sheet!$A:$AG,32,0)</f>
        <v>12</v>
      </c>
      <c r="AH49" s="1">
        <f>VLOOKUP(A49,[1]Sheet!$A:$AG,33,0)</f>
        <v>84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89</v>
      </c>
      <c r="B50" s="1" t="s">
        <v>34</v>
      </c>
      <c r="C50" s="1">
        <v>299</v>
      </c>
      <c r="D50" s="1">
        <v>192</v>
      </c>
      <c r="E50" s="1">
        <v>81</v>
      </c>
      <c r="F50" s="1">
        <v>395</v>
      </c>
      <c r="G50" s="6">
        <v>0.43</v>
      </c>
      <c r="H50" s="1">
        <v>180</v>
      </c>
      <c r="I50" s="1" t="s">
        <v>35</v>
      </c>
      <c r="J50" s="1">
        <v>81</v>
      </c>
      <c r="K50" s="1">
        <f t="shared" si="21"/>
        <v>0</v>
      </c>
      <c r="L50" s="1">
        <f t="shared" si="2"/>
        <v>81</v>
      </c>
      <c r="M50" s="1"/>
      <c r="N50" s="1"/>
      <c r="O50" s="1">
        <f t="shared" si="3"/>
        <v>16.2</v>
      </c>
      <c r="P50" s="5"/>
      <c r="Q50" s="5"/>
      <c r="R50" s="5">
        <f t="shared" si="27"/>
        <v>0</v>
      </c>
      <c r="S50" s="5"/>
      <c r="T50" s="1"/>
      <c r="U50" s="1">
        <f t="shared" si="5"/>
        <v>24.382716049382719</v>
      </c>
      <c r="V50" s="1">
        <f t="shared" si="6"/>
        <v>24.382716049382719</v>
      </c>
      <c r="W50" s="1">
        <v>24</v>
      </c>
      <c r="X50" s="1">
        <v>18.8</v>
      </c>
      <c r="Y50" s="1">
        <v>26.8</v>
      </c>
      <c r="Z50" s="1">
        <v>14.4</v>
      </c>
      <c r="AA50" s="1">
        <v>13.2</v>
      </c>
      <c r="AB50" s="25" t="s">
        <v>42</v>
      </c>
      <c r="AC50" s="1">
        <f t="shared" si="7"/>
        <v>0</v>
      </c>
      <c r="AD50" s="6">
        <v>16</v>
      </c>
      <c r="AE50" s="10">
        <f t="shared" si="28"/>
        <v>0</v>
      </c>
      <c r="AF50" s="1">
        <f t="shared" si="29"/>
        <v>0</v>
      </c>
      <c r="AG50" s="1">
        <f>VLOOKUP(A50,[1]Sheet!$A:$AG,32,0)</f>
        <v>12</v>
      </c>
      <c r="AH50" s="1">
        <f>VLOOKUP(A50,[1]Sheet!$A:$AG,33,0)</f>
        <v>84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7" t="s">
        <v>90</v>
      </c>
      <c r="B51" s="17" t="s">
        <v>34</v>
      </c>
      <c r="C51" s="17"/>
      <c r="D51" s="17">
        <v>960</v>
      </c>
      <c r="E51" s="17">
        <v>960</v>
      </c>
      <c r="F51" s="17"/>
      <c r="G51" s="18">
        <v>0</v>
      </c>
      <c r="H51" s="17" t="e">
        <v>#N/A</v>
      </c>
      <c r="I51" s="17" t="s">
        <v>45</v>
      </c>
      <c r="J51" s="17">
        <v>960</v>
      </c>
      <c r="K51" s="17">
        <f t="shared" si="21"/>
        <v>0</v>
      </c>
      <c r="L51" s="17">
        <f t="shared" si="2"/>
        <v>0</v>
      </c>
      <c r="M51" s="17">
        <v>960</v>
      </c>
      <c r="N51" s="17"/>
      <c r="O51" s="17">
        <f t="shared" si="3"/>
        <v>0</v>
      </c>
      <c r="P51" s="19"/>
      <c r="Q51" s="19"/>
      <c r="R51" s="19"/>
      <c r="S51" s="19"/>
      <c r="T51" s="17"/>
      <c r="U51" s="17" t="e">
        <f t="shared" si="5"/>
        <v>#DIV/0!</v>
      </c>
      <c r="V51" s="17" t="e">
        <f t="shared" si="6"/>
        <v>#DIV/0!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/>
      <c r="AC51" s="17">
        <f t="shared" si="7"/>
        <v>0</v>
      </c>
      <c r="AD51" s="18">
        <v>0</v>
      </c>
      <c r="AE51" s="20"/>
      <c r="AF51" s="17"/>
      <c r="AG51" s="17"/>
      <c r="AH51" s="1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7" t="s">
        <v>91</v>
      </c>
      <c r="B52" s="17" t="s">
        <v>34</v>
      </c>
      <c r="C52" s="17"/>
      <c r="D52" s="17">
        <v>1800</v>
      </c>
      <c r="E52" s="17">
        <v>1800</v>
      </c>
      <c r="F52" s="17"/>
      <c r="G52" s="18">
        <v>0</v>
      </c>
      <c r="H52" s="17" t="e">
        <v>#N/A</v>
      </c>
      <c r="I52" s="17" t="s">
        <v>45</v>
      </c>
      <c r="J52" s="17">
        <v>1800</v>
      </c>
      <c r="K52" s="17">
        <f t="shared" si="21"/>
        <v>0</v>
      </c>
      <c r="L52" s="17">
        <f t="shared" si="2"/>
        <v>0</v>
      </c>
      <c r="M52" s="17">
        <v>1800</v>
      </c>
      <c r="N52" s="17"/>
      <c r="O52" s="17">
        <f t="shared" si="3"/>
        <v>0</v>
      </c>
      <c r="P52" s="19"/>
      <c r="Q52" s="19"/>
      <c r="R52" s="19"/>
      <c r="S52" s="19"/>
      <c r="T52" s="17"/>
      <c r="U52" s="17" t="e">
        <f t="shared" si="5"/>
        <v>#DIV/0!</v>
      </c>
      <c r="V52" s="17" t="e">
        <f t="shared" si="6"/>
        <v>#DIV/0!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/>
      <c r="AC52" s="17">
        <f t="shared" si="7"/>
        <v>0</v>
      </c>
      <c r="AD52" s="18">
        <v>0</v>
      </c>
      <c r="AE52" s="20"/>
      <c r="AF52" s="17"/>
      <c r="AG52" s="17"/>
      <c r="AH52" s="1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92</v>
      </c>
      <c r="B53" s="1" t="s">
        <v>34</v>
      </c>
      <c r="C53" s="1">
        <v>72</v>
      </c>
      <c r="D53" s="1"/>
      <c r="E53" s="1">
        <v>10</v>
      </c>
      <c r="F53" s="1">
        <v>62</v>
      </c>
      <c r="G53" s="6">
        <v>0.7</v>
      </c>
      <c r="H53" s="1">
        <v>180</v>
      </c>
      <c r="I53" s="1" t="s">
        <v>35</v>
      </c>
      <c r="J53" s="1">
        <v>10</v>
      </c>
      <c r="K53" s="1">
        <f t="shared" si="21"/>
        <v>0</v>
      </c>
      <c r="L53" s="1">
        <f t="shared" si="2"/>
        <v>10</v>
      </c>
      <c r="M53" s="1"/>
      <c r="N53" s="1"/>
      <c r="O53" s="1">
        <f t="shared" si="3"/>
        <v>2</v>
      </c>
      <c r="P53" s="5"/>
      <c r="Q53" s="5"/>
      <c r="R53" s="5">
        <f t="shared" ref="R53:R61" si="30">AD53*AE53</f>
        <v>0</v>
      </c>
      <c r="S53" s="5"/>
      <c r="T53" s="1"/>
      <c r="U53" s="1">
        <f t="shared" si="5"/>
        <v>31</v>
      </c>
      <c r="V53" s="1">
        <f t="shared" si="6"/>
        <v>31</v>
      </c>
      <c r="W53" s="1">
        <v>3.6</v>
      </c>
      <c r="X53" s="1">
        <v>4</v>
      </c>
      <c r="Y53" s="1">
        <v>7.4</v>
      </c>
      <c r="Z53" s="1">
        <v>9.6</v>
      </c>
      <c r="AA53" s="1">
        <v>6</v>
      </c>
      <c r="AB53" s="25" t="s">
        <v>42</v>
      </c>
      <c r="AC53" s="1">
        <f t="shared" si="7"/>
        <v>0</v>
      </c>
      <c r="AD53" s="6">
        <v>10</v>
      </c>
      <c r="AE53" s="10">
        <f t="shared" ref="AE53:AE61" si="31">MROUND(Q53,AD53*AG53)/AD53</f>
        <v>0</v>
      </c>
      <c r="AF53" s="1">
        <f t="shared" ref="AF53:AF61" si="32">AE53*AD53*G53</f>
        <v>0</v>
      </c>
      <c r="AG53" s="1">
        <f>VLOOKUP(A53,[1]Sheet!$A:$AG,32,0)</f>
        <v>12</v>
      </c>
      <c r="AH53" s="1">
        <f>VLOOKUP(A53,[1]Sheet!$A:$AG,33,0)</f>
        <v>84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93</v>
      </c>
      <c r="B54" s="1" t="s">
        <v>34</v>
      </c>
      <c r="C54" s="1">
        <v>77</v>
      </c>
      <c r="D54" s="1"/>
      <c r="E54" s="1">
        <v>9</v>
      </c>
      <c r="F54" s="1">
        <v>68</v>
      </c>
      <c r="G54" s="6">
        <v>0.7</v>
      </c>
      <c r="H54" s="1">
        <v>180</v>
      </c>
      <c r="I54" s="1" t="s">
        <v>35</v>
      </c>
      <c r="J54" s="1">
        <v>9</v>
      </c>
      <c r="K54" s="1">
        <f t="shared" si="21"/>
        <v>0</v>
      </c>
      <c r="L54" s="1">
        <f t="shared" si="2"/>
        <v>9</v>
      </c>
      <c r="M54" s="1"/>
      <c r="N54" s="1"/>
      <c r="O54" s="1">
        <f t="shared" si="3"/>
        <v>1.8</v>
      </c>
      <c r="P54" s="5"/>
      <c r="Q54" s="5"/>
      <c r="R54" s="5">
        <f t="shared" si="30"/>
        <v>0</v>
      </c>
      <c r="S54" s="5"/>
      <c r="T54" s="1"/>
      <c r="U54" s="1">
        <f t="shared" si="5"/>
        <v>37.777777777777779</v>
      </c>
      <c r="V54" s="1">
        <f t="shared" si="6"/>
        <v>37.777777777777779</v>
      </c>
      <c r="W54" s="1">
        <v>2.6</v>
      </c>
      <c r="X54" s="1">
        <v>4</v>
      </c>
      <c r="Y54" s="1">
        <v>6.4</v>
      </c>
      <c r="Z54" s="1">
        <v>10</v>
      </c>
      <c r="AA54" s="1">
        <v>6.4</v>
      </c>
      <c r="AB54" s="25" t="s">
        <v>42</v>
      </c>
      <c r="AC54" s="1">
        <f t="shared" si="7"/>
        <v>0</v>
      </c>
      <c r="AD54" s="6">
        <v>10</v>
      </c>
      <c r="AE54" s="10">
        <f t="shared" si="31"/>
        <v>0</v>
      </c>
      <c r="AF54" s="1">
        <f t="shared" si="32"/>
        <v>0</v>
      </c>
      <c r="AG54" s="1">
        <f>VLOOKUP(A54,[1]Sheet!$A:$AG,32,0)</f>
        <v>12</v>
      </c>
      <c r="AH54" s="1">
        <f>VLOOKUP(A54,[1]Sheet!$A:$AG,33,0)</f>
        <v>84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94</v>
      </c>
      <c r="B55" s="1" t="s">
        <v>34</v>
      </c>
      <c r="C55" s="1">
        <v>150</v>
      </c>
      <c r="D55" s="1"/>
      <c r="E55" s="1">
        <v>46</v>
      </c>
      <c r="F55" s="1">
        <v>103</v>
      </c>
      <c r="G55" s="6">
        <v>0.7</v>
      </c>
      <c r="H55" s="1">
        <v>180</v>
      </c>
      <c r="I55" s="1" t="s">
        <v>35</v>
      </c>
      <c r="J55" s="1">
        <v>45</v>
      </c>
      <c r="K55" s="1">
        <f t="shared" si="21"/>
        <v>1</v>
      </c>
      <c r="L55" s="1">
        <f t="shared" si="2"/>
        <v>46</v>
      </c>
      <c r="M55" s="1"/>
      <c r="N55" s="1"/>
      <c r="O55" s="1">
        <f t="shared" si="3"/>
        <v>9.1999999999999993</v>
      </c>
      <c r="P55" s="5">
        <v>62.599999999999994</v>
      </c>
      <c r="Q55" s="5">
        <f t="shared" ref="Q55:Q57" si="33">S55</f>
        <v>196</v>
      </c>
      <c r="R55" s="5">
        <f t="shared" si="30"/>
        <v>192</v>
      </c>
      <c r="S55" s="5">
        <v>196</v>
      </c>
      <c r="T55" s="1" t="s">
        <v>136</v>
      </c>
      <c r="U55" s="1">
        <f t="shared" si="5"/>
        <v>32.065217391304351</v>
      </c>
      <c r="V55" s="1">
        <f t="shared" si="6"/>
        <v>11.195652173913045</v>
      </c>
      <c r="W55" s="1">
        <v>6</v>
      </c>
      <c r="X55" s="1">
        <v>10.8</v>
      </c>
      <c r="Y55" s="1">
        <v>12.8</v>
      </c>
      <c r="Z55" s="1">
        <v>2.2000000000000002</v>
      </c>
      <c r="AA55" s="1">
        <v>17</v>
      </c>
      <c r="AB55" s="1" t="str">
        <f>T55</f>
        <v>Акция октябрь сеть "Галактика"</v>
      </c>
      <c r="AC55" s="1">
        <f t="shared" si="7"/>
        <v>137.19999999999999</v>
      </c>
      <c r="AD55" s="6">
        <v>8</v>
      </c>
      <c r="AE55" s="10">
        <f t="shared" si="31"/>
        <v>24</v>
      </c>
      <c r="AF55" s="1">
        <f t="shared" si="32"/>
        <v>134.39999999999998</v>
      </c>
      <c r="AG55" s="1">
        <f>VLOOKUP(A55,[1]Sheet!$A:$AG,32,0)</f>
        <v>12</v>
      </c>
      <c r="AH55" s="1">
        <f>VLOOKUP(A55,[1]Sheet!$A:$AG,33,0)</f>
        <v>84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95</v>
      </c>
      <c r="B56" s="1" t="s">
        <v>34</v>
      </c>
      <c r="C56" s="1">
        <v>340</v>
      </c>
      <c r="D56" s="1"/>
      <c r="E56" s="1">
        <v>56</v>
      </c>
      <c r="F56" s="1">
        <v>279</v>
      </c>
      <c r="G56" s="6">
        <v>0.7</v>
      </c>
      <c r="H56" s="1">
        <v>180</v>
      </c>
      <c r="I56" s="1" t="s">
        <v>35</v>
      </c>
      <c r="J56" s="1">
        <v>56</v>
      </c>
      <c r="K56" s="1">
        <f t="shared" si="21"/>
        <v>0</v>
      </c>
      <c r="L56" s="1">
        <f t="shared" si="2"/>
        <v>56</v>
      </c>
      <c r="M56" s="1"/>
      <c r="N56" s="1"/>
      <c r="O56" s="1">
        <f t="shared" si="3"/>
        <v>11.2</v>
      </c>
      <c r="P56" s="5"/>
      <c r="Q56" s="5">
        <f t="shared" si="33"/>
        <v>100</v>
      </c>
      <c r="R56" s="5">
        <f t="shared" si="30"/>
        <v>96</v>
      </c>
      <c r="S56" s="5">
        <v>100</v>
      </c>
      <c r="T56" s="1" t="s">
        <v>136</v>
      </c>
      <c r="U56" s="1">
        <f t="shared" si="5"/>
        <v>33.482142857142861</v>
      </c>
      <c r="V56" s="1">
        <f t="shared" si="6"/>
        <v>24.910714285714288</v>
      </c>
      <c r="W56" s="1">
        <v>7.8</v>
      </c>
      <c r="X56" s="1">
        <v>10.6</v>
      </c>
      <c r="Y56" s="1">
        <v>12.2</v>
      </c>
      <c r="Z56" s="1">
        <v>0</v>
      </c>
      <c r="AA56" s="1">
        <v>21.4</v>
      </c>
      <c r="AB56" s="25" t="s">
        <v>138</v>
      </c>
      <c r="AC56" s="1">
        <f t="shared" si="7"/>
        <v>70</v>
      </c>
      <c r="AD56" s="6">
        <v>8</v>
      </c>
      <c r="AE56" s="10">
        <f t="shared" si="31"/>
        <v>12</v>
      </c>
      <c r="AF56" s="1">
        <f t="shared" si="32"/>
        <v>67.199999999999989</v>
      </c>
      <c r="AG56" s="1">
        <f>VLOOKUP(A56,[1]Sheet!$A:$AG,32,0)</f>
        <v>12</v>
      </c>
      <c r="AH56" s="1">
        <f>VLOOKUP(A56,[1]Sheet!$A:$AG,33,0)</f>
        <v>84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96</v>
      </c>
      <c r="B57" s="1" t="s">
        <v>34</v>
      </c>
      <c r="C57" s="1">
        <v>231</v>
      </c>
      <c r="D57" s="1"/>
      <c r="E57" s="1">
        <v>58</v>
      </c>
      <c r="F57" s="1">
        <v>167</v>
      </c>
      <c r="G57" s="6">
        <v>0.7</v>
      </c>
      <c r="H57" s="1">
        <v>180</v>
      </c>
      <c r="I57" s="1" t="s">
        <v>35</v>
      </c>
      <c r="J57" s="1">
        <v>55</v>
      </c>
      <c r="K57" s="1">
        <f t="shared" si="21"/>
        <v>3</v>
      </c>
      <c r="L57" s="1">
        <f t="shared" si="2"/>
        <v>58</v>
      </c>
      <c r="M57" s="1"/>
      <c r="N57" s="1"/>
      <c r="O57" s="1">
        <f t="shared" si="3"/>
        <v>11.6</v>
      </c>
      <c r="P57" s="5"/>
      <c r="Q57" s="5">
        <f t="shared" si="33"/>
        <v>100</v>
      </c>
      <c r="R57" s="5">
        <f t="shared" si="30"/>
        <v>96</v>
      </c>
      <c r="S57" s="5">
        <v>100</v>
      </c>
      <c r="T57" s="1" t="s">
        <v>136</v>
      </c>
      <c r="U57" s="1">
        <f t="shared" si="5"/>
        <v>22.672413793103448</v>
      </c>
      <c r="V57" s="1">
        <f t="shared" si="6"/>
        <v>14.396551724137931</v>
      </c>
      <c r="W57" s="1">
        <v>7.4</v>
      </c>
      <c r="X57" s="1">
        <v>13</v>
      </c>
      <c r="Y57" s="1">
        <v>13.6</v>
      </c>
      <c r="Z57" s="1">
        <v>0.2</v>
      </c>
      <c r="AA57" s="1">
        <v>16</v>
      </c>
      <c r="AB57" s="1" t="str">
        <f>T57</f>
        <v>Акция октябрь сеть "Галактика"</v>
      </c>
      <c r="AC57" s="1">
        <f t="shared" si="7"/>
        <v>70</v>
      </c>
      <c r="AD57" s="6">
        <v>8</v>
      </c>
      <c r="AE57" s="10">
        <f t="shared" si="31"/>
        <v>12</v>
      </c>
      <c r="AF57" s="1">
        <f t="shared" si="32"/>
        <v>67.199999999999989</v>
      </c>
      <c r="AG57" s="1">
        <f>VLOOKUP(A57,[1]Sheet!$A:$AG,32,0)</f>
        <v>12</v>
      </c>
      <c r="AH57" s="1">
        <f>VLOOKUP(A57,[1]Sheet!$A:$AG,33,0)</f>
        <v>84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97</v>
      </c>
      <c r="B58" s="1" t="s">
        <v>34</v>
      </c>
      <c r="C58" s="1">
        <v>330</v>
      </c>
      <c r="D58" s="1"/>
      <c r="E58" s="1">
        <v>161</v>
      </c>
      <c r="F58" s="1">
        <v>157</v>
      </c>
      <c r="G58" s="6">
        <v>0.7</v>
      </c>
      <c r="H58" s="1">
        <v>180</v>
      </c>
      <c r="I58" s="1" t="s">
        <v>35</v>
      </c>
      <c r="J58" s="1">
        <v>148</v>
      </c>
      <c r="K58" s="1">
        <f t="shared" si="21"/>
        <v>13</v>
      </c>
      <c r="L58" s="1">
        <f t="shared" si="2"/>
        <v>161</v>
      </c>
      <c r="M58" s="1"/>
      <c r="N58" s="1"/>
      <c r="O58" s="1">
        <f t="shared" si="3"/>
        <v>32.200000000000003</v>
      </c>
      <c r="P58" s="5">
        <v>293.80000000000007</v>
      </c>
      <c r="Q58" s="5">
        <f t="shared" ref="Q58:Q59" si="34">13*O58-F58</f>
        <v>261.60000000000002</v>
      </c>
      <c r="R58" s="5">
        <f t="shared" si="30"/>
        <v>288</v>
      </c>
      <c r="S58" s="5"/>
      <c r="T58" s="1"/>
      <c r="U58" s="1">
        <f t="shared" si="5"/>
        <v>13.819875776397515</v>
      </c>
      <c r="V58" s="1">
        <f t="shared" si="6"/>
        <v>4.8757763975155273</v>
      </c>
      <c r="W58" s="1">
        <v>15.4</v>
      </c>
      <c r="X58" s="1">
        <v>21.6</v>
      </c>
      <c r="Y58" s="1">
        <v>33.200000000000003</v>
      </c>
      <c r="Z58" s="1">
        <v>14.2</v>
      </c>
      <c r="AA58" s="1">
        <v>22.8</v>
      </c>
      <c r="AB58" s="1" t="s">
        <v>39</v>
      </c>
      <c r="AC58" s="1">
        <f t="shared" si="7"/>
        <v>183.12</v>
      </c>
      <c r="AD58" s="6">
        <v>8</v>
      </c>
      <c r="AE58" s="10">
        <f t="shared" si="31"/>
        <v>36</v>
      </c>
      <c r="AF58" s="1">
        <f t="shared" si="32"/>
        <v>201.6</v>
      </c>
      <c r="AG58" s="1">
        <f>VLOOKUP(A58,[1]Sheet!$A:$AG,32,0)</f>
        <v>12</v>
      </c>
      <c r="AH58" s="1">
        <f>VLOOKUP(A58,[1]Sheet!$A:$AG,33,0)</f>
        <v>84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98</v>
      </c>
      <c r="B59" s="1" t="s">
        <v>34</v>
      </c>
      <c r="C59" s="1">
        <v>287</v>
      </c>
      <c r="D59" s="1"/>
      <c r="E59" s="1">
        <v>140</v>
      </c>
      <c r="F59" s="1">
        <v>133</v>
      </c>
      <c r="G59" s="6">
        <v>0.9</v>
      </c>
      <c r="H59" s="1">
        <v>180</v>
      </c>
      <c r="I59" s="1" t="s">
        <v>35</v>
      </c>
      <c r="J59" s="1">
        <v>127</v>
      </c>
      <c r="K59" s="1">
        <f t="shared" si="21"/>
        <v>13</v>
      </c>
      <c r="L59" s="1">
        <f t="shared" si="2"/>
        <v>140</v>
      </c>
      <c r="M59" s="1"/>
      <c r="N59" s="1"/>
      <c r="O59" s="1">
        <f t="shared" si="3"/>
        <v>28</v>
      </c>
      <c r="P59" s="5">
        <v>259</v>
      </c>
      <c r="Q59" s="5">
        <f>13*O59-F59</f>
        <v>231</v>
      </c>
      <c r="R59" s="5">
        <f t="shared" si="30"/>
        <v>192</v>
      </c>
      <c r="S59" s="5"/>
      <c r="T59" s="1"/>
      <c r="U59" s="1">
        <f t="shared" si="5"/>
        <v>11.607142857142858</v>
      </c>
      <c r="V59" s="1">
        <f t="shared" si="6"/>
        <v>4.75</v>
      </c>
      <c r="W59" s="1">
        <v>18.8</v>
      </c>
      <c r="X59" s="1">
        <v>22</v>
      </c>
      <c r="Y59" s="1">
        <v>21.2</v>
      </c>
      <c r="Z59" s="1">
        <v>30.2</v>
      </c>
      <c r="AA59" s="1">
        <v>26.6</v>
      </c>
      <c r="AB59" s="1" t="s">
        <v>39</v>
      </c>
      <c r="AC59" s="1">
        <f t="shared" si="7"/>
        <v>207.9</v>
      </c>
      <c r="AD59" s="6">
        <v>8</v>
      </c>
      <c r="AE59" s="10">
        <f t="shared" si="31"/>
        <v>24</v>
      </c>
      <c r="AF59" s="1">
        <f t="shared" si="32"/>
        <v>172.8</v>
      </c>
      <c r="AG59" s="1">
        <f>VLOOKUP(A59,[1]Sheet!$A:$AG,32,0)</f>
        <v>12</v>
      </c>
      <c r="AH59" s="1">
        <f>VLOOKUP(A59,[1]Sheet!$A:$AG,33,0)</f>
        <v>84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99</v>
      </c>
      <c r="B60" s="1" t="s">
        <v>34</v>
      </c>
      <c r="C60" s="1">
        <v>117</v>
      </c>
      <c r="D60" s="1">
        <v>96</v>
      </c>
      <c r="E60" s="1">
        <v>58</v>
      </c>
      <c r="F60" s="1">
        <v>147</v>
      </c>
      <c r="G60" s="6">
        <v>0.9</v>
      </c>
      <c r="H60" s="1">
        <v>180</v>
      </c>
      <c r="I60" s="1" t="s">
        <v>35</v>
      </c>
      <c r="J60" s="1">
        <v>49</v>
      </c>
      <c r="K60" s="1">
        <f t="shared" si="21"/>
        <v>9</v>
      </c>
      <c r="L60" s="1">
        <f t="shared" si="2"/>
        <v>58</v>
      </c>
      <c r="M60" s="1"/>
      <c r="N60" s="1"/>
      <c r="O60" s="1">
        <f t="shared" si="3"/>
        <v>11.6</v>
      </c>
      <c r="P60" s="5"/>
      <c r="Q60" s="5"/>
      <c r="R60" s="5">
        <f t="shared" si="30"/>
        <v>0</v>
      </c>
      <c r="S60" s="5"/>
      <c r="T60" s="1"/>
      <c r="U60" s="1">
        <f t="shared" si="5"/>
        <v>12.672413793103448</v>
      </c>
      <c r="V60" s="1">
        <f t="shared" si="6"/>
        <v>12.672413793103448</v>
      </c>
      <c r="W60" s="1">
        <v>9.4</v>
      </c>
      <c r="X60" s="1">
        <v>6.8</v>
      </c>
      <c r="Y60" s="1">
        <v>10.199999999999999</v>
      </c>
      <c r="Z60" s="1">
        <v>9.4</v>
      </c>
      <c r="AA60" s="1">
        <v>1.8</v>
      </c>
      <c r="AB60" s="1"/>
      <c r="AC60" s="1">
        <f t="shared" si="7"/>
        <v>0</v>
      </c>
      <c r="AD60" s="6">
        <v>8</v>
      </c>
      <c r="AE60" s="10">
        <f t="shared" si="31"/>
        <v>0</v>
      </c>
      <c r="AF60" s="1">
        <f t="shared" si="32"/>
        <v>0</v>
      </c>
      <c r="AG60" s="1">
        <f>VLOOKUP(A60,[1]Sheet!$A:$AG,32,0)</f>
        <v>12</v>
      </c>
      <c r="AH60" s="1">
        <f>VLOOKUP(A60,[1]Sheet!$A:$AG,33,0)</f>
        <v>84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100</v>
      </c>
      <c r="B61" s="1" t="s">
        <v>44</v>
      </c>
      <c r="C61" s="1">
        <v>490</v>
      </c>
      <c r="D61" s="1">
        <v>480</v>
      </c>
      <c r="E61" s="1">
        <v>234.74799999999999</v>
      </c>
      <c r="F61" s="1">
        <v>690</v>
      </c>
      <c r="G61" s="6">
        <v>1</v>
      </c>
      <c r="H61" s="1">
        <v>180</v>
      </c>
      <c r="I61" s="1" t="s">
        <v>35</v>
      </c>
      <c r="J61" s="1">
        <v>240</v>
      </c>
      <c r="K61" s="1">
        <f t="shared" si="21"/>
        <v>-5.2520000000000095</v>
      </c>
      <c r="L61" s="1">
        <f t="shared" si="2"/>
        <v>234.74799999999999</v>
      </c>
      <c r="M61" s="1"/>
      <c r="N61" s="1"/>
      <c r="O61" s="1">
        <f t="shared" si="3"/>
        <v>46.949599999999997</v>
      </c>
      <c r="P61" s="5"/>
      <c r="Q61" s="5"/>
      <c r="R61" s="5">
        <f t="shared" si="30"/>
        <v>0</v>
      </c>
      <c r="S61" s="5"/>
      <c r="T61" s="1"/>
      <c r="U61" s="1">
        <f t="shared" si="5"/>
        <v>14.696610833745124</v>
      </c>
      <c r="V61" s="1">
        <f t="shared" si="6"/>
        <v>14.696610833745124</v>
      </c>
      <c r="W61" s="1">
        <v>63</v>
      </c>
      <c r="X61" s="1">
        <v>53.213999999999999</v>
      </c>
      <c r="Y61" s="1">
        <v>62</v>
      </c>
      <c r="Z61" s="1">
        <v>21.94</v>
      </c>
      <c r="AA61" s="1">
        <v>57.834000000000003</v>
      </c>
      <c r="AB61" s="1"/>
      <c r="AC61" s="1">
        <f t="shared" si="7"/>
        <v>0</v>
      </c>
      <c r="AD61" s="6">
        <v>5</v>
      </c>
      <c r="AE61" s="10">
        <f t="shared" si="31"/>
        <v>0</v>
      </c>
      <c r="AF61" s="1">
        <f t="shared" si="32"/>
        <v>0</v>
      </c>
      <c r="AG61" s="1">
        <f>VLOOKUP(A61,[1]Sheet!$A:$AG,32,0)</f>
        <v>12</v>
      </c>
      <c r="AH61" s="1">
        <f>VLOOKUP(A61,[1]Sheet!$A:$AG,33,0)</f>
        <v>144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21" t="s">
        <v>101</v>
      </c>
      <c r="B62" s="21" t="s">
        <v>34</v>
      </c>
      <c r="C62" s="21"/>
      <c r="D62" s="21"/>
      <c r="E62" s="21"/>
      <c r="F62" s="21"/>
      <c r="G62" s="22">
        <v>0</v>
      </c>
      <c r="H62" s="21">
        <v>180</v>
      </c>
      <c r="I62" s="21" t="s">
        <v>35</v>
      </c>
      <c r="J62" s="21"/>
      <c r="K62" s="21">
        <f t="shared" si="21"/>
        <v>0</v>
      </c>
      <c r="L62" s="21">
        <f t="shared" si="2"/>
        <v>0</v>
      </c>
      <c r="M62" s="21"/>
      <c r="N62" s="21"/>
      <c r="O62" s="21">
        <f t="shared" si="3"/>
        <v>0</v>
      </c>
      <c r="P62" s="23"/>
      <c r="Q62" s="23"/>
      <c r="R62" s="23"/>
      <c r="S62" s="23"/>
      <c r="T62" s="21"/>
      <c r="U62" s="21" t="e">
        <f t="shared" si="5"/>
        <v>#DIV/0!</v>
      </c>
      <c r="V62" s="21" t="e">
        <f t="shared" si="6"/>
        <v>#DIV/0!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 t="s">
        <v>47</v>
      </c>
      <c r="AC62" s="21">
        <f t="shared" si="7"/>
        <v>0</v>
      </c>
      <c r="AD62" s="22">
        <v>0</v>
      </c>
      <c r="AE62" s="24"/>
      <c r="AF62" s="21"/>
      <c r="AG62" s="21">
        <f>VLOOKUP(A62,[1]Sheet!$A:$AG,32,0)</f>
        <v>12</v>
      </c>
      <c r="AH62" s="21">
        <f>VLOOKUP(A62,[1]Sheet!$A:$AG,33,0)</f>
        <v>84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21" t="s">
        <v>102</v>
      </c>
      <c r="B63" s="21" t="s">
        <v>34</v>
      </c>
      <c r="C63" s="21"/>
      <c r="D63" s="21"/>
      <c r="E63" s="21"/>
      <c r="F63" s="21"/>
      <c r="G63" s="22">
        <v>0</v>
      </c>
      <c r="H63" s="21">
        <v>180</v>
      </c>
      <c r="I63" s="21" t="s">
        <v>35</v>
      </c>
      <c r="J63" s="21"/>
      <c r="K63" s="21">
        <f t="shared" si="21"/>
        <v>0</v>
      </c>
      <c r="L63" s="21">
        <f t="shared" si="2"/>
        <v>0</v>
      </c>
      <c r="M63" s="21"/>
      <c r="N63" s="21"/>
      <c r="O63" s="21">
        <f t="shared" si="3"/>
        <v>0</v>
      </c>
      <c r="P63" s="23"/>
      <c r="Q63" s="23"/>
      <c r="R63" s="23"/>
      <c r="S63" s="23"/>
      <c r="T63" s="21"/>
      <c r="U63" s="21" t="e">
        <f t="shared" si="5"/>
        <v>#DIV/0!</v>
      </c>
      <c r="V63" s="21" t="e">
        <f t="shared" si="6"/>
        <v>#DIV/0!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 t="s">
        <v>47</v>
      </c>
      <c r="AC63" s="21">
        <f t="shared" si="7"/>
        <v>0</v>
      </c>
      <c r="AD63" s="22">
        <v>0</v>
      </c>
      <c r="AE63" s="24"/>
      <c r="AF63" s="21"/>
      <c r="AG63" s="21">
        <f>VLOOKUP(A63,[1]Sheet!$A:$AG,32,0)</f>
        <v>8</v>
      </c>
      <c r="AH63" s="21">
        <f>VLOOKUP(A63,[1]Sheet!$A:$AG,33,0)</f>
        <v>48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21" t="s">
        <v>103</v>
      </c>
      <c r="B64" s="21" t="s">
        <v>34</v>
      </c>
      <c r="C64" s="21"/>
      <c r="D64" s="21"/>
      <c r="E64" s="21"/>
      <c r="F64" s="21"/>
      <c r="G64" s="22">
        <v>0</v>
      </c>
      <c r="H64" s="21">
        <v>180</v>
      </c>
      <c r="I64" s="21" t="s">
        <v>35</v>
      </c>
      <c r="J64" s="21"/>
      <c r="K64" s="21">
        <f t="shared" si="21"/>
        <v>0</v>
      </c>
      <c r="L64" s="21">
        <f t="shared" si="2"/>
        <v>0</v>
      </c>
      <c r="M64" s="21"/>
      <c r="N64" s="21"/>
      <c r="O64" s="21">
        <f t="shared" si="3"/>
        <v>0</v>
      </c>
      <c r="P64" s="23"/>
      <c r="Q64" s="23"/>
      <c r="R64" s="23"/>
      <c r="S64" s="23"/>
      <c r="T64" s="21"/>
      <c r="U64" s="21" t="e">
        <f t="shared" si="5"/>
        <v>#DIV/0!</v>
      </c>
      <c r="V64" s="21" t="e">
        <f t="shared" si="6"/>
        <v>#DIV/0!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 t="s">
        <v>47</v>
      </c>
      <c r="AC64" s="21">
        <f t="shared" si="7"/>
        <v>0</v>
      </c>
      <c r="AD64" s="22">
        <v>0</v>
      </c>
      <c r="AE64" s="24"/>
      <c r="AF64" s="21"/>
      <c r="AG64" s="21">
        <f>VLOOKUP(A64,[1]Sheet!$A:$AG,32,0)</f>
        <v>6</v>
      </c>
      <c r="AH64" s="21">
        <f>VLOOKUP(A64,[1]Sheet!$A:$AG,33,0)</f>
        <v>72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7" t="s">
        <v>104</v>
      </c>
      <c r="B65" s="17" t="s">
        <v>44</v>
      </c>
      <c r="C65" s="17"/>
      <c r="D65" s="17">
        <v>300</v>
      </c>
      <c r="E65" s="17"/>
      <c r="F65" s="17">
        <v>300</v>
      </c>
      <c r="G65" s="18">
        <v>0</v>
      </c>
      <c r="H65" s="17" t="e">
        <v>#N/A</v>
      </c>
      <c r="I65" s="17" t="s">
        <v>45</v>
      </c>
      <c r="J65" s="17"/>
      <c r="K65" s="17">
        <f t="shared" si="21"/>
        <v>0</v>
      </c>
      <c r="L65" s="17">
        <f t="shared" si="2"/>
        <v>0</v>
      </c>
      <c r="M65" s="17"/>
      <c r="N65" s="17"/>
      <c r="O65" s="17">
        <f t="shared" si="3"/>
        <v>0</v>
      </c>
      <c r="P65" s="19"/>
      <c r="Q65" s="19"/>
      <c r="R65" s="19"/>
      <c r="S65" s="19"/>
      <c r="T65" s="17"/>
      <c r="U65" s="17" t="e">
        <f t="shared" si="5"/>
        <v>#DIV/0!</v>
      </c>
      <c r="V65" s="17" t="e">
        <f t="shared" si="6"/>
        <v>#DIV/0!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 t="s">
        <v>132</v>
      </c>
      <c r="AC65" s="17">
        <f t="shared" si="7"/>
        <v>0</v>
      </c>
      <c r="AD65" s="18">
        <v>0</v>
      </c>
      <c r="AE65" s="20"/>
      <c r="AF65" s="17"/>
      <c r="AG65" s="17"/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21" t="s">
        <v>105</v>
      </c>
      <c r="B66" s="21" t="s">
        <v>34</v>
      </c>
      <c r="C66" s="21"/>
      <c r="D66" s="21"/>
      <c r="E66" s="21"/>
      <c r="F66" s="21"/>
      <c r="G66" s="22">
        <v>0</v>
      </c>
      <c r="H66" s="21">
        <v>180</v>
      </c>
      <c r="I66" s="21" t="s">
        <v>35</v>
      </c>
      <c r="J66" s="21"/>
      <c r="K66" s="21">
        <f t="shared" si="21"/>
        <v>0</v>
      </c>
      <c r="L66" s="21">
        <f t="shared" si="2"/>
        <v>0</v>
      </c>
      <c r="M66" s="21"/>
      <c r="N66" s="21"/>
      <c r="O66" s="21">
        <f t="shared" si="3"/>
        <v>0</v>
      </c>
      <c r="P66" s="23"/>
      <c r="Q66" s="23"/>
      <c r="R66" s="23"/>
      <c r="S66" s="23"/>
      <c r="T66" s="21"/>
      <c r="U66" s="21" t="e">
        <f t="shared" si="5"/>
        <v>#DIV/0!</v>
      </c>
      <c r="V66" s="21" t="e">
        <f t="shared" si="6"/>
        <v>#DIV/0!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 t="s">
        <v>47</v>
      </c>
      <c r="AC66" s="21">
        <f t="shared" si="7"/>
        <v>0</v>
      </c>
      <c r="AD66" s="22">
        <v>0</v>
      </c>
      <c r="AE66" s="24"/>
      <c r="AF66" s="21"/>
      <c r="AG66" s="21">
        <f>VLOOKUP(A66,[1]Sheet!$A:$AG,32,0)</f>
        <v>6</v>
      </c>
      <c r="AH66" s="21">
        <f>VLOOKUP(A66,[1]Sheet!$A:$AG,33,0)</f>
        <v>72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106</v>
      </c>
      <c r="B67" s="1" t="s">
        <v>44</v>
      </c>
      <c r="C67" s="1">
        <v>270.2</v>
      </c>
      <c r="D67" s="1">
        <v>569.79999999999995</v>
      </c>
      <c r="E67" s="1">
        <v>218.3</v>
      </c>
      <c r="F67" s="1">
        <v>573.5</v>
      </c>
      <c r="G67" s="6">
        <v>1</v>
      </c>
      <c r="H67" s="1">
        <v>180</v>
      </c>
      <c r="I67" s="1" t="s">
        <v>35</v>
      </c>
      <c r="J67" s="1">
        <v>244.2</v>
      </c>
      <c r="K67" s="1">
        <f t="shared" si="21"/>
        <v>-25.899999999999977</v>
      </c>
      <c r="L67" s="1">
        <f t="shared" si="2"/>
        <v>218.3</v>
      </c>
      <c r="M67" s="1"/>
      <c r="N67" s="1"/>
      <c r="O67" s="1">
        <f t="shared" si="3"/>
        <v>43.660000000000004</v>
      </c>
      <c r="P67" s="5">
        <v>37.740000000000009</v>
      </c>
      <c r="Q67" s="5"/>
      <c r="R67" s="5">
        <f>AD67*AE67</f>
        <v>0</v>
      </c>
      <c r="S67" s="5"/>
      <c r="T67" s="1"/>
      <c r="U67" s="1">
        <f t="shared" si="5"/>
        <v>13.135593220338983</v>
      </c>
      <c r="V67" s="1">
        <f t="shared" si="6"/>
        <v>13.135593220338983</v>
      </c>
      <c r="W67" s="1">
        <v>55.48</v>
      </c>
      <c r="X67" s="1">
        <v>36.260000000000012</v>
      </c>
      <c r="Y67" s="1">
        <v>42.88</v>
      </c>
      <c r="Z67" s="1">
        <v>28.12</v>
      </c>
      <c r="AA67" s="1">
        <v>27.26</v>
      </c>
      <c r="AB67" s="1" t="s">
        <v>107</v>
      </c>
      <c r="AC67" s="1">
        <f t="shared" si="7"/>
        <v>0</v>
      </c>
      <c r="AD67" s="6">
        <v>3.7</v>
      </c>
      <c r="AE67" s="10">
        <f t="shared" ref="AE67" si="35">MROUND(Q67,AD67*AG67)/AD67</f>
        <v>0</v>
      </c>
      <c r="AF67" s="1">
        <f t="shared" ref="AF67" si="36">AE67*AD67*G67</f>
        <v>0</v>
      </c>
      <c r="AG67" s="1">
        <f>VLOOKUP(A67,[1]Sheet!$A:$AG,32,0)</f>
        <v>14</v>
      </c>
      <c r="AH67" s="1">
        <f>VLOOKUP(A67,[1]Sheet!$A:$AG,33,0)</f>
        <v>126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7" t="s">
        <v>108</v>
      </c>
      <c r="B68" s="17" t="s">
        <v>44</v>
      </c>
      <c r="C68" s="17">
        <v>39</v>
      </c>
      <c r="D68" s="17"/>
      <c r="E68" s="27">
        <v>3</v>
      </c>
      <c r="F68" s="27">
        <v>36</v>
      </c>
      <c r="G68" s="18">
        <v>0</v>
      </c>
      <c r="H68" s="17" t="e">
        <v>#N/A</v>
      </c>
      <c r="I68" s="17" t="s">
        <v>45</v>
      </c>
      <c r="J68" s="17">
        <v>3</v>
      </c>
      <c r="K68" s="17">
        <f t="shared" ref="K68:K84" si="37">E68-J68</f>
        <v>0</v>
      </c>
      <c r="L68" s="17">
        <f t="shared" si="2"/>
        <v>3</v>
      </c>
      <c r="M68" s="17"/>
      <c r="N68" s="17"/>
      <c r="O68" s="17">
        <f t="shared" si="3"/>
        <v>0.6</v>
      </c>
      <c r="P68" s="19"/>
      <c r="Q68" s="19"/>
      <c r="R68" s="19"/>
      <c r="S68" s="19"/>
      <c r="T68" s="17"/>
      <c r="U68" s="17">
        <f t="shared" si="5"/>
        <v>60</v>
      </c>
      <c r="V68" s="17">
        <f t="shared" si="6"/>
        <v>60</v>
      </c>
      <c r="W68" s="17">
        <v>0.6</v>
      </c>
      <c r="X68" s="17">
        <v>0</v>
      </c>
      <c r="Y68" s="17">
        <v>0</v>
      </c>
      <c r="Z68" s="17">
        <v>0</v>
      </c>
      <c r="AA68" s="17">
        <v>0</v>
      </c>
      <c r="AB68" s="17" t="s">
        <v>64</v>
      </c>
      <c r="AC68" s="17">
        <f t="shared" si="7"/>
        <v>0</v>
      </c>
      <c r="AD68" s="18">
        <v>0</v>
      </c>
      <c r="AE68" s="20"/>
      <c r="AF68" s="17"/>
      <c r="AG68" s="17"/>
      <c r="AH68" s="17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109</v>
      </c>
      <c r="B69" s="1" t="s">
        <v>44</v>
      </c>
      <c r="C69" s="1">
        <v>18</v>
      </c>
      <c r="D69" s="1"/>
      <c r="E69" s="27">
        <f>9+E68</f>
        <v>12</v>
      </c>
      <c r="F69" s="27">
        <f>9+F68</f>
        <v>45</v>
      </c>
      <c r="G69" s="6">
        <v>1</v>
      </c>
      <c r="H69" s="1">
        <v>180</v>
      </c>
      <c r="I69" s="1" t="s">
        <v>35</v>
      </c>
      <c r="J69" s="1">
        <v>12</v>
      </c>
      <c r="K69" s="1">
        <f t="shared" si="37"/>
        <v>0</v>
      </c>
      <c r="L69" s="1">
        <f t="shared" ref="L69:L84" si="38">E69-M69</f>
        <v>12</v>
      </c>
      <c r="M69" s="1"/>
      <c r="N69" s="1"/>
      <c r="O69" s="1">
        <f t="shared" ref="O69:O84" si="39">L69/5</f>
        <v>2.4</v>
      </c>
      <c r="P69" s="5"/>
      <c r="Q69" s="5"/>
      <c r="R69" s="5">
        <f t="shared" ref="R69:R75" si="40">AD69*AE69</f>
        <v>0</v>
      </c>
      <c r="S69" s="5"/>
      <c r="T69" s="1"/>
      <c r="U69" s="1">
        <f t="shared" si="5"/>
        <v>18.75</v>
      </c>
      <c r="V69" s="1">
        <f t="shared" si="6"/>
        <v>18.75</v>
      </c>
      <c r="W69" s="1">
        <v>1.8</v>
      </c>
      <c r="X69" s="1">
        <v>2.4</v>
      </c>
      <c r="Y69" s="1">
        <v>2.4</v>
      </c>
      <c r="Z69" s="1">
        <v>1.2</v>
      </c>
      <c r="AA69" s="1">
        <v>1.8</v>
      </c>
      <c r="AB69" s="25" t="s">
        <v>110</v>
      </c>
      <c r="AC69" s="1">
        <f t="shared" ref="AC69:AC84" si="41">Q69*G69</f>
        <v>0</v>
      </c>
      <c r="AD69" s="6">
        <v>3</v>
      </c>
      <c r="AE69" s="10">
        <f t="shared" ref="AE69:AE75" si="42">MROUND(Q69,AD69*AG69)/AD69</f>
        <v>0</v>
      </c>
      <c r="AF69" s="1">
        <f t="shared" ref="AF69:AF75" si="43">AE69*AD69*G69</f>
        <v>0</v>
      </c>
      <c r="AG69" s="1">
        <f>VLOOKUP(A69,[1]Sheet!$A:$AG,32,0)</f>
        <v>14</v>
      </c>
      <c r="AH69" s="1">
        <f>VLOOKUP(A69,[1]Sheet!$A:$AG,33,0)</f>
        <v>126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111</v>
      </c>
      <c r="B70" s="1" t="s">
        <v>34</v>
      </c>
      <c r="C70" s="1">
        <v>347</v>
      </c>
      <c r="D70" s="1">
        <v>2184</v>
      </c>
      <c r="E70" s="1">
        <v>2231</v>
      </c>
      <c r="F70" s="1">
        <v>273</v>
      </c>
      <c r="G70" s="6">
        <v>0.25</v>
      </c>
      <c r="H70" s="1">
        <v>180</v>
      </c>
      <c r="I70" s="1" t="s">
        <v>35</v>
      </c>
      <c r="J70" s="1">
        <v>2228</v>
      </c>
      <c r="K70" s="1">
        <f t="shared" si="37"/>
        <v>3</v>
      </c>
      <c r="L70" s="1">
        <f t="shared" si="38"/>
        <v>215</v>
      </c>
      <c r="M70" s="1">
        <v>2016</v>
      </c>
      <c r="N70" s="1"/>
      <c r="O70" s="1">
        <f t="shared" si="39"/>
        <v>43</v>
      </c>
      <c r="P70" s="5">
        <v>329</v>
      </c>
      <c r="Q70" s="5">
        <f t="shared" ref="Q70:Q72" si="44">13*O70-F70</f>
        <v>286</v>
      </c>
      <c r="R70" s="5">
        <f t="shared" si="40"/>
        <v>336</v>
      </c>
      <c r="S70" s="5"/>
      <c r="T70" s="1"/>
      <c r="U70" s="1">
        <f t="shared" si="5"/>
        <v>14.162790697674419</v>
      </c>
      <c r="V70" s="1">
        <f t="shared" si="6"/>
        <v>6.3488372093023253</v>
      </c>
      <c r="W70" s="1">
        <v>29</v>
      </c>
      <c r="X70" s="1">
        <v>27.8</v>
      </c>
      <c r="Y70" s="1">
        <v>27.8</v>
      </c>
      <c r="Z70" s="1">
        <v>23.8</v>
      </c>
      <c r="AA70" s="1">
        <v>24.6</v>
      </c>
      <c r="AB70" s="1"/>
      <c r="AC70" s="1">
        <f t="shared" si="41"/>
        <v>71.5</v>
      </c>
      <c r="AD70" s="6">
        <v>12</v>
      </c>
      <c r="AE70" s="10">
        <f t="shared" si="42"/>
        <v>28</v>
      </c>
      <c r="AF70" s="1">
        <f t="shared" si="43"/>
        <v>84</v>
      </c>
      <c r="AG70" s="1">
        <f>VLOOKUP(A70,[1]Sheet!$A:$AG,32,0)</f>
        <v>14</v>
      </c>
      <c r="AH70" s="1">
        <f>VLOOKUP(A70,[1]Sheet!$A:$AG,33,0)</f>
        <v>70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112</v>
      </c>
      <c r="B71" s="1" t="s">
        <v>34</v>
      </c>
      <c r="C71" s="1">
        <v>527</v>
      </c>
      <c r="D71" s="1">
        <v>1344</v>
      </c>
      <c r="E71" s="1">
        <v>1346</v>
      </c>
      <c r="F71" s="1">
        <v>478</v>
      </c>
      <c r="G71" s="6">
        <v>0.3</v>
      </c>
      <c r="H71" s="1">
        <v>180</v>
      </c>
      <c r="I71" s="1" t="s">
        <v>35</v>
      </c>
      <c r="J71" s="1">
        <v>1340</v>
      </c>
      <c r="K71" s="1">
        <f t="shared" si="37"/>
        <v>6</v>
      </c>
      <c r="L71" s="1">
        <f t="shared" si="38"/>
        <v>338</v>
      </c>
      <c r="M71" s="1">
        <v>1008</v>
      </c>
      <c r="N71" s="1"/>
      <c r="O71" s="1">
        <f t="shared" si="39"/>
        <v>67.599999999999994</v>
      </c>
      <c r="P71" s="5">
        <v>468.39999999999986</v>
      </c>
      <c r="Q71" s="5">
        <f t="shared" si="44"/>
        <v>400.79999999999995</v>
      </c>
      <c r="R71" s="5">
        <f t="shared" si="40"/>
        <v>336</v>
      </c>
      <c r="S71" s="5"/>
      <c r="T71" s="1"/>
      <c r="U71" s="1">
        <f t="shared" ref="U71:U84" si="45">(F71+R71)/O71</f>
        <v>12.041420118343197</v>
      </c>
      <c r="V71" s="1">
        <f t="shared" ref="V71:V84" si="46">F71/O71</f>
        <v>7.0710059171597637</v>
      </c>
      <c r="W71" s="1">
        <v>53</v>
      </c>
      <c r="X71" s="1">
        <v>54.2</v>
      </c>
      <c r="Y71" s="1">
        <v>52.2</v>
      </c>
      <c r="Z71" s="1">
        <v>35.200000000000003</v>
      </c>
      <c r="AA71" s="1">
        <v>52.2</v>
      </c>
      <c r="AB71" s="1"/>
      <c r="AC71" s="1">
        <f t="shared" si="41"/>
        <v>120.23999999999998</v>
      </c>
      <c r="AD71" s="6">
        <v>12</v>
      </c>
      <c r="AE71" s="10">
        <f t="shared" si="42"/>
        <v>28</v>
      </c>
      <c r="AF71" s="1">
        <f t="shared" si="43"/>
        <v>100.8</v>
      </c>
      <c r="AG71" s="1">
        <f>VLOOKUP(A71,[1]Sheet!$A:$AG,32,0)</f>
        <v>14</v>
      </c>
      <c r="AH71" s="1">
        <f>VLOOKUP(A71,[1]Sheet!$A:$AG,33,0)</f>
        <v>70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113</v>
      </c>
      <c r="B72" s="1" t="s">
        <v>44</v>
      </c>
      <c r="C72" s="1">
        <v>63</v>
      </c>
      <c r="D72" s="1">
        <v>64.8</v>
      </c>
      <c r="E72" s="1">
        <v>57.6</v>
      </c>
      <c r="F72" s="1">
        <v>66.599999999999994</v>
      </c>
      <c r="G72" s="6">
        <v>1</v>
      </c>
      <c r="H72" s="1">
        <v>180</v>
      </c>
      <c r="I72" s="1" t="s">
        <v>35</v>
      </c>
      <c r="J72" s="1">
        <v>64.8</v>
      </c>
      <c r="K72" s="1">
        <f t="shared" si="37"/>
        <v>-7.1999999999999957</v>
      </c>
      <c r="L72" s="1">
        <f t="shared" si="38"/>
        <v>57.6</v>
      </c>
      <c r="M72" s="1"/>
      <c r="N72" s="1"/>
      <c r="O72" s="1">
        <f t="shared" si="39"/>
        <v>11.52</v>
      </c>
      <c r="P72" s="5">
        <v>94.68</v>
      </c>
      <c r="Q72" s="5">
        <f t="shared" si="44"/>
        <v>83.16</v>
      </c>
      <c r="R72" s="5">
        <f t="shared" si="40"/>
        <v>97.199999999999989</v>
      </c>
      <c r="S72" s="5"/>
      <c r="T72" s="1"/>
      <c r="U72" s="1">
        <f t="shared" si="45"/>
        <v>14.218749999999998</v>
      </c>
      <c r="V72" s="1">
        <f t="shared" si="46"/>
        <v>5.78125</v>
      </c>
      <c r="W72" s="1">
        <v>8.64</v>
      </c>
      <c r="X72" s="1">
        <v>7.2</v>
      </c>
      <c r="Y72" s="1">
        <v>5.76</v>
      </c>
      <c r="Z72" s="1">
        <v>10.08</v>
      </c>
      <c r="AA72" s="1">
        <v>10.46</v>
      </c>
      <c r="AB72" s="1"/>
      <c r="AC72" s="1">
        <f t="shared" si="41"/>
        <v>83.16</v>
      </c>
      <c r="AD72" s="6">
        <v>1.8</v>
      </c>
      <c r="AE72" s="10">
        <f t="shared" si="42"/>
        <v>53.999999999999993</v>
      </c>
      <c r="AF72" s="1">
        <f t="shared" si="43"/>
        <v>97.199999999999989</v>
      </c>
      <c r="AG72" s="1">
        <f>VLOOKUP(A72,[1]Sheet!$A:$AG,32,0)</f>
        <v>18</v>
      </c>
      <c r="AH72" s="1">
        <f>VLOOKUP(A72,[1]Sheet!$A:$AG,33,0)</f>
        <v>234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114</v>
      </c>
      <c r="B73" s="1" t="s">
        <v>34</v>
      </c>
      <c r="C73" s="1">
        <v>237</v>
      </c>
      <c r="D73" s="1">
        <v>840</v>
      </c>
      <c r="E73" s="1">
        <v>838</v>
      </c>
      <c r="F73" s="1">
        <v>204</v>
      </c>
      <c r="G73" s="6">
        <v>0.3</v>
      </c>
      <c r="H73" s="1">
        <v>180</v>
      </c>
      <c r="I73" s="1" t="s">
        <v>35</v>
      </c>
      <c r="J73" s="1">
        <v>829</v>
      </c>
      <c r="K73" s="1">
        <f t="shared" si="37"/>
        <v>9</v>
      </c>
      <c r="L73" s="1">
        <f t="shared" si="38"/>
        <v>166</v>
      </c>
      <c r="M73" s="1">
        <v>672</v>
      </c>
      <c r="N73" s="1"/>
      <c r="O73" s="1">
        <f t="shared" si="39"/>
        <v>33.200000000000003</v>
      </c>
      <c r="P73" s="5">
        <v>260.80000000000007</v>
      </c>
      <c r="Q73" s="5">
        <f>S73</f>
        <v>436</v>
      </c>
      <c r="R73" s="5">
        <f t="shared" si="40"/>
        <v>504</v>
      </c>
      <c r="S73" s="5">
        <v>436</v>
      </c>
      <c r="T73" s="1" t="s">
        <v>136</v>
      </c>
      <c r="U73" s="1">
        <f t="shared" si="45"/>
        <v>21.325301204819276</v>
      </c>
      <c r="V73" s="1">
        <f t="shared" si="46"/>
        <v>6.1445783132530112</v>
      </c>
      <c r="W73" s="1">
        <v>24.2</v>
      </c>
      <c r="X73" s="1">
        <v>18.2</v>
      </c>
      <c r="Y73" s="1">
        <v>27.4</v>
      </c>
      <c r="Z73" s="1">
        <v>17.2</v>
      </c>
      <c r="AA73" s="1">
        <v>21</v>
      </c>
      <c r="AB73" s="1" t="str">
        <f>T73</f>
        <v>Акция октябрь сеть "Галактика"</v>
      </c>
      <c r="AC73" s="1">
        <f t="shared" si="41"/>
        <v>130.79999999999998</v>
      </c>
      <c r="AD73" s="6">
        <v>12</v>
      </c>
      <c r="AE73" s="10">
        <f t="shared" si="42"/>
        <v>42</v>
      </c>
      <c r="AF73" s="1">
        <f t="shared" si="43"/>
        <v>151.19999999999999</v>
      </c>
      <c r="AG73" s="1">
        <f>VLOOKUP(A73,[1]Sheet!$A:$AG,32,0)</f>
        <v>14</v>
      </c>
      <c r="AH73" s="1">
        <f>VLOOKUP(A73,[1]Sheet!$A:$AG,33,0)</f>
        <v>70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115</v>
      </c>
      <c r="B74" s="1" t="s">
        <v>34</v>
      </c>
      <c r="C74" s="1">
        <v>206</v>
      </c>
      <c r="D74" s="1">
        <v>240</v>
      </c>
      <c r="E74" s="1">
        <v>339</v>
      </c>
      <c r="F74" s="1">
        <v>95</v>
      </c>
      <c r="G74" s="6">
        <v>0.2</v>
      </c>
      <c r="H74" s="1">
        <v>365</v>
      </c>
      <c r="I74" s="1" t="s">
        <v>35</v>
      </c>
      <c r="J74" s="1">
        <v>338</v>
      </c>
      <c r="K74" s="1">
        <f t="shared" si="37"/>
        <v>1</v>
      </c>
      <c r="L74" s="1">
        <f t="shared" si="38"/>
        <v>99</v>
      </c>
      <c r="M74" s="1">
        <v>240</v>
      </c>
      <c r="N74" s="1"/>
      <c r="O74" s="1">
        <f t="shared" si="39"/>
        <v>19.8</v>
      </c>
      <c r="P74" s="5">
        <v>182.2</v>
      </c>
      <c r="Q74" s="5">
        <f t="shared" ref="Q74:Q75" si="47">13*O74-F74</f>
        <v>162.40000000000003</v>
      </c>
      <c r="R74" s="5">
        <f t="shared" si="40"/>
        <v>180</v>
      </c>
      <c r="S74" s="5"/>
      <c r="T74" s="1"/>
      <c r="U74" s="1">
        <f t="shared" si="45"/>
        <v>13.888888888888888</v>
      </c>
      <c r="V74" s="1">
        <f t="shared" si="46"/>
        <v>4.7979797979797976</v>
      </c>
      <c r="W74" s="1">
        <v>6.4</v>
      </c>
      <c r="X74" s="1">
        <v>17.600000000000001</v>
      </c>
      <c r="Y74" s="1">
        <v>3.4</v>
      </c>
      <c r="Z74" s="1">
        <v>5</v>
      </c>
      <c r="AA74" s="1">
        <v>13.4</v>
      </c>
      <c r="AB74" s="1" t="s">
        <v>39</v>
      </c>
      <c r="AC74" s="1">
        <f t="shared" si="41"/>
        <v>32.480000000000011</v>
      </c>
      <c r="AD74" s="6">
        <v>6</v>
      </c>
      <c r="AE74" s="10">
        <f t="shared" si="42"/>
        <v>30</v>
      </c>
      <c r="AF74" s="1">
        <f t="shared" si="43"/>
        <v>36</v>
      </c>
      <c r="AG74" s="1">
        <f>VLOOKUP(A74,[1]Sheet!$A:$AG,32,0)</f>
        <v>10</v>
      </c>
      <c r="AH74" s="1">
        <f>VLOOKUP(A74,[1]Sheet!$A:$AG,33,0)</f>
        <v>130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116</v>
      </c>
      <c r="B75" s="1" t="s">
        <v>34</v>
      </c>
      <c r="C75" s="1">
        <v>215</v>
      </c>
      <c r="D75" s="1">
        <v>360</v>
      </c>
      <c r="E75" s="1">
        <v>455</v>
      </c>
      <c r="F75" s="1">
        <v>113</v>
      </c>
      <c r="G75" s="6">
        <v>0.2</v>
      </c>
      <c r="H75" s="1">
        <v>365</v>
      </c>
      <c r="I75" s="1" t="s">
        <v>35</v>
      </c>
      <c r="J75" s="1">
        <v>453</v>
      </c>
      <c r="K75" s="1">
        <f t="shared" si="37"/>
        <v>2</v>
      </c>
      <c r="L75" s="1">
        <f t="shared" si="38"/>
        <v>95</v>
      </c>
      <c r="M75" s="1">
        <v>360</v>
      </c>
      <c r="N75" s="1"/>
      <c r="O75" s="1">
        <f t="shared" si="39"/>
        <v>19</v>
      </c>
      <c r="P75" s="5">
        <v>153</v>
      </c>
      <c r="Q75" s="5">
        <f>13*O75-F75</f>
        <v>134</v>
      </c>
      <c r="R75" s="5">
        <f t="shared" si="40"/>
        <v>120</v>
      </c>
      <c r="S75" s="5"/>
      <c r="T75" s="1"/>
      <c r="U75" s="1">
        <f t="shared" si="45"/>
        <v>12.263157894736842</v>
      </c>
      <c r="V75" s="1">
        <f t="shared" si="46"/>
        <v>5.9473684210526319</v>
      </c>
      <c r="W75" s="1">
        <v>7.8</v>
      </c>
      <c r="X75" s="1">
        <v>18.2</v>
      </c>
      <c r="Y75" s="1">
        <v>5.2</v>
      </c>
      <c r="Z75" s="1">
        <v>6.4</v>
      </c>
      <c r="AA75" s="1">
        <v>18.600000000000001</v>
      </c>
      <c r="AB75" s="1" t="s">
        <v>39</v>
      </c>
      <c r="AC75" s="1">
        <f t="shared" si="41"/>
        <v>26.8</v>
      </c>
      <c r="AD75" s="6">
        <v>6</v>
      </c>
      <c r="AE75" s="10">
        <f t="shared" si="42"/>
        <v>20</v>
      </c>
      <c r="AF75" s="1">
        <f t="shared" si="43"/>
        <v>24</v>
      </c>
      <c r="AG75" s="1">
        <f>VLOOKUP(A75,[1]Sheet!$A:$AG,32,0)</f>
        <v>10</v>
      </c>
      <c r="AH75" s="1">
        <f>VLOOKUP(A75,[1]Sheet!$A:$AG,33,0)</f>
        <v>130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21" t="s">
        <v>117</v>
      </c>
      <c r="B76" s="21" t="s">
        <v>34</v>
      </c>
      <c r="C76" s="21"/>
      <c r="D76" s="21"/>
      <c r="E76" s="21"/>
      <c r="F76" s="21"/>
      <c r="G76" s="22">
        <v>0</v>
      </c>
      <c r="H76" s="21">
        <v>180</v>
      </c>
      <c r="I76" s="21" t="s">
        <v>35</v>
      </c>
      <c r="J76" s="21"/>
      <c r="K76" s="21">
        <f t="shared" si="37"/>
        <v>0</v>
      </c>
      <c r="L76" s="21">
        <f t="shared" si="38"/>
        <v>0</v>
      </c>
      <c r="M76" s="21"/>
      <c r="N76" s="21"/>
      <c r="O76" s="21">
        <f t="shared" si="39"/>
        <v>0</v>
      </c>
      <c r="P76" s="23"/>
      <c r="Q76" s="23"/>
      <c r="R76" s="23"/>
      <c r="S76" s="23"/>
      <c r="T76" s="21"/>
      <c r="U76" s="21" t="e">
        <f t="shared" si="45"/>
        <v>#DIV/0!</v>
      </c>
      <c r="V76" s="21" t="e">
        <f t="shared" si="46"/>
        <v>#DIV/0!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 t="s">
        <v>47</v>
      </c>
      <c r="AC76" s="21">
        <f t="shared" si="41"/>
        <v>0</v>
      </c>
      <c r="AD76" s="22">
        <v>14</v>
      </c>
      <c r="AE76" s="24"/>
      <c r="AF76" s="21"/>
      <c r="AG76" s="21">
        <f>VLOOKUP(A76,[1]Sheet!$A:$AG,32,0)</f>
        <v>14</v>
      </c>
      <c r="AH76" s="21">
        <f>VLOOKUP(A76,[1]Sheet!$A:$AG,33,0)</f>
        <v>70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7" t="s">
        <v>118</v>
      </c>
      <c r="B77" s="17" t="s">
        <v>34</v>
      </c>
      <c r="C77" s="17">
        <v>167</v>
      </c>
      <c r="D77" s="17">
        <v>1</v>
      </c>
      <c r="E77" s="17">
        <v>91</v>
      </c>
      <c r="F77" s="17">
        <v>58</v>
      </c>
      <c r="G77" s="18">
        <v>0</v>
      </c>
      <c r="H77" s="17" t="e">
        <v>#N/A</v>
      </c>
      <c r="I77" s="17" t="s">
        <v>45</v>
      </c>
      <c r="J77" s="17">
        <v>89</v>
      </c>
      <c r="K77" s="17">
        <f t="shared" si="37"/>
        <v>2</v>
      </c>
      <c r="L77" s="17">
        <f t="shared" si="38"/>
        <v>91</v>
      </c>
      <c r="M77" s="17"/>
      <c r="N77" s="17"/>
      <c r="O77" s="17">
        <f t="shared" si="39"/>
        <v>18.2</v>
      </c>
      <c r="P77" s="19"/>
      <c r="Q77" s="19"/>
      <c r="R77" s="19"/>
      <c r="S77" s="19"/>
      <c r="T77" s="17"/>
      <c r="U77" s="17">
        <f t="shared" si="45"/>
        <v>3.186813186813187</v>
      </c>
      <c r="V77" s="17">
        <f t="shared" si="46"/>
        <v>3.186813186813187</v>
      </c>
      <c r="W77" s="17">
        <v>21.2</v>
      </c>
      <c r="X77" s="17">
        <v>8</v>
      </c>
      <c r="Y77" s="17">
        <v>3</v>
      </c>
      <c r="Z77" s="17">
        <v>2.2000000000000002</v>
      </c>
      <c r="AA77" s="17">
        <v>0</v>
      </c>
      <c r="AB77" s="25" t="s">
        <v>119</v>
      </c>
      <c r="AC77" s="17">
        <f t="shared" si="41"/>
        <v>0</v>
      </c>
      <c r="AD77" s="18">
        <v>0</v>
      </c>
      <c r="AE77" s="20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21" t="s">
        <v>120</v>
      </c>
      <c r="B78" s="21" t="s">
        <v>34</v>
      </c>
      <c r="C78" s="21"/>
      <c r="D78" s="21"/>
      <c r="E78" s="21"/>
      <c r="F78" s="21"/>
      <c r="G78" s="22">
        <v>0</v>
      </c>
      <c r="H78" s="21">
        <v>180</v>
      </c>
      <c r="I78" s="21" t="s">
        <v>35</v>
      </c>
      <c r="J78" s="21"/>
      <c r="K78" s="21">
        <f t="shared" si="37"/>
        <v>0</v>
      </c>
      <c r="L78" s="21">
        <f t="shared" si="38"/>
        <v>0</v>
      </c>
      <c r="M78" s="21"/>
      <c r="N78" s="21"/>
      <c r="O78" s="21">
        <f t="shared" si="39"/>
        <v>0</v>
      </c>
      <c r="P78" s="23"/>
      <c r="Q78" s="23"/>
      <c r="R78" s="23"/>
      <c r="S78" s="23"/>
      <c r="T78" s="21"/>
      <c r="U78" s="21" t="e">
        <f t="shared" si="45"/>
        <v>#DIV/0!</v>
      </c>
      <c r="V78" s="21" t="e">
        <f t="shared" si="46"/>
        <v>#DIV/0!</v>
      </c>
      <c r="W78" s="21">
        <v>0</v>
      </c>
      <c r="X78" s="21">
        <v>0</v>
      </c>
      <c r="Y78" s="21">
        <v>0</v>
      </c>
      <c r="Z78" s="21">
        <v>0</v>
      </c>
      <c r="AA78" s="21">
        <v>0</v>
      </c>
      <c r="AB78" s="21" t="s">
        <v>47</v>
      </c>
      <c r="AC78" s="21">
        <f t="shared" si="41"/>
        <v>0</v>
      </c>
      <c r="AD78" s="22">
        <v>0</v>
      </c>
      <c r="AE78" s="24"/>
      <c r="AF78" s="21"/>
      <c r="AG78" s="21">
        <f>VLOOKUP(A78,[1]Sheet!$A:$AG,32,0)</f>
        <v>14</v>
      </c>
      <c r="AH78" s="21">
        <f>VLOOKUP(A78,[1]Sheet!$A:$AG,33,0)</f>
        <v>70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121</v>
      </c>
      <c r="B79" s="1" t="s">
        <v>34</v>
      </c>
      <c r="C79" s="1">
        <v>2375</v>
      </c>
      <c r="D79" s="1">
        <v>2856</v>
      </c>
      <c r="E79" s="1">
        <v>3279</v>
      </c>
      <c r="F79" s="1">
        <v>1620</v>
      </c>
      <c r="G79" s="6">
        <v>0.25</v>
      </c>
      <c r="H79" s="1">
        <v>180</v>
      </c>
      <c r="I79" s="1" t="s">
        <v>35</v>
      </c>
      <c r="J79" s="1">
        <v>3286</v>
      </c>
      <c r="K79" s="1">
        <f t="shared" si="37"/>
        <v>-7</v>
      </c>
      <c r="L79" s="1">
        <f t="shared" si="38"/>
        <v>1095</v>
      </c>
      <c r="M79" s="1">
        <v>2184</v>
      </c>
      <c r="N79" s="1"/>
      <c r="O79" s="1">
        <f t="shared" si="39"/>
        <v>219</v>
      </c>
      <c r="P79" s="5">
        <v>1446</v>
      </c>
      <c r="Q79" s="5">
        <f>S79</f>
        <v>1612</v>
      </c>
      <c r="R79" s="5">
        <f t="shared" ref="R79:R82" si="48">AD79*AE79</f>
        <v>1680</v>
      </c>
      <c r="S79" s="5">
        <v>1612</v>
      </c>
      <c r="T79" s="1" t="s">
        <v>136</v>
      </c>
      <c r="U79" s="1">
        <f t="shared" si="45"/>
        <v>15.068493150684931</v>
      </c>
      <c r="V79" s="1">
        <f t="shared" si="46"/>
        <v>7.397260273972603</v>
      </c>
      <c r="W79" s="1">
        <v>189.8</v>
      </c>
      <c r="X79" s="1">
        <v>173.8</v>
      </c>
      <c r="Y79" s="1">
        <v>90.4</v>
      </c>
      <c r="Z79" s="1">
        <v>68.400000000000006</v>
      </c>
      <c r="AA79" s="1">
        <v>121.4</v>
      </c>
      <c r="AB79" s="1" t="str">
        <f>T79</f>
        <v>Акция октябрь сеть "Галактика"</v>
      </c>
      <c r="AC79" s="1">
        <f t="shared" si="41"/>
        <v>403</v>
      </c>
      <c r="AD79" s="6">
        <v>12</v>
      </c>
      <c r="AE79" s="10">
        <f t="shared" ref="AE79:AE82" si="49">MROUND(Q79,AD79*AG79)/AD79</f>
        <v>140</v>
      </c>
      <c r="AF79" s="1">
        <f t="shared" ref="AF79:AF82" si="50">AE79*AD79*G79</f>
        <v>420</v>
      </c>
      <c r="AG79" s="1">
        <f>VLOOKUP(A79,[1]Sheet!$A:$AG,32,0)</f>
        <v>14</v>
      </c>
      <c r="AH79" s="1">
        <f>VLOOKUP(A79,[1]Sheet!$A:$AG,33,0)</f>
        <v>70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122</v>
      </c>
      <c r="B80" s="1" t="s">
        <v>34</v>
      </c>
      <c r="C80" s="1">
        <v>1076</v>
      </c>
      <c r="D80" s="1">
        <v>1848</v>
      </c>
      <c r="E80" s="1">
        <v>2117</v>
      </c>
      <c r="F80" s="1">
        <v>706</v>
      </c>
      <c r="G80" s="6">
        <v>0.25</v>
      </c>
      <c r="H80" s="1">
        <v>180</v>
      </c>
      <c r="I80" s="1" t="s">
        <v>35</v>
      </c>
      <c r="J80" s="1">
        <v>2121</v>
      </c>
      <c r="K80" s="1">
        <f t="shared" si="37"/>
        <v>-4</v>
      </c>
      <c r="L80" s="1">
        <f t="shared" si="38"/>
        <v>437</v>
      </c>
      <c r="M80" s="1">
        <v>1680</v>
      </c>
      <c r="N80" s="1"/>
      <c r="O80" s="1">
        <f t="shared" si="39"/>
        <v>87.4</v>
      </c>
      <c r="P80" s="5">
        <v>517.60000000000014</v>
      </c>
      <c r="Q80" s="5">
        <f>13*O80-F80</f>
        <v>430.20000000000005</v>
      </c>
      <c r="R80" s="5">
        <f t="shared" si="48"/>
        <v>504</v>
      </c>
      <c r="S80" s="5"/>
      <c r="T80" s="1"/>
      <c r="U80" s="1">
        <f t="shared" si="45"/>
        <v>13.844393592677344</v>
      </c>
      <c r="V80" s="1">
        <f t="shared" si="46"/>
        <v>8.0778032036613272</v>
      </c>
      <c r="W80" s="1">
        <v>80</v>
      </c>
      <c r="X80" s="1">
        <v>95.4</v>
      </c>
      <c r="Y80" s="1">
        <v>84.6</v>
      </c>
      <c r="Z80" s="1">
        <v>76.400000000000006</v>
      </c>
      <c r="AA80" s="1">
        <v>122.8</v>
      </c>
      <c r="AB80" s="1"/>
      <c r="AC80" s="1">
        <f t="shared" si="41"/>
        <v>107.55000000000001</v>
      </c>
      <c r="AD80" s="6">
        <v>12</v>
      </c>
      <c r="AE80" s="10">
        <f t="shared" si="49"/>
        <v>42</v>
      </c>
      <c r="AF80" s="1">
        <f t="shared" si="50"/>
        <v>126</v>
      </c>
      <c r="AG80" s="1">
        <f>VLOOKUP(A80,[1]Sheet!$A:$AG,32,0)</f>
        <v>14</v>
      </c>
      <c r="AH80" s="1">
        <f>VLOOKUP(A80,[1]Sheet!$A:$AG,33,0)</f>
        <v>70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123</v>
      </c>
      <c r="B81" s="1" t="s">
        <v>44</v>
      </c>
      <c r="C81" s="1">
        <v>37.799999999999997</v>
      </c>
      <c r="D81" s="1">
        <v>37.799999999999997</v>
      </c>
      <c r="E81" s="1">
        <v>10.8</v>
      </c>
      <c r="F81" s="1">
        <v>59.4</v>
      </c>
      <c r="G81" s="6">
        <v>1</v>
      </c>
      <c r="H81" s="1">
        <v>180</v>
      </c>
      <c r="I81" s="1" t="s">
        <v>35</v>
      </c>
      <c r="J81" s="1">
        <v>10.8</v>
      </c>
      <c r="K81" s="1">
        <f t="shared" si="37"/>
        <v>0</v>
      </c>
      <c r="L81" s="1">
        <f t="shared" si="38"/>
        <v>10.8</v>
      </c>
      <c r="M81" s="1"/>
      <c r="N81" s="1"/>
      <c r="O81" s="1">
        <f t="shared" si="39"/>
        <v>2.16</v>
      </c>
      <c r="P81" s="5"/>
      <c r="Q81" s="5"/>
      <c r="R81" s="5">
        <f t="shared" si="48"/>
        <v>0</v>
      </c>
      <c r="S81" s="5"/>
      <c r="T81" s="1"/>
      <c r="U81" s="1">
        <f t="shared" si="45"/>
        <v>27.499999999999996</v>
      </c>
      <c r="V81" s="1">
        <f t="shared" si="46"/>
        <v>27.499999999999996</v>
      </c>
      <c r="W81" s="1">
        <v>4.32</v>
      </c>
      <c r="X81" s="1">
        <v>3.78</v>
      </c>
      <c r="Y81" s="1">
        <v>3.78</v>
      </c>
      <c r="Z81" s="1">
        <v>4.32</v>
      </c>
      <c r="AA81" s="1">
        <v>2.7</v>
      </c>
      <c r="AB81" s="25" t="s">
        <v>42</v>
      </c>
      <c r="AC81" s="1">
        <f t="shared" si="41"/>
        <v>0</v>
      </c>
      <c r="AD81" s="6">
        <v>2.7</v>
      </c>
      <c r="AE81" s="10">
        <f t="shared" si="49"/>
        <v>0</v>
      </c>
      <c r="AF81" s="1">
        <f t="shared" si="50"/>
        <v>0</v>
      </c>
      <c r="AG81" s="1">
        <f>VLOOKUP(A81,[1]Sheet!$A:$AG,32,0)</f>
        <v>14</v>
      </c>
      <c r="AH81" s="1">
        <f>VLOOKUP(A81,[1]Sheet!$A:$AG,33,0)</f>
        <v>126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124</v>
      </c>
      <c r="B82" s="1" t="s">
        <v>44</v>
      </c>
      <c r="C82" s="1">
        <v>495</v>
      </c>
      <c r="D82" s="1">
        <v>120</v>
      </c>
      <c r="E82" s="1">
        <v>230</v>
      </c>
      <c r="F82" s="1">
        <v>330</v>
      </c>
      <c r="G82" s="6">
        <v>1</v>
      </c>
      <c r="H82" s="1">
        <v>180</v>
      </c>
      <c r="I82" s="1" t="s">
        <v>35</v>
      </c>
      <c r="J82" s="1">
        <v>227.7</v>
      </c>
      <c r="K82" s="1">
        <f t="shared" si="37"/>
        <v>2.3000000000000114</v>
      </c>
      <c r="L82" s="1">
        <f t="shared" si="38"/>
        <v>230</v>
      </c>
      <c r="M82" s="1"/>
      <c r="N82" s="1"/>
      <c r="O82" s="1">
        <f t="shared" si="39"/>
        <v>46</v>
      </c>
      <c r="P82" s="5">
        <v>314</v>
      </c>
      <c r="Q82" s="5">
        <f>13*O82-F82</f>
        <v>268</v>
      </c>
      <c r="R82" s="5">
        <f t="shared" si="48"/>
        <v>240</v>
      </c>
      <c r="S82" s="5"/>
      <c r="T82" s="1"/>
      <c r="U82" s="1">
        <f t="shared" si="45"/>
        <v>12.391304347826088</v>
      </c>
      <c r="V82" s="1">
        <f t="shared" si="46"/>
        <v>7.1739130434782608</v>
      </c>
      <c r="W82" s="1">
        <v>25</v>
      </c>
      <c r="X82" s="1">
        <v>37</v>
      </c>
      <c r="Y82" s="1">
        <v>53</v>
      </c>
      <c r="Z82" s="1">
        <v>39</v>
      </c>
      <c r="AA82" s="1">
        <v>52.54</v>
      </c>
      <c r="AB82" s="1" t="s">
        <v>53</v>
      </c>
      <c r="AC82" s="1">
        <f t="shared" si="41"/>
        <v>268</v>
      </c>
      <c r="AD82" s="6">
        <v>5</v>
      </c>
      <c r="AE82" s="10">
        <f t="shared" si="49"/>
        <v>48</v>
      </c>
      <c r="AF82" s="1">
        <f t="shared" si="50"/>
        <v>240</v>
      </c>
      <c r="AG82" s="1">
        <f>VLOOKUP(A82,[1]Sheet!$A:$AG,32,0)</f>
        <v>12</v>
      </c>
      <c r="AH82" s="1">
        <f>VLOOKUP(A82,[1]Sheet!$A:$AG,33,0)</f>
        <v>84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7" t="s">
        <v>125</v>
      </c>
      <c r="B83" s="17" t="s">
        <v>44</v>
      </c>
      <c r="C83" s="17">
        <v>10</v>
      </c>
      <c r="D83" s="17">
        <v>40</v>
      </c>
      <c r="E83" s="17"/>
      <c r="F83" s="17"/>
      <c r="G83" s="18">
        <v>0</v>
      </c>
      <c r="H83" s="17" t="e">
        <v>#N/A</v>
      </c>
      <c r="I83" s="17" t="s">
        <v>45</v>
      </c>
      <c r="J83" s="17"/>
      <c r="K83" s="17">
        <f t="shared" si="37"/>
        <v>0</v>
      </c>
      <c r="L83" s="17">
        <f t="shared" si="38"/>
        <v>0</v>
      </c>
      <c r="M83" s="17"/>
      <c r="N83" s="17"/>
      <c r="O83" s="17">
        <f t="shared" si="39"/>
        <v>0</v>
      </c>
      <c r="P83" s="19"/>
      <c r="Q83" s="19"/>
      <c r="R83" s="19"/>
      <c r="S83" s="19"/>
      <c r="T83" s="17"/>
      <c r="U83" s="17" t="e">
        <f t="shared" si="45"/>
        <v>#DIV/0!</v>
      </c>
      <c r="V83" s="17" t="e">
        <f t="shared" si="46"/>
        <v>#DIV/0!</v>
      </c>
      <c r="W83" s="17">
        <v>21</v>
      </c>
      <c r="X83" s="17">
        <v>36</v>
      </c>
      <c r="Y83" s="17">
        <v>50</v>
      </c>
      <c r="Z83" s="17">
        <v>39</v>
      </c>
      <c r="AA83" s="17">
        <v>20</v>
      </c>
      <c r="AB83" s="17" t="s">
        <v>64</v>
      </c>
      <c r="AC83" s="17">
        <f t="shared" si="41"/>
        <v>0</v>
      </c>
      <c r="AD83" s="18">
        <v>0</v>
      </c>
      <c r="AE83" s="20"/>
      <c r="AF83" s="17"/>
      <c r="AG83" s="17"/>
      <c r="AH83" s="17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126</v>
      </c>
      <c r="B84" s="1" t="s">
        <v>34</v>
      </c>
      <c r="C84" s="1">
        <v>709</v>
      </c>
      <c r="D84" s="1"/>
      <c r="E84" s="1">
        <v>333</v>
      </c>
      <c r="F84" s="1">
        <v>261</v>
      </c>
      <c r="G84" s="6">
        <v>0.14000000000000001</v>
      </c>
      <c r="H84" s="1">
        <v>180</v>
      </c>
      <c r="I84" s="1" t="s">
        <v>35</v>
      </c>
      <c r="J84" s="1">
        <v>319</v>
      </c>
      <c r="K84" s="1">
        <f t="shared" si="37"/>
        <v>14</v>
      </c>
      <c r="L84" s="1">
        <f t="shared" si="38"/>
        <v>333</v>
      </c>
      <c r="M84" s="1"/>
      <c r="N84" s="1"/>
      <c r="O84" s="1">
        <f t="shared" si="39"/>
        <v>66.599999999999994</v>
      </c>
      <c r="P84" s="5">
        <v>671.39999999999986</v>
      </c>
      <c r="Q84" s="5">
        <f>13*O84-F84</f>
        <v>604.79999999999995</v>
      </c>
      <c r="R84" s="5">
        <f>AD84*AE84</f>
        <v>528</v>
      </c>
      <c r="S84" s="5"/>
      <c r="T84" s="1"/>
      <c r="U84" s="1">
        <f t="shared" si="45"/>
        <v>11.846846846846848</v>
      </c>
      <c r="V84" s="1">
        <f t="shared" si="46"/>
        <v>3.9189189189189193</v>
      </c>
      <c r="W84" s="1">
        <v>28.6</v>
      </c>
      <c r="X84" s="1">
        <v>34.200000000000003</v>
      </c>
      <c r="Y84" s="1">
        <v>59</v>
      </c>
      <c r="Z84" s="1">
        <v>20.6</v>
      </c>
      <c r="AA84" s="1">
        <v>23.6</v>
      </c>
      <c r="AB84" s="1" t="s">
        <v>39</v>
      </c>
      <c r="AC84" s="1">
        <f t="shared" si="41"/>
        <v>84.671999999999997</v>
      </c>
      <c r="AD84" s="6">
        <v>22</v>
      </c>
      <c r="AE84" s="10">
        <f>MROUND(Q84,AD84*AG84)/AD84</f>
        <v>24</v>
      </c>
      <c r="AF84" s="1">
        <f>AE84*AD84*G84</f>
        <v>73.92</v>
      </c>
      <c r="AG84" s="1">
        <f>VLOOKUP(A84,[1]Sheet!$A:$AG,32,0)</f>
        <v>12</v>
      </c>
      <c r="AH84" s="1">
        <f>VLOOKUP(A84,[1]Sheet!$A:$AG,33,0)</f>
        <v>84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0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0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0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H8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2024-09-26T09:29:30Z</dcterms:created>
  <dcterms:modified xsi:type="dcterms:W3CDTF">2024-09-27T10:00:17Z</dcterms:modified>
</cp:coreProperties>
</file>