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9,24 ПОКОМ ЗПФ филиалы\"/>
    </mc:Choice>
  </mc:AlternateContent>
  <xr:revisionPtr revIDLastSave="0" documentId="13_ncr:1_{1428C248-AD32-4D34-8B2F-BB8B835D92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F77" i="1"/>
  <c r="E77" i="1"/>
  <c r="F44" i="1"/>
  <c r="E44" i="1"/>
  <c r="F37" i="1"/>
  <c r="E37" i="1"/>
  <c r="AH79" i="1" l="1"/>
  <c r="AG79" i="1"/>
  <c r="AH77" i="1"/>
  <c r="AG77" i="1"/>
  <c r="AH76" i="1"/>
  <c r="AG76" i="1"/>
  <c r="AH75" i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8" i="1"/>
  <c r="AG68" i="1"/>
  <c r="AH67" i="1"/>
  <c r="AG67" i="1"/>
  <c r="AH66" i="1"/>
  <c r="AG66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2" i="1"/>
  <c r="AG42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7" i="1"/>
  <c r="AG17" i="1"/>
  <c r="AH16" i="1"/>
  <c r="AG16" i="1"/>
  <c r="AH14" i="1"/>
  <c r="AG14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E54" i="1" l="1"/>
  <c r="AF54" i="1" s="1"/>
  <c r="O7" i="1"/>
  <c r="Q7" i="1" s="1"/>
  <c r="O8" i="1"/>
  <c r="O9" i="1"/>
  <c r="O10" i="1"/>
  <c r="O11" i="1"/>
  <c r="O12" i="1"/>
  <c r="Q12" i="1" s="1"/>
  <c r="O13" i="1"/>
  <c r="U13" i="1" s="1"/>
  <c r="O14" i="1"/>
  <c r="O15" i="1"/>
  <c r="U15" i="1" s="1"/>
  <c r="O16" i="1"/>
  <c r="O17" i="1"/>
  <c r="O18" i="1"/>
  <c r="O19" i="1"/>
  <c r="U19" i="1" s="1"/>
  <c r="O20" i="1"/>
  <c r="Q20" i="1" s="1"/>
  <c r="O21" i="1"/>
  <c r="Q21" i="1" s="1"/>
  <c r="O22" i="1"/>
  <c r="O23" i="1"/>
  <c r="Q23" i="1" s="1"/>
  <c r="O24" i="1"/>
  <c r="O25" i="1"/>
  <c r="O26" i="1"/>
  <c r="U26" i="1" s="1"/>
  <c r="O27" i="1"/>
  <c r="Q27" i="1" s="1"/>
  <c r="O28" i="1"/>
  <c r="Q28" i="1" s="1"/>
  <c r="O29" i="1"/>
  <c r="O30" i="1"/>
  <c r="Q30" i="1" s="1"/>
  <c r="O31" i="1"/>
  <c r="O32" i="1"/>
  <c r="O33" i="1"/>
  <c r="O34" i="1"/>
  <c r="O35" i="1"/>
  <c r="O36" i="1"/>
  <c r="O37" i="1"/>
  <c r="O38" i="1"/>
  <c r="O39" i="1"/>
  <c r="O40" i="1"/>
  <c r="O41" i="1"/>
  <c r="U41" i="1" s="1"/>
  <c r="O42" i="1"/>
  <c r="O43" i="1"/>
  <c r="U43" i="1" s="1"/>
  <c r="O44" i="1"/>
  <c r="Q44" i="1" s="1"/>
  <c r="O45" i="1"/>
  <c r="O46" i="1"/>
  <c r="O47" i="1"/>
  <c r="Q47" i="1" s="1"/>
  <c r="O48" i="1"/>
  <c r="Q48" i="1" s="1"/>
  <c r="O49" i="1"/>
  <c r="O50" i="1"/>
  <c r="O51" i="1"/>
  <c r="O52" i="1"/>
  <c r="U52" i="1" s="1"/>
  <c r="O53" i="1"/>
  <c r="O54" i="1"/>
  <c r="AC54" i="1" s="1"/>
  <c r="O55" i="1"/>
  <c r="O56" i="1"/>
  <c r="Q56" i="1" s="1"/>
  <c r="AC56" i="1" s="1"/>
  <c r="O57" i="1"/>
  <c r="O58" i="1"/>
  <c r="Q58" i="1" s="1"/>
  <c r="AC58" i="1" s="1"/>
  <c r="O59" i="1"/>
  <c r="Q59" i="1" s="1"/>
  <c r="O60" i="1"/>
  <c r="AC60" i="1" s="1"/>
  <c r="O61" i="1"/>
  <c r="O62" i="1"/>
  <c r="O63" i="1"/>
  <c r="O64" i="1"/>
  <c r="O65" i="1"/>
  <c r="U65" i="1" s="1"/>
  <c r="O66" i="1"/>
  <c r="Q66" i="1" s="1"/>
  <c r="O67" i="1"/>
  <c r="Q67" i="1" s="1"/>
  <c r="O68" i="1"/>
  <c r="O69" i="1"/>
  <c r="Q69" i="1" s="1"/>
  <c r="O70" i="1"/>
  <c r="O71" i="1"/>
  <c r="O72" i="1"/>
  <c r="O73" i="1"/>
  <c r="O74" i="1"/>
  <c r="O75" i="1"/>
  <c r="O76" i="1"/>
  <c r="O77" i="1"/>
  <c r="O78" i="1"/>
  <c r="U78" i="1" s="1"/>
  <c r="O79" i="1"/>
  <c r="O6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Q64" i="1" l="1"/>
  <c r="AC64" i="1" s="1"/>
  <c r="Q62" i="1"/>
  <c r="AC62" i="1" s="1"/>
  <c r="Q42" i="1"/>
  <c r="AC42" i="1" s="1"/>
  <c r="Q16" i="1"/>
  <c r="AC16" i="1" s="1"/>
  <c r="R54" i="1"/>
  <c r="U54" i="1" s="1"/>
  <c r="AE58" i="1"/>
  <c r="Q79" i="1"/>
  <c r="Q71" i="1"/>
  <c r="Q61" i="1"/>
  <c r="Q57" i="1"/>
  <c r="Q31" i="1"/>
  <c r="AE11" i="1"/>
  <c r="AC11" i="1"/>
  <c r="AE9" i="1"/>
  <c r="AC9" i="1"/>
  <c r="AE7" i="1"/>
  <c r="AC7" i="1"/>
  <c r="V6" i="1"/>
  <c r="Q40" i="1"/>
  <c r="Q38" i="1"/>
  <c r="Q36" i="1"/>
  <c r="Q34" i="1"/>
  <c r="Q32" i="1"/>
  <c r="AE22" i="1"/>
  <c r="AC22" i="1"/>
  <c r="AE20" i="1"/>
  <c r="AC20" i="1"/>
  <c r="AE18" i="1"/>
  <c r="AC18" i="1"/>
  <c r="AE14" i="1"/>
  <c r="AC14" i="1"/>
  <c r="Q10" i="1"/>
  <c r="AE64" i="1"/>
  <c r="AE56" i="1"/>
  <c r="AE42" i="1"/>
  <c r="O5" i="1"/>
  <c r="V10" i="1"/>
  <c r="V76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78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2" i="1"/>
  <c r="V8" i="1"/>
  <c r="V22" i="1"/>
  <c r="V20" i="1"/>
  <c r="V18" i="1"/>
  <c r="V16" i="1"/>
  <c r="V14" i="1"/>
  <c r="V11" i="1"/>
  <c r="V9" i="1"/>
  <c r="V7" i="1"/>
  <c r="V79" i="1"/>
  <c r="V77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K5" i="1"/>
  <c r="AE16" i="1" l="1"/>
  <c r="AE62" i="1"/>
  <c r="AF58" i="1"/>
  <c r="R58" i="1"/>
  <c r="U58" i="1" s="1"/>
  <c r="AF56" i="1"/>
  <c r="R56" i="1"/>
  <c r="U56" i="1" s="1"/>
  <c r="AF64" i="1"/>
  <c r="R64" i="1"/>
  <c r="U64" i="1" s="1"/>
  <c r="AC8" i="1"/>
  <c r="AE8" i="1"/>
  <c r="AC10" i="1"/>
  <c r="AE10" i="1"/>
  <c r="AC12" i="1"/>
  <c r="AE12" i="1"/>
  <c r="AE24" i="1"/>
  <c r="AC24" i="1"/>
  <c r="AC28" i="1"/>
  <c r="AE28" i="1"/>
  <c r="AC30" i="1"/>
  <c r="AE30" i="1"/>
  <c r="AC32" i="1"/>
  <c r="AE32" i="1"/>
  <c r="AC34" i="1"/>
  <c r="AE34" i="1"/>
  <c r="AC36" i="1"/>
  <c r="AE36" i="1"/>
  <c r="AC38" i="1"/>
  <c r="AE38" i="1"/>
  <c r="AC40" i="1"/>
  <c r="AE40" i="1"/>
  <c r="AC44" i="1"/>
  <c r="AE44" i="1"/>
  <c r="AC46" i="1"/>
  <c r="AE46" i="1"/>
  <c r="AC48" i="1"/>
  <c r="AE48" i="1"/>
  <c r="AC50" i="1"/>
  <c r="AE50" i="1"/>
  <c r="AC66" i="1"/>
  <c r="AE66" i="1"/>
  <c r="AC68" i="1"/>
  <c r="AE68" i="1"/>
  <c r="AC70" i="1"/>
  <c r="AE70" i="1"/>
  <c r="AC72" i="1"/>
  <c r="AE72" i="1"/>
  <c r="AC74" i="1"/>
  <c r="AE74" i="1"/>
  <c r="AC76" i="1"/>
  <c r="AE76" i="1"/>
  <c r="AE6" i="1"/>
  <c r="AC6" i="1"/>
  <c r="Q5" i="1"/>
  <c r="AE17" i="1"/>
  <c r="AC17" i="1"/>
  <c r="AC21" i="1"/>
  <c r="AE21" i="1"/>
  <c r="AC23" i="1"/>
  <c r="AE23" i="1"/>
  <c r="AC25" i="1"/>
  <c r="AE25" i="1"/>
  <c r="AE27" i="1"/>
  <c r="AC27" i="1"/>
  <c r="AE29" i="1"/>
  <c r="AC29" i="1"/>
  <c r="AE31" i="1"/>
  <c r="AC31" i="1"/>
  <c r="AC33" i="1"/>
  <c r="AE33" i="1"/>
  <c r="AC35" i="1"/>
  <c r="AE35" i="1"/>
  <c r="AC37" i="1"/>
  <c r="AE37" i="1"/>
  <c r="AC39" i="1"/>
  <c r="AE39" i="1"/>
  <c r="AC45" i="1"/>
  <c r="AE45" i="1"/>
  <c r="AC47" i="1"/>
  <c r="AE47" i="1"/>
  <c r="AC49" i="1"/>
  <c r="AE49" i="1"/>
  <c r="AC51" i="1"/>
  <c r="AE51" i="1"/>
  <c r="AC53" i="1"/>
  <c r="AE53" i="1"/>
  <c r="AC55" i="1"/>
  <c r="AE55" i="1"/>
  <c r="AC57" i="1"/>
  <c r="AE57" i="1"/>
  <c r="AC59" i="1"/>
  <c r="AE59" i="1"/>
  <c r="AC61" i="1"/>
  <c r="AE61" i="1"/>
  <c r="AC63" i="1"/>
  <c r="AE63" i="1"/>
  <c r="AC67" i="1"/>
  <c r="AE67" i="1"/>
  <c r="AC69" i="1"/>
  <c r="AE69" i="1"/>
  <c r="AC71" i="1"/>
  <c r="AE71" i="1"/>
  <c r="AC73" i="1"/>
  <c r="AE73" i="1"/>
  <c r="AC75" i="1"/>
  <c r="AE75" i="1"/>
  <c r="AC77" i="1"/>
  <c r="AE77" i="1"/>
  <c r="AC79" i="1"/>
  <c r="AE79" i="1"/>
  <c r="AF42" i="1"/>
  <c r="R42" i="1"/>
  <c r="U42" i="1" s="1"/>
  <c r="U60" i="1"/>
  <c r="AF16" i="1"/>
  <c r="R16" i="1"/>
  <c r="U16" i="1" s="1"/>
  <c r="AF14" i="1"/>
  <c r="R14" i="1"/>
  <c r="U14" i="1" s="1"/>
  <c r="AF18" i="1"/>
  <c r="R18" i="1"/>
  <c r="U18" i="1" s="1"/>
  <c r="AF20" i="1"/>
  <c r="R20" i="1"/>
  <c r="U20" i="1" s="1"/>
  <c r="AF22" i="1"/>
  <c r="R22" i="1"/>
  <c r="U22" i="1" s="1"/>
  <c r="AF7" i="1"/>
  <c r="R7" i="1"/>
  <c r="U7" i="1" s="1"/>
  <c r="AF9" i="1"/>
  <c r="R9" i="1"/>
  <c r="U9" i="1" s="1"/>
  <c r="AF11" i="1"/>
  <c r="R11" i="1"/>
  <c r="U11" i="1" s="1"/>
  <c r="AF62" i="1" l="1"/>
  <c r="R62" i="1"/>
  <c r="U62" i="1" s="1"/>
  <c r="AF31" i="1"/>
  <c r="R31" i="1"/>
  <c r="U31" i="1" s="1"/>
  <c r="AF29" i="1"/>
  <c r="R29" i="1"/>
  <c r="U29" i="1" s="1"/>
  <c r="AF27" i="1"/>
  <c r="R27" i="1"/>
  <c r="U27" i="1" s="1"/>
  <c r="AF17" i="1"/>
  <c r="R17" i="1"/>
  <c r="U17" i="1" s="1"/>
  <c r="AC5" i="1"/>
  <c r="AF76" i="1"/>
  <c r="R76" i="1"/>
  <c r="U76" i="1" s="1"/>
  <c r="AF74" i="1"/>
  <c r="R74" i="1"/>
  <c r="U74" i="1" s="1"/>
  <c r="AF72" i="1"/>
  <c r="R72" i="1"/>
  <c r="U72" i="1" s="1"/>
  <c r="AF70" i="1"/>
  <c r="R70" i="1"/>
  <c r="U70" i="1" s="1"/>
  <c r="AF68" i="1"/>
  <c r="R68" i="1"/>
  <c r="U68" i="1" s="1"/>
  <c r="AF66" i="1"/>
  <c r="R66" i="1"/>
  <c r="U66" i="1" s="1"/>
  <c r="AF50" i="1"/>
  <c r="R50" i="1"/>
  <c r="U50" i="1" s="1"/>
  <c r="AF48" i="1"/>
  <c r="R48" i="1"/>
  <c r="U48" i="1" s="1"/>
  <c r="AF46" i="1"/>
  <c r="R46" i="1"/>
  <c r="U46" i="1" s="1"/>
  <c r="AF44" i="1"/>
  <c r="R44" i="1"/>
  <c r="U44" i="1" s="1"/>
  <c r="AF40" i="1"/>
  <c r="R40" i="1"/>
  <c r="U40" i="1" s="1"/>
  <c r="AF38" i="1"/>
  <c r="R38" i="1"/>
  <c r="U38" i="1" s="1"/>
  <c r="AF36" i="1"/>
  <c r="R36" i="1"/>
  <c r="U36" i="1" s="1"/>
  <c r="AF34" i="1"/>
  <c r="R34" i="1"/>
  <c r="U34" i="1" s="1"/>
  <c r="AF32" i="1"/>
  <c r="R32" i="1"/>
  <c r="U32" i="1" s="1"/>
  <c r="AF30" i="1"/>
  <c r="R30" i="1"/>
  <c r="U30" i="1" s="1"/>
  <c r="AF28" i="1"/>
  <c r="R28" i="1"/>
  <c r="U28" i="1" s="1"/>
  <c r="AF12" i="1"/>
  <c r="R12" i="1"/>
  <c r="U12" i="1" s="1"/>
  <c r="AF10" i="1"/>
  <c r="R10" i="1"/>
  <c r="U10" i="1" s="1"/>
  <c r="AF8" i="1"/>
  <c r="R8" i="1"/>
  <c r="U8" i="1" s="1"/>
  <c r="AF79" i="1"/>
  <c r="R79" i="1"/>
  <c r="U79" i="1" s="1"/>
  <c r="AF77" i="1"/>
  <c r="R77" i="1"/>
  <c r="U77" i="1" s="1"/>
  <c r="AF75" i="1"/>
  <c r="R75" i="1"/>
  <c r="U75" i="1" s="1"/>
  <c r="AF73" i="1"/>
  <c r="R73" i="1"/>
  <c r="U73" i="1" s="1"/>
  <c r="AF71" i="1"/>
  <c r="R71" i="1"/>
  <c r="U71" i="1" s="1"/>
  <c r="AF69" i="1"/>
  <c r="R69" i="1"/>
  <c r="U69" i="1" s="1"/>
  <c r="AF67" i="1"/>
  <c r="R67" i="1"/>
  <c r="U67" i="1" s="1"/>
  <c r="AF63" i="1"/>
  <c r="R63" i="1"/>
  <c r="U63" i="1" s="1"/>
  <c r="AF61" i="1"/>
  <c r="R61" i="1"/>
  <c r="U61" i="1" s="1"/>
  <c r="AF59" i="1"/>
  <c r="R59" i="1"/>
  <c r="U59" i="1" s="1"/>
  <c r="AF57" i="1"/>
  <c r="R57" i="1"/>
  <c r="U57" i="1" s="1"/>
  <c r="AF55" i="1"/>
  <c r="R55" i="1"/>
  <c r="U55" i="1" s="1"/>
  <c r="AF53" i="1"/>
  <c r="R53" i="1"/>
  <c r="U53" i="1" s="1"/>
  <c r="AF51" i="1"/>
  <c r="R51" i="1"/>
  <c r="U51" i="1" s="1"/>
  <c r="AF49" i="1"/>
  <c r="R49" i="1"/>
  <c r="U49" i="1" s="1"/>
  <c r="AF47" i="1"/>
  <c r="R47" i="1"/>
  <c r="U47" i="1" s="1"/>
  <c r="AF45" i="1"/>
  <c r="R45" i="1"/>
  <c r="U45" i="1" s="1"/>
  <c r="AF39" i="1"/>
  <c r="R39" i="1"/>
  <c r="U39" i="1" s="1"/>
  <c r="AF37" i="1"/>
  <c r="R37" i="1"/>
  <c r="U37" i="1" s="1"/>
  <c r="AF35" i="1"/>
  <c r="R35" i="1"/>
  <c r="U35" i="1" s="1"/>
  <c r="AF33" i="1"/>
  <c r="R33" i="1"/>
  <c r="U33" i="1" s="1"/>
  <c r="AF25" i="1"/>
  <c r="R25" i="1"/>
  <c r="U25" i="1" s="1"/>
  <c r="AF23" i="1"/>
  <c r="R23" i="1"/>
  <c r="U23" i="1" s="1"/>
  <c r="AF21" i="1"/>
  <c r="R21" i="1"/>
  <c r="U21" i="1" s="1"/>
  <c r="R6" i="1"/>
  <c r="AF6" i="1"/>
  <c r="AE5" i="1"/>
  <c r="AF24" i="1"/>
  <c r="R24" i="1"/>
  <c r="U24" i="1" s="1"/>
  <c r="AF5" i="1" l="1"/>
  <c r="R5" i="1"/>
  <c r="U6" i="1"/>
</calcChain>
</file>

<file path=xl/sharedStrings.xml><?xml version="1.0" encoding="utf-8"?>
<sst xmlns="http://schemas.openxmlformats.org/spreadsheetml/2006/main" count="318" uniqueCount="143">
  <si>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</si>
  <si>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</si>
  <si>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</si>
  <si>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</si>
  <si>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</si>
  <si>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</si>
  <si>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</si>
  <si>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</si>
  <si>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</si>
  <si>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</si>
  <si>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</si>
  <si>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</si>
  <si>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</si>
  <si>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</si>
  <si>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</si>
  <si>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</si>
  <si>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</si>
  <si>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</si>
  <si>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</si>
  <si>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</si>
  <si>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</si>
  <si>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</si>
  <si>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</si>
  <si>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</si>
  <si>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</si>
  <si>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</si>
  <si>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</si>
  <si>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26,09,</t>
  </si>
  <si>
    <t>19,09,</t>
  </si>
  <si>
    <t>12,09,</t>
  </si>
  <si>
    <t>05,09,</t>
  </si>
  <si>
    <t>29,08,</t>
  </si>
  <si>
    <t>22,08,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</si>
  <si>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</si>
  <si>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</si>
  <si>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</si>
  <si>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</si>
  <si>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</si>
  <si>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</si>
  <si>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</si>
  <si>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</si>
  <si>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</si>
  <si>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кг</t>
  </si>
  <si>
    <t>нет в матрице</t>
  </si>
  <si>
    <t>Жар-боллы с курочкой и сыром. Кулинарные изделия рубленые в тесте куриные жареные  ПОКОМ</t>
  </si>
  <si>
    <t>ротация завода на мини-шарики</t>
  </si>
  <si>
    <t>Жар-ладушки с клубникой и вишней ТМ Зареченские ТС Зареченские продукты.  Поком</t>
  </si>
  <si>
    <t>нужно увеличить продажи!!!</t>
  </si>
  <si>
    <t>Жар-ладушки с клубникой и вишней. Жареные с начинкой.ВЕС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</si>
  <si>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</si>
  <si>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</si>
  <si>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</si>
  <si>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</si>
  <si>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ротация на мини-сосиски</t>
  </si>
  <si>
    <t>Мини-сосиски в тесте ТМ Зареченские . ВЕС  Поком</t>
  </si>
  <si>
    <t>вместо фрайпиков</t>
  </si>
  <si>
    <t>Мини-чебуреки с мясом ТМ Зареченские ТС Зареченские продукты.  Поком</t>
  </si>
  <si>
    <t>вместо жар-мени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</si>
  <si>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</si>
  <si>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</si>
  <si>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</si>
  <si>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</si>
  <si>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</si>
  <si>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</si>
  <si>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ТМ Горячая штучка ТС Foodgital 0,25кг.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</si>
  <si>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</si>
  <si>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</si>
  <si>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</si>
  <si>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</si>
  <si>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</si>
  <si>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</si>
  <si>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</si>
  <si>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</si>
  <si>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</si>
  <si>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нет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</si>
  <si>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</si>
  <si>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</si>
  <si>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</si>
  <si>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</si>
  <si>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</si>
  <si>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</si>
  <si>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</si>
  <si>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</si>
  <si>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</si>
  <si>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</si>
  <si>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</si>
  <si>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</si>
  <si>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</si>
  <si>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</si>
  <si>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</si>
  <si>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</si>
  <si>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</si>
  <si>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Зареченские сфера 5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</si>
  <si>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</si>
  <si>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</si>
  <si>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</si>
  <si>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</si>
  <si>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</si>
  <si>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</si>
  <si>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</si>
  <si>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</si>
  <si>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</si>
  <si>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</si>
  <si>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нужно увеличить продажи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</si>
  <si>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</si>
  <si>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</si>
  <si>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</si>
  <si>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</si>
  <si>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</si>
  <si>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</si>
  <si>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</si>
  <si>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</si>
  <si>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</si>
  <si>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</si>
  <si>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</si>
  <si>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</si>
  <si>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</si>
  <si>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</si>
  <si>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дубль</t>
  </si>
  <si>
    <t>Чебуреки Мясные вес 2,7 кг ТМ Зареченские ТС Зареченские продукты   Поком</t>
  </si>
  <si>
    <t>есть дубль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</si>
  <si>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</si>
  <si>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</si>
  <si>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</si>
  <si>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вместо фрай-пиццы</t>
  </si>
  <si>
    <t>ряд</t>
  </si>
  <si>
    <t>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</si>
  <si>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</si>
  <si>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</si>
  <si>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</si>
  <si>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от завода (СОСГ)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</si>
  <si>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ротация на мини-пиццу</t>
    </r>
  </si>
  <si>
    <r>
      <t xml:space="preserve">есть дубль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</si>
  <si>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</si>
  <si>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есть дубль / СПАР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</si>
  <si>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СПАР</t>
    </r>
  </si>
  <si>
    <r>
      <t>новинка Майба /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</si>
  <si>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СПАР</t>
    </r>
  </si>
  <si>
    <t>нет потребности</t>
  </si>
  <si>
    <t>Акция сеть "Спар" на октябрь 2024г.</t>
  </si>
  <si>
    <t>акция сеть "Матрёшка" на октябрь 2024г.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</si>
  <si>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Акция сеть "Спар" на октябрь 2024г.</t>
    </r>
  </si>
  <si>
    <t>30,09,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</si>
</sst>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164" fontId="8" fillId="6" borderId="1" xfId="1" applyNumberFormat="1" applyFont="1" applyFill="1"/>
    <xf numFmtId="164" fontId="4" fillId="5" borderId="1" xfId="1" applyNumberFormat="1" applyFont="1" applyFill="1"/>
    <xf numFmtId="164" fontId="7" fillId="6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5" fontId="1" fillId="8" borderId="1" xfId="1" applyNumberFormat="1" applyFill="1"/>
    <xf numFmtId="164" fontId="1" fillId="9" borderId="1" xfId="1" applyNumberFormat="1" applyFill="1"/>
    <xf numFmtId="164" fontId="1" fillId="6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19,09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19,09,</v>
          </cell>
          <cell r="V4" t="str">
            <v>12,09,</v>
          </cell>
          <cell r="W4" t="str">
            <v>05,09,</v>
          </cell>
          <cell r="X4" t="str">
            <v>29,08,</v>
          </cell>
          <cell r="Y4" t="str">
            <v>22,08,</v>
          </cell>
          <cell r="Z4" t="str">
            <v>15,08,</v>
          </cell>
          <cell r="AD4" t="str">
            <v>23,09,</v>
          </cell>
        </row>
        <row r="5">
          <cell r="E5">
            <v>17768.400000000001</v>
          </cell>
          <cell r="F5">
            <v>36116.5</v>
          </cell>
          <cell r="J5">
            <v>17559.599999999999</v>
          </cell>
          <cell r="K5">
            <v>208.8000000000001</v>
          </cell>
          <cell r="L5">
            <v>0</v>
          </cell>
          <cell r="M5">
            <v>0</v>
          </cell>
          <cell r="N5">
            <v>0</v>
          </cell>
          <cell r="O5">
            <v>3553.6800000000003</v>
          </cell>
          <cell r="P5">
            <v>16260.400000000001</v>
          </cell>
          <cell r="Q5">
            <v>16291</v>
          </cell>
          <cell r="R5">
            <v>0</v>
          </cell>
          <cell r="V5">
            <v>3439.3600000000006</v>
          </cell>
          <cell r="W5">
            <v>2736.7799999999997</v>
          </cell>
          <cell r="X5">
            <v>2693.9799999999991</v>
          </cell>
          <cell r="Y5">
            <v>2756.74</v>
          </cell>
          <cell r="Z5">
            <v>2554.5799999999995</v>
          </cell>
          <cell r="AB5">
            <v>8565.0240000000013</v>
          </cell>
          <cell r="AD5">
            <v>2298</v>
          </cell>
          <cell r="AE5">
            <v>8623.64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276</v>
          </cell>
          <cell r="D6">
            <v>336</v>
          </cell>
          <cell r="E6">
            <v>179</v>
          </cell>
          <cell r="F6">
            <v>328</v>
          </cell>
          <cell r="G6">
            <v>0.3</v>
          </cell>
          <cell r="H6">
            <v>180</v>
          </cell>
          <cell r="I6" t="str">
            <v>матрица</v>
          </cell>
          <cell r="J6">
            <v>173</v>
          </cell>
          <cell r="K6">
            <v>6</v>
          </cell>
          <cell r="O6">
            <v>35.799999999999997</v>
          </cell>
          <cell r="P6">
            <v>173.19999999999993</v>
          </cell>
          <cell r="Q6">
            <v>168</v>
          </cell>
          <cell r="T6">
            <v>13.854748603351956</v>
          </cell>
          <cell r="U6">
            <v>9.162011173184359</v>
          </cell>
          <cell r="V6">
            <v>34</v>
          </cell>
          <cell r="W6">
            <v>20.2</v>
          </cell>
          <cell r="X6">
            <v>23.8</v>
          </cell>
          <cell r="Y6">
            <v>23.8</v>
          </cell>
          <cell r="Z6">
            <v>20.399999999999999</v>
          </cell>
          <cell r="AB6">
            <v>51.95999999999998</v>
          </cell>
          <cell r="AC6">
            <v>12</v>
          </cell>
          <cell r="AD6">
            <v>14</v>
          </cell>
          <cell r="AE6">
            <v>50.4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520</v>
          </cell>
          <cell r="D7">
            <v>1512</v>
          </cell>
          <cell r="E7">
            <v>394</v>
          </cell>
          <cell r="F7">
            <v>1424</v>
          </cell>
          <cell r="G7">
            <v>0.3</v>
          </cell>
          <cell r="H7">
            <v>180</v>
          </cell>
          <cell r="I7" t="str">
            <v>матрица</v>
          </cell>
          <cell r="J7">
            <v>401</v>
          </cell>
          <cell r="K7">
            <v>-7</v>
          </cell>
          <cell r="O7">
            <v>78.8</v>
          </cell>
          <cell r="Q7">
            <v>0</v>
          </cell>
          <cell r="T7">
            <v>18.071065989847718</v>
          </cell>
          <cell r="U7">
            <v>18.071065989847718</v>
          </cell>
          <cell r="V7">
            <v>116</v>
          </cell>
          <cell r="W7">
            <v>60.2</v>
          </cell>
          <cell r="X7">
            <v>68.400000000000006</v>
          </cell>
          <cell r="Y7">
            <v>59.2</v>
          </cell>
          <cell r="Z7">
            <v>71.2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1288</v>
          </cell>
          <cell r="D8">
            <v>1848</v>
          </cell>
          <cell r="E8">
            <v>792</v>
          </cell>
          <cell r="F8">
            <v>1898</v>
          </cell>
          <cell r="G8">
            <v>0.3</v>
          </cell>
          <cell r="H8">
            <v>180</v>
          </cell>
          <cell r="I8" t="str">
            <v>матрица</v>
          </cell>
          <cell r="J8">
            <v>776</v>
          </cell>
          <cell r="K8">
            <v>16</v>
          </cell>
          <cell r="O8">
            <v>158.4</v>
          </cell>
          <cell r="P8">
            <v>319.59999999999991</v>
          </cell>
          <cell r="Q8">
            <v>336</v>
          </cell>
          <cell r="T8">
            <v>14.103535353535353</v>
          </cell>
          <cell r="U8">
            <v>11.982323232323232</v>
          </cell>
          <cell r="V8">
            <v>177.4</v>
          </cell>
          <cell r="W8">
            <v>129.19999999999999</v>
          </cell>
          <cell r="X8">
            <v>133.4</v>
          </cell>
          <cell r="Y8">
            <v>130.6</v>
          </cell>
          <cell r="Z8">
            <v>109</v>
          </cell>
          <cell r="AB8">
            <v>95.879999999999967</v>
          </cell>
          <cell r="AC8">
            <v>12</v>
          </cell>
          <cell r="AD8">
            <v>28</v>
          </cell>
          <cell r="AE8">
            <v>100.8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609</v>
          </cell>
          <cell r="D9">
            <v>336</v>
          </cell>
          <cell r="E9">
            <v>468</v>
          </cell>
          <cell r="F9">
            <v>407</v>
          </cell>
          <cell r="G9">
            <v>0.3</v>
          </cell>
          <cell r="H9">
            <v>180</v>
          </cell>
          <cell r="I9" t="str">
            <v>матрица</v>
          </cell>
          <cell r="J9">
            <v>463</v>
          </cell>
          <cell r="K9">
            <v>5</v>
          </cell>
          <cell r="O9">
            <v>93.6</v>
          </cell>
          <cell r="P9">
            <v>903.39999999999986</v>
          </cell>
          <cell r="Q9">
            <v>840</v>
          </cell>
          <cell r="T9">
            <v>13.322649572649574</v>
          </cell>
          <cell r="U9">
            <v>4.3482905982905988</v>
          </cell>
          <cell r="V9">
            <v>67.8</v>
          </cell>
          <cell r="W9">
            <v>57</v>
          </cell>
          <cell r="X9">
            <v>64.8</v>
          </cell>
          <cell r="Y9">
            <v>68</v>
          </cell>
          <cell r="Z9">
            <v>56.2</v>
          </cell>
          <cell r="AB9">
            <v>271.01999999999992</v>
          </cell>
          <cell r="AC9">
            <v>12</v>
          </cell>
          <cell r="AD9">
            <v>70</v>
          </cell>
          <cell r="AE9">
            <v>252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1352</v>
          </cell>
          <cell r="D10">
            <v>1680</v>
          </cell>
          <cell r="E10">
            <v>823</v>
          </cell>
          <cell r="F10">
            <v>1822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805</v>
          </cell>
          <cell r="K10">
            <v>18</v>
          </cell>
          <cell r="O10">
            <v>164.6</v>
          </cell>
          <cell r="P10">
            <v>482.40000000000009</v>
          </cell>
          <cell r="Q10">
            <v>504</v>
          </cell>
          <cell r="T10">
            <v>14.131227217496964</v>
          </cell>
          <cell r="U10">
            <v>11.069258809234508</v>
          </cell>
          <cell r="V10">
            <v>192.6</v>
          </cell>
          <cell r="W10">
            <v>146.80000000000001</v>
          </cell>
          <cell r="X10">
            <v>116.2</v>
          </cell>
          <cell r="Y10">
            <v>104.6</v>
          </cell>
          <cell r="Z10">
            <v>114.6</v>
          </cell>
          <cell r="AB10">
            <v>144.72000000000003</v>
          </cell>
          <cell r="AC10">
            <v>12</v>
          </cell>
          <cell r="AD10">
            <v>42</v>
          </cell>
          <cell r="AE10">
            <v>151.19999999999999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480</v>
          </cell>
          <cell r="E11">
            <v>316</v>
          </cell>
          <cell r="F11">
            <v>130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308</v>
          </cell>
          <cell r="K11">
            <v>8</v>
          </cell>
          <cell r="O11">
            <v>63.2</v>
          </cell>
          <cell r="P11">
            <v>754.80000000000007</v>
          </cell>
          <cell r="Q11">
            <v>672</v>
          </cell>
          <cell r="T11">
            <v>12.689873417721518</v>
          </cell>
          <cell r="U11">
            <v>2.0569620253164556</v>
          </cell>
          <cell r="V11">
            <v>26.4</v>
          </cell>
          <cell r="W11">
            <v>33.799999999999997</v>
          </cell>
          <cell r="X11">
            <v>42.8</v>
          </cell>
          <cell r="Y11">
            <v>35.4</v>
          </cell>
          <cell r="Z11">
            <v>47.8</v>
          </cell>
          <cell r="AB11">
            <v>67.932000000000002</v>
          </cell>
          <cell r="AC11">
            <v>24</v>
          </cell>
          <cell r="AD11">
            <v>28</v>
          </cell>
          <cell r="AE11">
            <v>60.48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420</v>
          </cell>
          <cell r="D12">
            <v>700</v>
          </cell>
          <cell r="E12">
            <v>328</v>
          </cell>
          <cell r="F12">
            <v>603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351</v>
          </cell>
          <cell r="K12">
            <v>-23</v>
          </cell>
          <cell r="O12">
            <v>65.599999999999994</v>
          </cell>
          <cell r="P12">
            <v>315.39999999999986</v>
          </cell>
          <cell r="Q12">
            <v>280</v>
          </cell>
          <cell r="T12">
            <v>13.460365853658537</v>
          </cell>
          <cell r="U12">
            <v>9.1920731707317085</v>
          </cell>
          <cell r="V12">
            <v>65.2</v>
          </cell>
          <cell r="W12">
            <v>35.6</v>
          </cell>
          <cell r="X12">
            <v>33.200000000000003</v>
          </cell>
          <cell r="Y12">
            <v>34.799999999999997</v>
          </cell>
          <cell r="Z12">
            <v>35.200000000000003</v>
          </cell>
          <cell r="AB12">
            <v>113.54399999999994</v>
          </cell>
          <cell r="AC12">
            <v>10</v>
          </cell>
          <cell r="AD12">
            <v>28</v>
          </cell>
          <cell r="AE12">
            <v>100.8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1.8</v>
          </cell>
          <cell r="G13">
            <v>0</v>
          </cell>
          <cell r="H13">
            <v>180</v>
          </cell>
          <cell r="I13" t="str">
            <v>нет в матрице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1.1000000000000001</v>
          </cell>
          <cell r="W13">
            <v>28.6</v>
          </cell>
          <cell r="X13">
            <v>33</v>
          </cell>
          <cell r="Y13">
            <v>56.84</v>
          </cell>
          <cell r="Z13">
            <v>44</v>
          </cell>
          <cell r="AA13" t="str">
            <v>ротация на мини-чебуреки</v>
          </cell>
          <cell r="AC13">
            <v>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D14">
            <v>87</v>
          </cell>
          <cell r="E14">
            <v>87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92.5</v>
          </cell>
          <cell r="K14">
            <v>-5.5</v>
          </cell>
          <cell r="O14">
            <v>17.399999999999999</v>
          </cell>
          <cell r="T14">
            <v>0</v>
          </cell>
          <cell r="U14">
            <v>0</v>
          </cell>
          <cell r="V14">
            <v>1.2</v>
          </cell>
          <cell r="W14">
            <v>11.4</v>
          </cell>
          <cell r="X14">
            <v>0</v>
          </cell>
          <cell r="Y14">
            <v>5.4</v>
          </cell>
          <cell r="Z14">
            <v>15</v>
          </cell>
          <cell r="AA14" t="str">
            <v>ротация завода на мини-шарики</v>
          </cell>
          <cell r="AC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286.8</v>
          </cell>
          <cell r="E15">
            <v>25.9</v>
          </cell>
          <cell r="F15">
            <v>260.89999999999998</v>
          </cell>
          <cell r="G15">
            <v>1</v>
          </cell>
          <cell r="H15">
            <v>180</v>
          </cell>
          <cell r="I15" t="str">
            <v>матрица</v>
          </cell>
          <cell r="J15">
            <v>25.9</v>
          </cell>
          <cell r="K15">
            <v>0</v>
          </cell>
          <cell r="O15">
            <v>5.18</v>
          </cell>
          <cell r="Q15">
            <v>0</v>
          </cell>
          <cell r="T15">
            <v>50.366795366795365</v>
          </cell>
          <cell r="U15">
            <v>50.366795366795365</v>
          </cell>
          <cell r="V15">
            <v>7.02</v>
          </cell>
          <cell r="W15">
            <v>5.18</v>
          </cell>
          <cell r="X15">
            <v>2.96</v>
          </cell>
          <cell r="Y15">
            <v>4.4400000000000004</v>
          </cell>
          <cell r="Z15">
            <v>3.7</v>
          </cell>
          <cell r="AA15" t="str">
            <v>нужно увеличить продажи!!!</v>
          </cell>
          <cell r="AB15">
            <v>0</v>
          </cell>
          <cell r="AC15">
            <v>3.7</v>
          </cell>
          <cell r="AD15">
            <v>0</v>
          </cell>
          <cell r="AE15">
            <v>0</v>
          </cell>
          <cell r="AF15">
            <v>14</v>
          </cell>
          <cell r="AG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410</v>
          </cell>
          <cell r="D16">
            <v>168</v>
          </cell>
          <cell r="E16">
            <v>192</v>
          </cell>
          <cell r="F16">
            <v>339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180</v>
          </cell>
          <cell r="K16">
            <v>12</v>
          </cell>
          <cell r="O16">
            <v>38.4</v>
          </cell>
          <cell r="P16">
            <v>198.60000000000002</v>
          </cell>
          <cell r="Q16">
            <v>168</v>
          </cell>
          <cell r="T16">
            <v>13.203125</v>
          </cell>
          <cell r="U16">
            <v>8.828125</v>
          </cell>
          <cell r="V16">
            <v>39.799999999999997</v>
          </cell>
          <cell r="W16">
            <v>32.4</v>
          </cell>
          <cell r="X16">
            <v>44</v>
          </cell>
          <cell r="Y16">
            <v>31.4</v>
          </cell>
          <cell r="Z16">
            <v>34</v>
          </cell>
          <cell r="AB16">
            <v>49.650000000000006</v>
          </cell>
          <cell r="AC16">
            <v>12</v>
          </cell>
          <cell r="AD16">
            <v>14</v>
          </cell>
          <cell r="AE16">
            <v>42</v>
          </cell>
          <cell r="AF16">
            <v>14</v>
          </cell>
          <cell r="AG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510</v>
          </cell>
          <cell r="D17">
            <v>336</v>
          </cell>
          <cell r="E17">
            <v>263</v>
          </cell>
          <cell r="F17">
            <v>462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258</v>
          </cell>
          <cell r="K17">
            <v>5</v>
          </cell>
          <cell r="O17">
            <v>52.6</v>
          </cell>
          <cell r="P17">
            <v>274.39999999999998</v>
          </cell>
          <cell r="Q17">
            <v>336</v>
          </cell>
          <cell r="T17">
            <v>15.171102661596958</v>
          </cell>
          <cell r="U17">
            <v>8.7832699619771866</v>
          </cell>
          <cell r="V17">
            <v>46.6</v>
          </cell>
          <cell r="W17">
            <v>35.4</v>
          </cell>
          <cell r="X17">
            <v>33</v>
          </cell>
          <cell r="Y17">
            <v>36</v>
          </cell>
          <cell r="Z17">
            <v>28.4</v>
          </cell>
          <cell r="AB17">
            <v>68.599999999999994</v>
          </cell>
          <cell r="AC17">
            <v>12</v>
          </cell>
          <cell r="AD17">
            <v>28</v>
          </cell>
          <cell r="AE17">
            <v>84</v>
          </cell>
          <cell r="AF17">
            <v>14</v>
          </cell>
          <cell r="AG17">
            <v>70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D18">
            <v>29.6</v>
          </cell>
          <cell r="E18">
            <v>29.6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46</v>
          </cell>
          <cell r="K18">
            <v>-16.399999999999999</v>
          </cell>
          <cell r="O18">
            <v>5.92</v>
          </cell>
          <cell r="T18">
            <v>0</v>
          </cell>
          <cell r="U18">
            <v>0</v>
          </cell>
          <cell r="V18">
            <v>5.18</v>
          </cell>
          <cell r="W18">
            <v>10.36</v>
          </cell>
          <cell r="X18">
            <v>8.879999999999999</v>
          </cell>
          <cell r="Y18">
            <v>5.92</v>
          </cell>
          <cell r="Z18">
            <v>8.879999999999999</v>
          </cell>
          <cell r="AA18" t="str">
            <v>ротация на мини-сосиски</v>
          </cell>
          <cell r="AC18">
            <v>0</v>
          </cell>
        </row>
        <row r="19">
          <cell r="A19" t="str">
            <v>Мини-сосиски в тесте ТМ Зареченские . ВЕС  Поком</v>
          </cell>
          <cell r="B19" t="str">
            <v>кг</v>
          </cell>
          <cell r="C19">
            <v>198.7</v>
          </cell>
          <cell r="D19">
            <v>414.4</v>
          </cell>
          <cell r="E19">
            <v>196.1</v>
          </cell>
          <cell r="F19">
            <v>377.4</v>
          </cell>
          <cell r="G19">
            <v>1</v>
          </cell>
          <cell r="H19">
            <v>180</v>
          </cell>
          <cell r="I19" t="str">
            <v>матрица</v>
          </cell>
          <cell r="J19">
            <v>205.6</v>
          </cell>
          <cell r="K19">
            <v>-9.5</v>
          </cell>
          <cell r="O19">
            <v>39.22</v>
          </cell>
          <cell r="P19">
            <v>171.67999999999995</v>
          </cell>
          <cell r="Q19">
            <v>155.4</v>
          </cell>
          <cell r="T19">
            <v>13.584905660377357</v>
          </cell>
          <cell r="U19">
            <v>9.6226415094339615</v>
          </cell>
          <cell r="V19">
            <v>38.840000000000003</v>
          </cell>
          <cell r="W19">
            <v>13.92</v>
          </cell>
          <cell r="X19">
            <v>0</v>
          </cell>
          <cell r="Y19">
            <v>0</v>
          </cell>
          <cell r="Z19">
            <v>0</v>
          </cell>
          <cell r="AA19" t="str">
            <v>вместо фрайпиков</v>
          </cell>
          <cell r="AB19">
            <v>171.67999999999995</v>
          </cell>
          <cell r="AC19">
            <v>3.7</v>
          </cell>
          <cell r="AD19">
            <v>42</v>
          </cell>
          <cell r="AE19">
            <v>155.4</v>
          </cell>
          <cell r="AF19">
            <v>14</v>
          </cell>
          <cell r="AG19">
            <v>126</v>
          </cell>
        </row>
        <row r="20">
          <cell r="A20" t="str">
            <v>Мини-чебуреки с мясом ТМ Зареченские ТС Зареченские продукты.  Поком</v>
          </cell>
          <cell r="B20" t="str">
            <v>кг</v>
          </cell>
          <cell r="C20">
            <v>407</v>
          </cell>
          <cell r="D20">
            <v>132</v>
          </cell>
          <cell r="E20">
            <v>224</v>
          </cell>
          <cell r="F20">
            <v>298.5</v>
          </cell>
          <cell r="G20">
            <v>1</v>
          </cell>
          <cell r="H20">
            <v>180</v>
          </cell>
          <cell r="I20" t="str">
            <v>матрица</v>
          </cell>
          <cell r="J20">
            <v>218.4</v>
          </cell>
          <cell r="K20">
            <v>5.5999999999999943</v>
          </cell>
          <cell r="O20">
            <v>44.8</v>
          </cell>
          <cell r="P20">
            <v>328.69999999999993</v>
          </cell>
          <cell r="Q20">
            <v>330</v>
          </cell>
          <cell r="T20">
            <v>14.029017857142858</v>
          </cell>
          <cell r="U20">
            <v>6.6629464285714288</v>
          </cell>
          <cell r="V20">
            <v>38.5</v>
          </cell>
          <cell r="W20">
            <v>2.2000000000000002</v>
          </cell>
          <cell r="X20">
            <v>0</v>
          </cell>
          <cell r="Y20">
            <v>0</v>
          </cell>
          <cell r="Z20">
            <v>0</v>
          </cell>
          <cell r="AA20" t="str">
            <v>вместо жар-мени</v>
          </cell>
          <cell r="AB20">
            <v>328.69999999999993</v>
          </cell>
          <cell r="AC20">
            <v>5.5</v>
          </cell>
          <cell r="AD20">
            <v>60</v>
          </cell>
          <cell r="AE20">
            <v>330</v>
          </cell>
          <cell r="AF20">
            <v>12</v>
          </cell>
          <cell r="AG20">
            <v>84</v>
          </cell>
        </row>
        <row r="21">
          <cell r="A21" t="str">
            <v>Мини-шарики с курочкой и сыром ТМ Зареченские .ВЕС  Поком</v>
          </cell>
          <cell r="B21" t="str">
            <v>кг</v>
          </cell>
          <cell r="C21">
            <v>297</v>
          </cell>
          <cell r="E21">
            <v>246</v>
          </cell>
          <cell r="F21">
            <v>39</v>
          </cell>
          <cell r="G21">
            <v>1</v>
          </cell>
          <cell r="H21">
            <v>180</v>
          </cell>
          <cell r="I21" t="str">
            <v>матрица</v>
          </cell>
          <cell r="J21">
            <v>165.3</v>
          </cell>
          <cell r="K21">
            <v>80.699999999999989</v>
          </cell>
          <cell r="O21">
            <v>49.2</v>
          </cell>
          <cell r="P21">
            <v>649.80000000000007</v>
          </cell>
          <cell r="Q21">
            <v>630</v>
          </cell>
          <cell r="T21">
            <v>13.597560975609756</v>
          </cell>
          <cell r="U21">
            <v>0.79268292682926822</v>
          </cell>
          <cell r="V21">
            <v>19.7</v>
          </cell>
          <cell r="W21">
            <v>27.6</v>
          </cell>
          <cell r="X21">
            <v>8.4</v>
          </cell>
          <cell r="Y21">
            <v>21.14</v>
          </cell>
          <cell r="Z21">
            <v>11.4</v>
          </cell>
          <cell r="AA21" t="str">
            <v>вместо жар-болов</v>
          </cell>
          <cell r="AB21">
            <v>649.80000000000007</v>
          </cell>
          <cell r="AC21">
            <v>3</v>
          </cell>
          <cell r="AD21">
            <v>210</v>
          </cell>
          <cell r="AE21">
            <v>630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487</v>
          </cell>
          <cell r="D22">
            <v>941</v>
          </cell>
          <cell r="E22">
            <v>357</v>
          </cell>
          <cell r="F22">
            <v>908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355</v>
          </cell>
          <cell r="K22">
            <v>2</v>
          </cell>
          <cell r="O22">
            <v>71.400000000000006</v>
          </cell>
          <cell r="P22">
            <v>91.600000000000136</v>
          </cell>
          <cell r="Q22">
            <v>84</v>
          </cell>
          <cell r="T22">
            <v>13.893557422969186</v>
          </cell>
          <cell r="U22">
            <v>12.717086834733893</v>
          </cell>
          <cell r="V22">
            <v>86.2</v>
          </cell>
          <cell r="W22">
            <v>50.4</v>
          </cell>
          <cell r="X22">
            <v>67.8</v>
          </cell>
          <cell r="Y22">
            <v>52.4</v>
          </cell>
          <cell r="Z22">
            <v>46.6</v>
          </cell>
          <cell r="AA22" t="str">
            <v>сети</v>
          </cell>
          <cell r="AB22">
            <v>22.900000000000034</v>
          </cell>
          <cell r="AC22">
            <v>6</v>
          </cell>
          <cell r="AD22">
            <v>14</v>
          </cell>
          <cell r="AE22">
            <v>21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C23">
            <v>448</v>
          </cell>
          <cell r="D23">
            <v>588</v>
          </cell>
          <cell r="E23">
            <v>346</v>
          </cell>
          <cell r="F23">
            <v>488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346</v>
          </cell>
          <cell r="K23">
            <v>0</v>
          </cell>
          <cell r="O23">
            <v>69.2</v>
          </cell>
          <cell r="P23">
            <v>480.80000000000007</v>
          </cell>
          <cell r="Q23">
            <v>504</v>
          </cell>
          <cell r="T23">
            <v>14.335260115606935</v>
          </cell>
          <cell r="U23">
            <v>7.0520231213872826</v>
          </cell>
          <cell r="V23">
            <v>63.4</v>
          </cell>
          <cell r="W23">
            <v>40.4</v>
          </cell>
          <cell r="X23">
            <v>51.4</v>
          </cell>
          <cell r="Y23">
            <v>38.200000000000003</v>
          </cell>
          <cell r="Z23">
            <v>28</v>
          </cell>
          <cell r="AA23" t="str">
            <v>сети</v>
          </cell>
          <cell r="AB23">
            <v>120.20000000000002</v>
          </cell>
          <cell r="AC23">
            <v>6</v>
          </cell>
          <cell r="AD23">
            <v>84</v>
          </cell>
          <cell r="AE23">
            <v>126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C24">
            <v>159</v>
          </cell>
          <cell r="D24">
            <v>252</v>
          </cell>
          <cell r="E24">
            <v>76</v>
          </cell>
          <cell r="F24">
            <v>321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76</v>
          </cell>
          <cell r="K24">
            <v>0</v>
          </cell>
          <cell r="O24">
            <v>15.2</v>
          </cell>
          <cell r="Q24">
            <v>0</v>
          </cell>
          <cell r="T24">
            <v>21.118421052631579</v>
          </cell>
          <cell r="U24">
            <v>21.118421052631579</v>
          </cell>
          <cell r="V24">
            <v>28.4</v>
          </cell>
          <cell r="W24">
            <v>15.4</v>
          </cell>
          <cell r="X24">
            <v>19</v>
          </cell>
          <cell r="Y24">
            <v>28.4</v>
          </cell>
          <cell r="Z24">
            <v>16.2</v>
          </cell>
          <cell r="AA24" t="str">
            <v>сети</v>
          </cell>
          <cell r="AB24">
            <v>0</v>
          </cell>
          <cell r="AC24">
            <v>6</v>
          </cell>
          <cell r="AD24">
            <v>0</v>
          </cell>
          <cell r="AE24">
            <v>0</v>
          </cell>
          <cell r="AF24">
            <v>14</v>
          </cell>
          <cell r="AG24">
            <v>126</v>
          </cell>
        </row>
        <row r="25">
          <cell r="A25" t="str">
            <v>Наггетсы ТМ Горячая штучка ТС Foodgital 0,25кг.  Поком</v>
          </cell>
          <cell r="B25" t="str">
            <v>шт</v>
          </cell>
          <cell r="C25">
            <v>420</v>
          </cell>
          <cell r="E25">
            <v>119</v>
          </cell>
          <cell r="F25">
            <v>255</v>
          </cell>
          <cell r="G25">
            <v>0</v>
          </cell>
          <cell r="H25">
            <v>180</v>
          </cell>
          <cell r="I25" t="str">
            <v>нет в матрице</v>
          </cell>
          <cell r="J25">
            <v>124</v>
          </cell>
          <cell r="K25">
            <v>-5</v>
          </cell>
          <cell r="O25">
            <v>23.8</v>
          </cell>
          <cell r="T25">
            <v>10.714285714285714</v>
          </cell>
          <cell r="U25">
            <v>10.714285714285714</v>
          </cell>
          <cell r="V25">
            <v>23.4</v>
          </cell>
          <cell r="W25">
            <v>9</v>
          </cell>
          <cell r="X25">
            <v>1</v>
          </cell>
          <cell r="Y25">
            <v>0</v>
          </cell>
          <cell r="Z25">
            <v>0</v>
          </cell>
          <cell r="AA25" t="str">
            <v>нужно увеличить продажи!!! / от завода (СОСГ)</v>
          </cell>
          <cell r="AC25">
            <v>0</v>
          </cell>
        </row>
        <row r="26">
          <cell r="A26" t="str">
            <v>Наггетсы Хрустящие ТМ Зареченские ТС Зареченские продукты. Поком</v>
          </cell>
          <cell r="B26" t="str">
            <v>кг</v>
          </cell>
          <cell r="C26">
            <v>474</v>
          </cell>
          <cell r="D26">
            <v>864</v>
          </cell>
          <cell r="E26">
            <v>396</v>
          </cell>
          <cell r="F26">
            <v>876</v>
          </cell>
          <cell r="G26">
            <v>1</v>
          </cell>
          <cell r="H26">
            <v>180</v>
          </cell>
          <cell r="I26" t="str">
            <v>матрица</v>
          </cell>
          <cell r="J26">
            <v>396</v>
          </cell>
          <cell r="K26">
            <v>0</v>
          </cell>
          <cell r="O26">
            <v>79.2</v>
          </cell>
          <cell r="P26">
            <v>232.79999999999995</v>
          </cell>
          <cell r="Q26">
            <v>216</v>
          </cell>
          <cell r="T26">
            <v>13.787878787878787</v>
          </cell>
          <cell r="U26">
            <v>11.060606060606061</v>
          </cell>
          <cell r="V26">
            <v>92.4</v>
          </cell>
          <cell r="W26">
            <v>58.8</v>
          </cell>
          <cell r="X26">
            <v>58.8</v>
          </cell>
          <cell r="Y26">
            <v>70.8</v>
          </cell>
          <cell r="Z26">
            <v>68.400000000000006</v>
          </cell>
          <cell r="AB26">
            <v>232.79999999999995</v>
          </cell>
          <cell r="AC26">
            <v>6</v>
          </cell>
          <cell r="AD26">
            <v>36</v>
          </cell>
          <cell r="AE26">
            <v>216</v>
          </cell>
          <cell r="AF26">
            <v>12</v>
          </cell>
          <cell r="AG26">
            <v>84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C27">
            <v>1161</v>
          </cell>
          <cell r="D27">
            <v>672</v>
          </cell>
          <cell r="E27">
            <v>872</v>
          </cell>
          <cell r="F27">
            <v>842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849</v>
          </cell>
          <cell r="K27">
            <v>23</v>
          </cell>
          <cell r="O27">
            <v>174.4</v>
          </cell>
          <cell r="P27">
            <v>1599.6</v>
          </cell>
          <cell r="Q27">
            <v>1680</v>
          </cell>
          <cell r="T27">
            <v>14.461009174311926</v>
          </cell>
          <cell r="U27">
            <v>4.8279816513761462</v>
          </cell>
          <cell r="V27">
            <v>127.6</v>
          </cell>
          <cell r="W27">
            <v>131.6</v>
          </cell>
          <cell r="X27">
            <v>88.6</v>
          </cell>
          <cell r="Y27">
            <v>99</v>
          </cell>
          <cell r="Z27">
            <v>107.2</v>
          </cell>
          <cell r="AB27">
            <v>399.9</v>
          </cell>
          <cell r="AC27">
            <v>12</v>
          </cell>
          <cell r="AD27">
            <v>140</v>
          </cell>
          <cell r="AE27">
            <v>420</v>
          </cell>
          <cell r="AF27">
            <v>14</v>
          </cell>
          <cell r="AG27">
            <v>70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880</v>
          </cell>
          <cell r="D28">
            <v>1512</v>
          </cell>
          <cell r="E28">
            <v>582</v>
          </cell>
          <cell r="F28">
            <v>1390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582</v>
          </cell>
          <cell r="K28">
            <v>0</v>
          </cell>
          <cell r="O28">
            <v>116.4</v>
          </cell>
          <cell r="P28">
            <v>239.60000000000014</v>
          </cell>
          <cell r="Q28">
            <v>168</v>
          </cell>
          <cell r="T28">
            <v>13.384879725085909</v>
          </cell>
          <cell r="U28">
            <v>11.941580756013746</v>
          </cell>
          <cell r="V28">
            <v>144.19999999999999</v>
          </cell>
          <cell r="W28">
            <v>86</v>
          </cell>
          <cell r="X28">
            <v>97.8</v>
          </cell>
          <cell r="Y28">
            <v>88.2</v>
          </cell>
          <cell r="Z28">
            <v>80.8</v>
          </cell>
          <cell r="AA28" t="str">
            <v>сети</v>
          </cell>
          <cell r="AB28">
            <v>59.900000000000034</v>
          </cell>
          <cell r="AC28">
            <v>12</v>
          </cell>
          <cell r="AD28">
            <v>14</v>
          </cell>
          <cell r="AE28">
            <v>42</v>
          </cell>
          <cell r="AF28">
            <v>14</v>
          </cell>
          <cell r="AG28">
            <v>70</v>
          </cell>
        </row>
        <row r="29">
          <cell r="A29" t="str">
            <v>Наггетсы с куриным филе и сыром ТМ Вязанка ТС Из печи Сливушки 0,25 кг.  Поком</v>
          </cell>
          <cell r="B29" t="str">
            <v>шт</v>
          </cell>
          <cell r="C29">
            <v>541</v>
          </cell>
          <cell r="D29">
            <v>168</v>
          </cell>
          <cell r="E29">
            <v>207</v>
          </cell>
          <cell r="F29">
            <v>454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205</v>
          </cell>
          <cell r="K29">
            <v>2</v>
          </cell>
          <cell r="O29">
            <v>41.4</v>
          </cell>
          <cell r="P29">
            <v>125.60000000000002</v>
          </cell>
          <cell r="Q29">
            <v>168</v>
          </cell>
          <cell r="T29">
            <v>15.024154589371982</v>
          </cell>
          <cell r="U29">
            <v>10.966183574879228</v>
          </cell>
          <cell r="V29">
            <v>42.4</v>
          </cell>
          <cell r="W29">
            <v>46.6</v>
          </cell>
          <cell r="X29">
            <v>43.2</v>
          </cell>
          <cell r="Y29">
            <v>48.4</v>
          </cell>
          <cell r="Z29">
            <v>49.8</v>
          </cell>
          <cell r="AB29">
            <v>31.400000000000006</v>
          </cell>
          <cell r="AC29">
            <v>12</v>
          </cell>
          <cell r="AD29">
            <v>14</v>
          </cell>
          <cell r="AE29">
            <v>42</v>
          </cell>
          <cell r="AF29">
            <v>14</v>
          </cell>
          <cell r="AG29">
            <v>70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C30">
            <v>339</v>
          </cell>
          <cell r="D30">
            <v>84</v>
          </cell>
          <cell r="E30">
            <v>221</v>
          </cell>
          <cell r="F30">
            <v>192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221</v>
          </cell>
          <cell r="K30">
            <v>0</v>
          </cell>
          <cell r="O30">
            <v>44.2</v>
          </cell>
          <cell r="P30">
            <v>426.80000000000007</v>
          </cell>
          <cell r="Q30">
            <v>420</v>
          </cell>
          <cell r="T30">
            <v>13.846153846153845</v>
          </cell>
          <cell r="U30">
            <v>4.3438914027149318</v>
          </cell>
          <cell r="V30">
            <v>27.4</v>
          </cell>
          <cell r="W30">
            <v>32</v>
          </cell>
          <cell r="X30">
            <v>9.6</v>
          </cell>
          <cell r="Y30">
            <v>18</v>
          </cell>
          <cell r="Z30">
            <v>15.4</v>
          </cell>
          <cell r="AB30">
            <v>106.70000000000002</v>
          </cell>
          <cell r="AC30">
            <v>6</v>
          </cell>
          <cell r="AD30">
            <v>70</v>
          </cell>
          <cell r="AE30">
            <v>105</v>
          </cell>
          <cell r="AF30">
            <v>14</v>
          </cell>
          <cell r="AG30">
            <v>126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424</v>
          </cell>
          <cell r="D31">
            <v>672</v>
          </cell>
          <cell r="E31">
            <v>277</v>
          </cell>
          <cell r="F31">
            <v>677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277</v>
          </cell>
          <cell r="K31">
            <v>0</v>
          </cell>
          <cell r="O31">
            <v>55.4</v>
          </cell>
          <cell r="P31">
            <v>98.600000000000023</v>
          </cell>
          <cell r="Q31">
            <v>168</v>
          </cell>
          <cell r="T31">
            <v>15.252707581227437</v>
          </cell>
          <cell r="U31">
            <v>12.220216606498195</v>
          </cell>
          <cell r="V31">
            <v>67.599999999999994</v>
          </cell>
          <cell r="W31">
            <v>43.4</v>
          </cell>
          <cell r="X31">
            <v>44.8</v>
          </cell>
          <cell r="Y31">
            <v>28.8</v>
          </cell>
          <cell r="Z31">
            <v>41.8</v>
          </cell>
          <cell r="AB31">
            <v>24.650000000000006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  <cell r="AG31">
            <v>70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C32">
            <v>288</v>
          </cell>
          <cell r="D32">
            <v>96</v>
          </cell>
          <cell r="E32">
            <v>299</v>
          </cell>
          <cell r="F32">
            <v>70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334</v>
          </cell>
          <cell r="K32">
            <v>-35</v>
          </cell>
          <cell r="O32">
            <v>59.8</v>
          </cell>
          <cell r="P32">
            <v>767.19999999999993</v>
          </cell>
          <cell r="Q32">
            <v>768</v>
          </cell>
          <cell r="T32">
            <v>14.013377926421406</v>
          </cell>
          <cell r="U32">
            <v>1.1705685618729098</v>
          </cell>
          <cell r="V32">
            <v>3.6</v>
          </cell>
          <cell r="W32">
            <v>28</v>
          </cell>
          <cell r="X32">
            <v>6.8</v>
          </cell>
          <cell r="Y32">
            <v>13</v>
          </cell>
          <cell r="Z32">
            <v>8.1999999999999993</v>
          </cell>
          <cell r="AB32">
            <v>575.4</v>
          </cell>
          <cell r="AC32">
            <v>8</v>
          </cell>
          <cell r="AD32">
            <v>96</v>
          </cell>
          <cell r="AE32">
            <v>576</v>
          </cell>
          <cell r="AF32">
            <v>12</v>
          </cell>
          <cell r="AG32">
            <v>84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C33">
            <v>120</v>
          </cell>
          <cell r="D33">
            <v>193</v>
          </cell>
          <cell r="E33">
            <v>78</v>
          </cell>
          <cell r="F33">
            <v>193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78</v>
          </cell>
          <cell r="K33">
            <v>0</v>
          </cell>
          <cell r="O33">
            <v>15.6</v>
          </cell>
          <cell r="P33">
            <v>56.599999999999994</v>
          </cell>
          <cell r="Q33">
            <v>96</v>
          </cell>
          <cell r="T33">
            <v>18.525641025641026</v>
          </cell>
          <cell r="U33">
            <v>12.371794871794872</v>
          </cell>
          <cell r="V33">
            <v>18.600000000000001</v>
          </cell>
          <cell r="W33">
            <v>10</v>
          </cell>
          <cell r="X33">
            <v>8.4</v>
          </cell>
          <cell r="Y33">
            <v>12.6</v>
          </cell>
          <cell r="Z33">
            <v>16.8</v>
          </cell>
          <cell r="AB33">
            <v>42.449999999999996</v>
          </cell>
          <cell r="AC33">
            <v>8</v>
          </cell>
          <cell r="AD33">
            <v>12</v>
          </cell>
          <cell r="AE33">
            <v>72</v>
          </cell>
          <cell r="AF33">
            <v>12</v>
          </cell>
          <cell r="AG33">
            <v>84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220</v>
          </cell>
          <cell r="K34">
            <v>-220</v>
          </cell>
          <cell r="O34">
            <v>0</v>
          </cell>
          <cell r="P34">
            <v>120</v>
          </cell>
          <cell r="Q34">
            <v>96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в бланке</v>
          </cell>
          <cell r="AB34">
            <v>90</v>
          </cell>
          <cell r="AC34">
            <v>8</v>
          </cell>
          <cell r="AD34">
            <v>12</v>
          </cell>
          <cell r="AE34">
            <v>72</v>
          </cell>
          <cell r="AF34">
            <v>12</v>
          </cell>
          <cell r="AG34">
            <v>84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170</v>
          </cell>
          <cell r="D35">
            <v>96</v>
          </cell>
          <cell r="E35">
            <v>76</v>
          </cell>
          <cell r="F35">
            <v>171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76</v>
          </cell>
          <cell r="K35">
            <v>0</v>
          </cell>
          <cell r="O35">
            <v>15.2</v>
          </cell>
          <cell r="P35">
            <v>72.199999999999989</v>
          </cell>
          <cell r="Q35">
            <v>96</v>
          </cell>
          <cell r="T35">
            <v>17.565789473684212</v>
          </cell>
          <cell r="U35">
            <v>11.25</v>
          </cell>
          <cell r="V35">
            <v>17</v>
          </cell>
          <cell r="W35">
            <v>16.399999999999999</v>
          </cell>
          <cell r="X35">
            <v>12</v>
          </cell>
          <cell r="Y35">
            <v>10.8</v>
          </cell>
          <cell r="Z35">
            <v>12.8</v>
          </cell>
          <cell r="AB35">
            <v>54.149999999999991</v>
          </cell>
          <cell r="AC35">
            <v>8</v>
          </cell>
          <cell r="AD35">
            <v>12</v>
          </cell>
          <cell r="AE35">
            <v>72</v>
          </cell>
          <cell r="AF35">
            <v>12</v>
          </cell>
          <cell r="AG35">
            <v>84</v>
          </cell>
        </row>
        <row r="36">
          <cell r="A36" t="str">
            <v>Пельмени «Бигбули с мясом» 0,43 Сфера ТМ «Горячая штучка»  Поком</v>
          </cell>
          <cell r="B36" t="str">
            <v>шт</v>
          </cell>
          <cell r="E36">
            <v>28</v>
          </cell>
          <cell r="F36">
            <v>110</v>
          </cell>
          <cell r="G36">
            <v>0.43</v>
          </cell>
          <cell r="H36">
            <v>180</v>
          </cell>
          <cell r="I36" t="str">
            <v>матрица</v>
          </cell>
          <cell r="K36">
            <v>28</v>
          </cell>
          <cell r="O36">
            <v>5.6</v>
          </cell>
          <cell r="Q36">
            <v>0</v>
          </cell>
          <cell r="T36">
            <v>19.642857142857142</v>
          </cell>
          <cell r="U36">
            <v>19.642857142857142</v>
          </cell>
          <cell r="V36">
            <v>4</v>
          </cell>
          <cell r="W36">
            <v>2.4</v>
          </cell>
          <cell r="X36">
            <v>1.6</v>
          </cell>
          <cell r="Y36">
            <v>2.8</v>
          </cell>
          <cell r="Z36">
            <v>5</v>
          </cell>
          <cell r="AA36" t="str">
            <v>есть дубль / нужно увеличить продажи</v>
          </cell>
          <cell r="AB36">
            <v>0</v>
          </cell>
          <cell r="AC36">
            <v>16</v>
          </cell>
          <cell r="AD36">
            <v>0</v>
          </cell>
          <cell r="AE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C37">
            <v>333</v>
          </cell>
          <cell r="D37">
            <v>192</v>
          </cell>
          <cell r="E37">
            <v>176</v>
          </cell>
          <cell r="F37">
            <v>292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176</v>
          </cell>
          <cell r="K37">
            <v>0</v>
          </cell>
          <cell r="O37">
            <v>35.200000000000003</v>
          </cell>
          <cell r="P37">
            <v>200.80000000000007</v>
          </cell>
          <cell r="Q37">
            <v>192</v>
          </cell>
          <cell r="T37">
            <v>13.749999999999998</v>
          </cell>
          <cell r="U37">
            <v>8.295454545454545</v>
          </cell>
          <cell r="V37">
            <v>33.200000000000003</v>
          </cell>
          <cell r="W37">
            <v>24.6</v>
          </cell>
          <cell r="X37">
            <v>14</v>
          </cell>
          <cell r="Y37">
            <v>16.399999999999999</v>
          </cell>
          <cell r="Z37">
            <v>14</v>
          </cell>
          <cell r="AA37" t="str">
            <v>СПАР</v>
          </cell>
          <cell r="AB37">
            <v>180.72000000000006</v>
          </cell>
          <cell r="AC37">
            <v>8</v>
          </cell>
          <cell r="AD37">
            <v>24</v>
          </cell>
          <cell r="AE37">
            <v>172.8</v>
          </cell>
          <cell r="AF37">
            <v>12</v>
          </cell>
          <cell r="AG37">
            <v>84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C38">
            <v>617</v>
          </cell>
          <cell r="E38">
            <v>24</v>
          </cell>
          <cell r="F38">
            <v>592</v>
          </cell>
          <cell r="G38">
            <v>0.43</v>
          </cell>
          <cell r="H38">
            <v>180</v>
          </cell>
          <cell r="I38" t="str">
            <v>матрица</v>
          </cell>
          <cell r="J38">
            <v>16</v>
          </cell>
          <cell r="K38">
            <v>8</v>
          </cell>
          <cell r="O38">
            <v>4.8</v>
          </cell>
          <cell r="Q38">
            <v>0</v>
          </cell>
          <cell r="T38">
            <v>123.33333333333334</v>
          </cell>
          <cell r="U38">
            <v>123.33333333333334</v>
          </cell>
          <cell r="V38">
            <v>6.8</v>
          </cell>
          <cell r="W38">
            <v>2.2000000000000002</v>
          </cell>
          <cell r="X38">
            <v>5</v>
          </cell>
          <cell r="Y38">
            <v>3.4</v>
          </cell>
          <cell r="Z38">
            <v>5</v>
          </cell>
          <cell r="AA38" t="str">
            <v>нужно увеличить продажи!!! / СПАР</v>
          </cell>
          <cell r="AB38">
            <v>0</v>
          </cell>
          <cell r="AC38">
            <v>16</v>
          </cell>
          <cell r="AD38">
            <v>0</v>
          </cell>
          <cell r="AE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234</v>
          </cell>
          <cell r="D39">
            <v>96</v>
          </cell>
          <cell r="E39">
            <v>79</v>
          </cell>
          <cell r="F39">
            <v>217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79</v>
          </cell>
          <cell r="K39">
            <v>0</v>
          </cell>
          <cell r="O39">
            <v>15.8</v>
          </cell>
          <cell r="P39">
            <v>67.400000000000034</v>
          </cell>
          <cell r="Q39">
            <v>96</v>
          </cell>
          <cell r="T39">
            <v>19.810126582278482</v>
          </cell>
          <cell r="U39">
            <v>13.734177215189872</v>
          </cell>
          <cell r="V39">
            <v>23.2</v>
          </cell>
          <cell r="W39">
            <v>24.4</v>
          </cell>
          <cell r="X39">
            <v>14.6</v>
          </cell>
          <cell r="Y39">
            <v>21.6</v>
          </cell>
          <cell r="Z39">
            <v>16.600000000000001</v>
          </cell>
          <cell r="AB39">
            <v>60.660000000000032</v>
          </cell>
          <cell r="AC39">
            <v>8</v>
          </cell>
          <cell r="AD39">
            <v>12</v>
          </cell>
          <cell r="AE39">
            <v>86.4</v>
          </cell>
          <cell r="AF39">
            <v>12</v>
          </cell>
          <cell r="AG39">
            <v>84</v>
          </cell>
        </row>
        <row r="40">
          <cell r="A40" t="str">
            <v>Пельмени Бигбули с мясом, Горячая штучка сфера 0,43 кг  ПОКОМ</v>
          </cell>
          <cell r="B40" t="str">
            <v>шт</v>
          </cell>
          <cell r="C40">
            <v>140</v>
          </cell>
          <cell r="E40">
            <v>28</v>
          </cell>
          <cell r="F40">
            <v>110</v>
          </cell>
          <cell r="G40">
            <v>0</v>
          </cell>
          <cell r="H40">
            <v>180</v>
          </cell>
          <cell r="I40" t="str">
            <v>нет в матрице</v>
          </cell>
          <cell r="J40">
            <v>28</v>
          </cell>
          <cell r="K40">
            <v>0</v>
          </cell>
          <cell r="O40">
            <v>5.6</v>
          </cell>
          <cell r="T40">
            <v>19.642857142857142</v>
          </cell>
          <cell r="U40">
            <v>19.642857142857142</v>
          </cell>
          <cell r="V40">
            <v>4</v>
          </cell>
          <cell r="W40">
            <v>2.4</v>
          </cell>
          <cell r="X40">
            <v>1.6</v>
          </cell>
          <cell r="Y40">
            <v>2.8</v>
          </cell>
          <cell r="Z40">
            <v>5</v>
          </cell>
          <cell r="AA40" t="str">
            <v>дубль / нужно увеличить продажи</v>
          </cell>
          <cell r="AC40">
            <v>0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C41">
            <v>445</v>
          </cell>
          <cell r="D41">
            <v>288</v>
          </cell>
          <cell r="E41">
            <v>187</v>
          </cell>
          <cell r="F41">
            <v>468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187</v>
          </cell>
          <cell r="K41">
            <v>0</v>
          </cell>
          <cell r="O41">
            <v>37.4</v>
          </cell>
          <cell r="P41">
            <v>55.600000000000023</v>
          </cell>
          <cell r="Q41">
            <v>96</v>
          </cell>
          <cell r="T41">
            <v>15.080213903743315</v>
          </cell>
          <cell r="U41">
            <v>12.51336898395722</v>
          </cell>
          <cell r="V41">
            <v>48</v>
          </cell>
          <cell r="W41">
            <v>37</v>
          </cell>
          <cell r="X41">
            <v>27</v>
          </cell>
          <cell r="Y41">
            <v>27.6</v>
          </cell>
          <cell r="Z41">
            <v>28</v>
          </cell>
          <cell r="AA41" t="str">
            <v>СПАР</v>
          </cell>
          <cell r="AB41">
            <v>50.04000000000002</v>
          </cell>
          <cell r="AC41">
            <v>8</v>
          </cell>
          <cell r="AD41">
            <v>12</v>
          </cell>
          <cell r="AE41">
            <v>86.4</v>
          </cell>
          <cell r="AF41">
            <v>12</v>
          </cell>
          <cell r="AG41">
            <v>84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C42">
            <v>196</v>
          </cell>
          <cell r="E42">
            <v>30</v>
          </cell>
          <cell r="F42">
            <v>165</v>
          </cell>
          <cell r="G42">
            <v>0</v>
          </cell>
          <cell r="H42">
            <v>180</v>
          </cell>
          <cell r="I42" t="str">
            <v>нет в матрице</v>
          </cell>
          <cell r="J42">
            <v>30</v>
          </cell>
          <cell r="K42">
            <v>0</v>
          </cell>
          <cell r="O42">
            <v>6</v>
          </cell>
          <cell r="T42">
            <v>27.5</v>
          </cell>
          <cell r="U42">
            <v>27.5</v>
          </cell>
          <cell r="V42">
            <v>3.2</v>
          </cell>
          <cell r="W42">
            <v>4.2</v>
          </cell>
          <cell r="X42">
            <v>5.6</v>
          </cell>
          <cell r="Y42">
            <v>4</v>
          </cell>
          <cell r="Z42">
            <v>5.8</v>
          </cell>
          <cell r="AA42" t="str">
            <v>дубль / нужно увеличить продажи</v>
          </cell>
          <cell r="AC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E43">
            <v>30</v>
          </cell>
          <cell r="F43">
            <v>165</v>
          </cell>
          <cell r="G43">
            <v>0.43</v>
          </cell>
          <cell r="H43">
            <v>180</v>
          </cell>
          <cell r="I43" t="str">
            <v>матрица</v>
          </cell>
          <cell r="K43">
            <v>30</v>
          </cell>
          <cell r="O43">
            <v>6</v>
          </cell>
          <cell r="Q43">
            <v>0</v>
          </cell>
          <cell r="T43">
            <v>27.5</v>
          </cell>
          <cell r="U43">
            <v>27.5</v>
          </cell>
          <cell r="V43">
            <v>6.4</v>
          </cell>
          <cell r="W43">
            <v>4.2</v>
          </cell>
          <cell r="X43">
            <v>5.6</v>
          </cell>
          <cell r="Y43">
            <v>4</v>
          </cell>
          <cell r="Z43">
            <v>9</v>
          </cell>
          <cell r="AA43" t="str">
            <v>есть дубль / нужно увеличить продажи / СПАР</v>
          </cell>
          <cell r="AB43">
            <v>0</v>
          </cell>
          <cell r="AC43">
            <v>16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654</v>
          </cell>
          <cell r="D44">
            <v>96</v>
          </cell>
          <cell r="E44">
            <v>235</v>
          </cell>
          <cell r="F44">
            <v>474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237</v>
          </cell>
          <cell r="K44">
            <v>-2</v>
          </cell>
          <cell r="O44">
            <v>47</v>
          </cell>
          <cell r="P44">
            <v>184</v>
          </cell>
          <cell r="Q44">
            <v>192</v>
          </cell>
          <cell r="T44">
            <v>14.170212765957446</v>
          </cell>
          <cell r="U44">
            <v>10.085106382978724</v>
          </cell>
          <cell r="V44">
            <v>45.4</v>
          </cell>
          <cell r="W44">
            <v>42.8</v>
          </cell>
          <cell r="X44">
            <v>45.4</v>
          </cell>
          <cell r="Y44">
            <v>59</v>
          </cell>
          <cell r="Z44">
            <v>39.4</v>
          </cell>
          <cell r="AA44" t="str">
            <v>ТК Вояж (акция август) / СПАР</v>
          </cell>
          <cell r="AB44">
            <v>165.6</v>
          </cell>
          <cell r="AC44">
            <v>8</v>
          </cell>
          <cell r="AD44">
            <v>24</v>
          </cell>
          <cell r="AE44">
            <v>172.8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713</v>
          </cell>
          <cell r="E45">
            <v>25</v>
          </cell>
          <cell r="F45">
            <v>678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25</v>
          </cell>
          <cell r="K45">
            <v>0</v>
          </cell>
          <cell r="O45">
            <v>5</v>
          </cell>
          <cell r="Q45">
            <v>0</v>
          </cell>
          <cell r="T45">
            <v>135.6</v>
          </cell>
          <cell r="U45">
            <v>135.6</v>
          </cell>
          <cell r="V45">
            <v>9</v>
          </cell>
          <cell r="W45">
            <v>4</v>
          </cell>
          <cell r="X45">
            <v>8.4</v>
          </cell>
          <cell r="Y45">
            <v>7.4</v>
          </cell>
          <cell r="Z45">
            <v>2.6</v>
          </cell>
          <cell r="AA45" t="str">
            <v>нужно увеличить продажи!!! / СПАР</v>
          </cell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740</v>
          </cell>
          <cell r="D46">
            <v>780</v>
          </cell>
          <cell r="E46">
            <v>500</v>
          </cell>
          <cell r="F46">
            <v>955</v>
          </cell>
          <cell r="G46">
            <v>1</v>
          </cell>
          <cell r="H46">
            <v>180</v>
          </cell>
          <cell r="I46" t="str">
            <v>матрица</v>
          </cell>
          <cell r="J46">
            <v>500</v>
          </cell>
          <cell r="K46">
            <v>0</v>
          </cell>
          <cell r="O46">
            <v>100</v>
          </cell>
          <cell r="P46">
            <v>445</v>
          </cell>
          <cell r="Q46">
            <v>420</v>
          </cell>
          <cell r="T46">
            <v>13.75</v>
          </cell>
          <cell r="U46">
            <v>9.5500000000000007</v>
          </cell>
          <cell r="V46">
            <v>102</v>
          </cell>
          <cell r="W46">
            <v>83</v>
          </cell>
          <cell r="X46">
            <v>64</v>
          </cell>
          <cell r="Y46">
            <v>108</v>
          </cell>
          <cell r="Z46">
            <v>92.74</v>
          </cell>
          <cell r="AB46">
            <v>445</v>
          </cell>
          <cell r="AC46">
            <v>5</v>
          </cell>
          <cell r="AD46">
            <v>84</v>
          </cell>
          <cell r="AE46">
            <v>420</v>
          </cell>
          <cell r="AF46">
            <v>12</v>
          </cell>
          <cell r="AG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1005</v>
          </cell>
          <cell r="E47">
            <v>276</v>
          </cell>
          <cell r="F47">
            <v>667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278</v>
          </cell>
          <cell r="K47">
            <v>-2</v>
          </cell>
          <cell r="O47">
            <v>55.2</v>
          </cell>
          <cell r="P47">
            <v>105.80000000000007</v>
          </cell>
          <cell r="Q47">
            <v>96</v>
          </cell>
          <cell r="T47">
            <v>13.822463768115941</v>
          </cell>
          <cell r="U47">
            <v>12.083333333333332</v>
          </cell>
          <cell r="V47">
            <v>47.4</v>
          </cell>
          <cell r="W47">
            <v>55.2</v>
          </cell>
          <cell r="X47">
            <v>80.8</v>
          </cell>
          <cell r="Y47">
            <v>81.400000000000006</v>
          </cell>
          <cell r="Z47">
            <v>55.4</v>
          </cell>
          <cell r="AA47" t="str">
            <v>ТК Вояж (акция август) / СПАР</v>
          </cell>
          <cell r="AB47">
            <v>95.22000000000007</v>
          </cell>
          <cell r="AC47">
            <v>8</v>
          </cell>
          <cell r="AD47">
            <v>12</v>
          </cell>
          <cell r="AE47">
            <v>86.4</v>
          </cell>
          <cell r="AF47">
            <v>12</v>
          </cell>
          <cell r="AG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773</v>
          </cell>
          <cell r="E48">
            <v>38</v>
          </cell>
          <cell r="F48">
            <v>732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38</v>
          </cell>
          <cell r="K48">
            <v>0</v>
          </cell>
          <cell r="O48">
            <v>7.6</v>
          </cell>
          <cell r="Q48">
            <v>0</v>
          </cell>
          <cell r="T48">
            <v>96.31578947368422</v>
          </cell>
          <cell r="U48">
            <v>96.31578947368422</v>
          </cell>
          <cell r="V48">
            <v>6.2</v>
          </cell>
          <cell r="W48">
            <v>6.4</v>
          </cell>
          <cell r="X48">
            <v>6.6</v>
          </cell>
          <cell r="Y48">
            <v>4.8</v>
          </cell>
          <cell r="Z48">
            <v>4.5999999999999996</v>
          </cell>
          <cell r="AA48" t="str">
            <v>нужно увеличить продажи!!! / СПАР</v>
          </cell>
          <cell r="AB48">
            <v>0</v>
          </cell>
          <cell r="AC48">
            <v>16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124</v>
          </cell>
          <cell r="E49">
            <v>74</v>
          </cell>
          <cell r="F49">
            <v>49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74</v>
          </cell>
          <cell r="K49">
            <v>0</v>
          </cell>
          <cell r="O49">
            <v>14.8</v>
          </cell>
          <cell r="P49">
            <v>158.20000000000002</v>
          </cell>
          <cell r="Q49">
            <v>120</v>
          </cell>
          <cell r="T49">
            <v>11.418918918918918</v>
          </cell>
          <cell r="U49">
            <v>3.3108108108108105</v>
          </cell>
          <cell r="V49">
            <v>2.8</v>
          </cell>
          <cell r="W49">
            <v>2.4</v>
          </cell>
          <cell r="X49">
            <v>3.4</v>
          </cell>
          <cell r="Y49">
            <v>12</v>
          </cell>
          <cell r="Z49">
            <v>0.4</v>
          </cell>
          <cell r="AA49" t="str">
            <v>новинка Майба /нужно увеличить продажи</v>
          </cell>
          <cell r="AB49">
            <v>110.74000000000001</v>
          </cell>
          <cell r="AC49">
            <v>10</v>
          </cell>
          <cell r="AD49">
            <v>12</v>
          </cell>
          <cell r="AE49">
            <v>84</v>
          </cell>
          <cell r="AF49">
            <v>12</v>
          </cell>
          <cell r="AG49">
            <v>84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108</v>
          </cell>
          <cell r="E50">
            <v>77</v>
          </cell>
          <cell r="F50">
            <v>30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79</v>
          </cell>
          <cell r="K50">
            <v>-2</v>
          </cell>
          <cell r="O50">
            <v>15.4</v>
          </cell>
          <cell r="P50">
            <v>185.6</v>
          </cell>
          <cell r="Q50">
            <v>240</v>
          </cell>
          <cell r="T50">
            <v>17.532467532467532</v>
          </cell>
          <cell r="U50">
            <v>1.948051948051948</v>
          </cell>
          <cell r="V50">
            <v>2.2000000000000002</v>
          </cell>
          <cell r="W50">
            <v>2.4</v>
          </cell>
          <cell r="X50">
            <v>7.8</v>
          </cell>
          <cell r="Y50">
            <v>12</v>
          </cell>
          <cell r="Z50">
            <v>0.2</v>
          </cell>
          <cell r="AA50" t="str">
            <v>новинка Майба /нужно увеличить продажи</v>
          </cell>
          <cell r="AB50">
            <v>129.91999999999999</v>
          </cell>
          <cell r="AC50">
            <v>10</v>
          </cell>
          <cell r="AD50">
            <v>24</v>
          </cell>
          <cell r="AE50">
            <v>168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394</v>
          </cell>
          <cell r="E51">
            <v>80</v>
          </cell>
          <cell r="F51">
            <v>276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80</v>
          </cell>
          <cell r="K51">
            <v>0</v>
          </cell>
          <cell r="O51">
            <v>16</v>
          </cell>
          <cell r="Q51">
            <v>0</v>
          </cell>
          <cell r="T51">
            <v>17.25</v>
          </cell>
          <cell r="U51">
            <v>17.25</v>
          </cell>
          <cell r="V51">
            <v>20.8</v>
          </cell>
          <cell r="W51">
            <v>16.600000000000001</v>
          </cell>
          <cell r="X51">
            <v>7.4</v>
          </cell>
          <cell r="Y51">
            <v>17.399999999999999</v>
          </cell>
          <cell r="Z51">
            <v>17.2</v>
          </cell>
          <cell r="AA51" t="str">
            <v>СПАР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386</v>
          </cell>
          <cell r="E52">
            <v>69</v>
          </cell>
          <cell r="F52">
            <v>287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69</v>
          </cell>
          <cell r="K52">
            <v>0</v>
          </cell>
          <cell r="O52">
            <v>13.8</v>
          </cell>
          <cell r="Q52">
            <v>0</v>
          </cell>
          <cell r="T52">
            <v>20.79710144927536</v>
          </cell>
          <cell r="U52">
            <v>20.79710144927536</v>
          </cell>
          <cell r="V52">
            <v>15.6</v>
          </cell>
          <cell r="W52">
            <v>10.8</v>
          </cell>
          <cell r="X52">
            <v>9.8000000000000007</v>
          </cell>
          <cell r="Y52">
            <v>14.2</v>
          </cell>
          <cell r="Z52">
            <v>12.8</v>
          </cell>
          <cell r="AA52" t="str">
            <v>нужно увеличить продажи / СПАР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457</v>
          </cell>
          <cell r="E53">
            <v>58</v>
          </cell>
          <cell r="F53">
            <v>388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58</v>
          </cell>
          <cell r="K53">
            <v>0</v>
          </cell>
          <cell r="O53">
            <v>11.6</v>
          </cell>
          <cell r="Q53">
            <v>0</v>
          </cell>
          <cell r="T53">
            <v>33.448275862068968</v>
          </cell>
          <cell r="U53">
            <v>33.448275862068968</v>
          </cell>
          <cell r="V53">
            <v>9.8000000000000007</v>
          </cell>
          <cell r="W53">
            <v>10.6</v>
          </cell>
          <cell r="X53">
            <v>12</v>
          </cell>
          <cell r="Y53">
            <v>11.6</v>
          </cell>
          <cell r="Z53">
            <v>10.6</v>
          </cell>
          <cell r="AA53" t="str">
            <v>нужно увеличить продажи / СПАР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137</v>
          </cell>
          <cell r="D54">
            <v>192</v>
          </cell>
          <cell r="E54">
            <v>63</v>
          </cell>
          <cell r="F54">
            <v>235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63</v>
          </cell>
          <cell r="K54">
            <v>0</v>
          </cell>
          <cell r="O54">
            <v>12.6</v>
          </cell>
          <cell r="Q54">
            <v>0</v>
          </cell>
          <cell r="T54">
            <v>18.650793650793652</v>
          </cell>
          <cell r="U54">
            <v>18.650793650793652</v>
          </cell>
          <cell r="V54">
            <v>18</v>
          </cell>
          <cell r="W54">
            <v>12.6</v>
          </cell>
          <cell r="X54">
            <v>14.4</v>
          </cell>
          <cell r="Y54">
            <v>14</v>
          </cell>
          <cell r="Z54">
            <v>15.6</v>
          </cell>
          <cell r="AA54" t="str">
            <v>сети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202</v>
          </cell>
          <cell r="E55">
            <v>38</v>
          </cell>
          <cell r="F55">
            <v>155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38</v>
          </cell>
          <cell r="K55">
            <v>0</v>
          </cell>
          <cell r="O55">
            <v>7.6</v>
          </cell>
          <cell r="Q55">
            <v>0</v>
          </cell>
          <cell r="T55">
            <v>20.394736842105264</v>
          </cell>
          <cell r="U55">
            <v>20.394736842105264</v>
          </cell>
          <cell r="V55">
            <v>14.2</v>
          </cell>
          <cell r="W55">
            <v>12.4</v>
          </cell>
          <cell r="X55">
            <v>18.8</v>
          </cell>
          <cell r="Y55">
            <v>21.6</v>
          </cell>
          <cell r="Z55">
            <v>9.6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218</v>
          </cell>
          <cell r="E56">
            <v>70</v>
          </cell>
          <cell r="F56">
            <v>133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70</v>
          </cell>
          <cell r="K56">
            <v>0</v>
          </cell>
          <cell r="O56">
            <v>14</v>
          </cell>
          <cell r="P56">
            <v>63</v>
          </cell>
          <cell r="Q56">
            <v>96</v>
          </cell>
          <cell r="T56">
            <v>16.357142857142858</v>
          </cell>
          <cell r="U56">
            <v>9.5</v>
          </cell>
          <cell r="V56">
            <v>14.2</v>
          </cell>
          <cell r="W56">
            <v>13.6</v>
          </cell>
          <cell r="X56">
            <v>11</v>
          </cell>
          <cell r="Y56">
            <v>22.2</v>
          </cell>
          <cell r="Z56">
            <v>13.6</v>
          </cell>
          <cell r="AB56">
            <v>56.7</v>
          </cell>
          <cell r="AC56">
            <v>8</v>
          </cell>
          <cell r="AD56">
            <v>12</v>
          </cell>
          <cell r="AE56">
            <v>86.4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160</v>
          </cell>
          <cell r="D57">
            <v>360</v>
          </cell>
          <cell r="E57">
            <v>155</v>
          </cell>
          <cell r="F57">
            <v>360</v>
          </cell>
          <cell r="G57">
            <v>1</v>
          </cell>
          <cell r="H57">
            <v>180</v>
          </cell>
          <cell r="I57" t="str">
            <v>матрица</v>
          </cell>
          <cell r="J57">
            <v>190</v>
          </cell>
          <cell r="K57">
            <v>-35</v>
          </cell>
          <cell r="O57">
            <v>31</v>
          </cell>
          <cell r="P57">
            <v>74</v>
          </cell>
          <cell r="Q57">
            <v>60</v>
          </cell>
          <cell r="T57">
            <v>13.548387096774194</v>
          </cell>
          <cell r="U57">
            <v>11.612903225806452</v>
          </cell>
          <cell r="V57">
            <v>35</v>
          </cell>
          <cell r="W57">
            <v>22</v>
          </cell>
          <cell r="X57">
            <v>21</v>
          </cell>
          <cell r="Y57">
            <v>37</v>
          </cell>
          <cell r="Z57">
            <v>39.739999999999988</v>
          </cell>
          <cell r="AB57">
            <v>74</v>
          </cell>
          <cell r="AC57">
            <v>5</v>
          </cell>
          <cell r="AD57">
            <v>12</v>
          </cell>
          <cell r="AE57">
            <v>60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10</v>
          </cell>
          <cell r="F58">
            <v>10</v>
          </cell>
          <cell r="G58">
            <v>1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Q58">
            <v>0</v>
          </cell>
          <cell r="T58" t="e">
            <v>#DIV/0!</v>
          </cell>
          <cell r="U58" t="e">
            <v>#DIV/0!</v>
          </cell>
          <cell r="V58">
            <v>0.2</v>
          </cell>
          <cell r="W58">
            <v>0</v>
          </cell>
          <cell r="X58">
            <v>0</v>
          </cell>
          <cell r="Y58">
            <v>0.4</v>
          </cell>
          <cell r="Z58">
            <v>0</v>
          </cell>
          <cell r="AA58" t="str">
            <v>нужно увеличить продажи!!!</v>
          </cell>
          <cell r="AB58">
            <v>0</v>
          </cell>
          <cell r="AC58">
            <v>5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C59">
            <v>45</v>
          </cell>
          <cell r="E59">
            <v>10</v>
          </cell>
          <cell r="F59">
            <v>28</v>
          </cell>
          <cell r="G59">
            <v>0.2</v>
          </cell>
          <cell r="H59">
            <v>180</v>
          </cell>
          <cell r="I59" t="str">
            <v>матрица</v>
          </cell>
          <cell r="J59">
            <v>10</v>
          </cell>
          <cell r="K59">
            <v>0</v>
          </cell>
          <cell r="O59">
            <v>2</v>
          </cell>
          <cell r="Q59">
            <v>0</v>
          </cell>
          <cell r="T59">
            <v>14</v>
          </cell>
          <cell r="U59">
            <v>14</v>
          </cell>
          <cell r="V59">
            <v>2.4</v>
          </cell>
          <cell r="W59">
            <v>2.2000000000000002</v>
          </cell>
          <cell r="X59">
            <v>1</v>
          </cell>
          <cell r="Y59">
            <v>8.8000000000000007</v>
          </cell>
          <cell r="Z59">
            <v>2</v>
          </cell>
          <cell r="AB59">
            <v>0</v>
          </cell>
          <cell r="AC59">
            <v>12</v>
          </cell>
          <cell r="AD59">
            <v>0</v>
          </cell>
          <cell r="AE59">
            <v>0</v>
          </cell>
          <cell r="AF59">
            <v>8</v>
          </cell>
          <cell r="AG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C60">
            <v>62</v>
          </cell>
          <cell r="D60">
            <v>52</v>
          </cell>
          <cell r="E60">
            <v>14</v>
          </cell>
          <cell r="F60">
            <v>95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14</v>
          </cell>
          <cell r="K60">
            <v>0</v>
          </cell>
          <cell r="O60">
            <v>2.8</v>
          </cell>
          <cell r="Q60">
            <v>0</v>
          </cell>
          <cell r="T60">
            <v>33.928571428571431</v>
          </cell>
          <cell r="U60">
            <v>33.928571428571431</v>
          </cell>
          <cell r="V60">
            <v>4.4000000000000004</v>
          </cell>
          <cell r="W60">
            <v>2.8</v>
          </cell>
          <cell r="X60">
            <v>1.4</v>
          </cell>
          <cell r="Y60">
            <v>6.4</v>
          </cell>
          <cell r="Z60">
            <v>3.2</v>
          </cell>
          <cell r="AA60" t="str">
            <v>нужно увеличить продажи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6</v>
          </cell>
          <cell r="AG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40</v>
          </cell>
          <cell r="K61">
            <v>-40</v>
          </cell>
          <cell r="O61">
            <v>0</v>
          </cell>
          <cell r="P61">
            <v>50</v>
          </cell>
          <cell r="Q61">
            <v>48</v>
          </cell>
          <cell r="T61" t="e">
            <v>#DIV/0!</v>
          </cell>
          <cell r="U61" t="e">
            <v>#DIV/0!</v>
          </cell>
          <cell r="V61">
            <v>0</v>
          </cell>
          <cell r="W61">
            <v>8.6</v>
          </cell>
          <cell r="X61">
            <v>5</v>
          </cell>
          <cell r="Y61">
            <v>5.8</v>
          </cell>
          <cell r="Z61">
            <v>4.5999999999999996</v>
          </cell>
          <cell r="AA61" t="str">
            <v>нет в бланке</v>
          </cell>
          <cell r="AB61">
            <v>10</v>
          </cell>
          <cell r="AC61">
            <v>8</v>
          </cell>
          <cell r="AD61">
            <v>6</v>
          </cell>
          <cell r="AE61">
            <v>9.6000000000000014</v>
          </cell>
          <cell r="AF61">
            <v>6</v>
          </cell>
          <cell r="AG61">
            <v>72</v>
          </cell>
        </row>
        <row r="62">
          <cell r="A62" t="str">
            <v>Пирожки с мясом 3,7кг ВЕС ТМ Зареченские  ПОКОМ</v>
          </cell>
          <cell r="B62" t="str">
            <v>кг</v>
          </cell>
          <cell r="C62">
            <v>1376.7</v>
          </cell>
          <cell r="D62">
            <v>1605.8</v>
          </cell>
          <cell r="E62">
            <v>1039.7</v>
          </cell>
          <cell r="F62">
            <v>1761.5</v>
          </cell>
          <cell r="G62">
            <v>1</v>
          </cell>
          <cell r="H62">
            <v>180</v>
          </cell>
          <cell r="I62" t="str">
            <v>матрица</v>
          </cell>
          <cell r="J62">
            <v>1049.0999999999999</v>
          </cell>
          <cell r="K62">
            <v>-9.3999999999998636</v>
          </cell>
          <cell r="O62">
            <v>207.94</v>
          </cell>
          <cell r="P62">
            <v>1149.6599999999999</v>
          </cell>
          <cell r="Q62">
            <v>1139.6000000000001</v>
          </cell>
          <cell r="T62">
            <v>13.951620659805716</v>
          </cell>
          <cell r="U62">
            <v>8.4711936135423684</v>
          </cell>
          <cell r="V62">
            <v>187.22</v>
          </cell>
          <cell r="W62">
            <v>162.74</v>
          </cell>
          <cell r="X62">
            <v>179.82</v>
          </cell>
          <cell r="Y62">
            <v>179.08</v>
          </cell>
          <cell r="Z62">
            <v>211.64</v>
          </cell>
          <cell r="AA62" t="str">
            <v>вместо жар-ладушек</v>
          </cell>
          <cell r="AB62">
            <v>1149.6599999999999</v>
          </cell>
          <cell r="AC62">
            <v>3.7</v>
          </cell>
          <cell r="AD62">
            <v>308</v>
          </cell>
          <cell r="AE62">
            <v>1139.6000000000001</v>
          </cell>
          <cell r="AF62">
            <v>14</v>
          </cell>
          <cell r="AG62">
            <v>126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C63">
            <v>17.3</v>
          </cell>
          <cell r="D63">
            <v>42.7</v>
          </cell>
          <cell r="E63">
            <v>18</v>
          </cell>
          <cell r="F63">
            <v>42</v>
          </cell>
          <cell r="G63">
            <v>1</v>
          </cell>
          <cell r="H63">
            <v>180</v>
          </cell>
          <cell r="I63" t="str">
            <v>матрица</v>
          </cell>
          <cell r="J63">
            <v>18.5</v>
          </cell>
          <cell r="K63">
            <v>-0.5</v>
          </cell>
          <cell r="O63">
            <v>3.6</v>
          </cell>
          <cell r="P63">
            <v>22.799999999999997</v>
          </cell>
          <cell r="Q63">
            <v>42</v>
          </cell>
          <cell r="T63">
            <v>23.333333333333332</v>
          </cell>
          <cell r="U63">
            <v>11.666666666666666</v>
          </cell>
          <cell r="V63">
            <v>3</v>
          </cell>
          <cell r="W63">
            <v>1.34</v>
          </cell>
          <cell r="X63">
            <v>0.6</v>
          </cell>
          <cell r="Y63">
            <v>1.2</v>
          </cell>
          <cell r="Z63">
            <v>2.4</v>
          </cell>
          <cell r="AB63">
            <v>22.799999999999997</v>
          </cell>
          <cell r="AC63">
            <v>3</v>
          </cell>
          <cell r="AD63">
            <v>14</v>
          </cell>
          <cell r="AE63">
            <v>42</v>
          </cell>
          <cell r="AF63">
            <v>14</v>
          </cell>
          <cell r="AG63">
            <v>126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682</v>
          </cell>
          <cell r="D64">
            <v>672</v>
          </cell>
          <cell r="E64">
            <v>649</v>
          </cell>
          <cell r="F64">
            <v>594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626</v>
          </cell>
          <cell r="K64">
            <v>23</v>
          </cell>
          <cell r="O64">
            <v>129.80000000000001</v>
          </cell>
          <cell r="P64">
            <v>1223.2000000000003</v>
          </cell>
          <cell r="Q64">
            <v>1176</v>
          </cell>
          <cell r="T64">
            <v>13.636363636363635</v>
          </cell>
          <cell r="U64">
            <v>4.5762711864406773</v>
          </cell>
          <cell r="V64">
            <v>88.8</v>
          </cell>
          <cell r="W64">
            <v>76.400000000000006</v>
          </cell>
          <cell r="X64">
            <v>55.6</v>
          </cell>
          <cell r="Y64">
            <v>61</v>
          </cell>
          <cell r="Z64">
            <v>61.4</v>
          </cell>
          <cell r="AB64">
            <v>305.80000000000007</v>
          </cell>
          <cell r="AC64">
            <v>12</v>
          </cell>
          <cell r="AD64">
            <v>98</v>
          </cell>
          <cell r="AE64">
            <v>294</v>
          </cell>
          <cell r="AF64">
            <v>14</v>
          </cell>
          <cell r="AG64">
            <v>70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519</v>
          </cell>
          <cell r="D65">
            <v>336</v>
          </cell>
          <cell r="E65">
            <v>153</v>
          </cell>
          <cell r="F65">
            <v>630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148</v>
          </cell>
          <cell r="K65">
            <v>5</v>
          </cell>
          <cell r="O65">
            <v>30.6</v>
          </cell>
          <cell r="Q65">
            <v>0</v>
          </cell>
          <cell r="T65">
            <v>20.588235294117645</v>
          </cell>
          <cell r="U65">
            <v>20.588235294117645</v>
          </cell>
          <cell r="V65">
            <v>51.6</v>
          </cell>
          <cell r="W65">
            <v>32.799999999999997</v>
          </cell>
          <cell r="X65">
            <v>62.6</v>
          </cell>
          <cell r="Y65">
            <v>48.8</v>
          </cell>
          <cell r="Z65">
            <v>43.6</v>
          </cell>
          <cell r="AB65">
            <v>0</v>
          </cell>
          <cell r="AC65">
            <v>12</v>
          </cell>
          <cell r="AD65">
            <v>0</v>
          </cell>
          <cell r="AE65">
            <v>0</v>
          </cell>
          <cell r="AF65">
            <v>14</v>
          </cell>
          <cell r="AG65">
            <v>70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184.2</v>
          </cell>
          <cell r="E66">
            <v>32.4</v>
          </cell>
          <cell r="F66">
            <v>141</v>
          </cell>
          <cell r="G66">
            <v>1</v>
          </cell>
          <cell r="H66">
            <v>180</v>
          </cell>
          <cell r="I66" t="str">
            <v>матрица</v>
          </cell>
          <cell r="J66">
            <v>31.8</v>
          </cell>
          <cell r="K66">
            <v>0.59999999999999787</v>
          </cell>
          <cell r="O66">
            <v>6.4799999999999995</v>
          </cell>
          <cell r="Q66">
            <v>0</v>
          </cell>
          <cell r="T66">
            <v>21.75925925925926</v>
          </cell>
          <cell r="U66">
            <v>21.75925925925926</v>
          </cell>
          <cell r="V66">
            <v>7.92</v>
          </cell>
          <cell r="W66">
            <v>15.36</v>
          </cell>
          <cell r="X66">
            <v>16.559999999999999</v>
          </cell>
          <cell r="Y66">
            <v>9.7200000000000006</v>
          </cell>
          <cell r="Z66">
            <v>5.04</v>
          </cell>
          <cell r="AB66">
            <v>0</v>
          </cell>
          <cell r="AC66">
            <v>1.8</v>
          </cell>
          <cell r="AD66">
            <v>0</v>
          </cell>
          <cell r="AE66">
            <v>0</v>
          </cell>
          <cell r="AF66">
            <v>18</v>
          </cell>
          <cell r="AG66">
            <v>234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C67">
            <v>881</v>
          </cell>
          <cell r="E67">
            <v>238</v>
          </cell>
          <cell r="F67">
            <v>569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228</v>
          </cell>
          <cell r="K67">
            <v>10</v>
          </cell>
          <cell r="O67">
            <v>47.6</v>
          </cell>
          <cell r="P67">
            <v>97.399999999999977</v>
          </cell>
          <cell r="Q67">
            <v>168</v>
          </cell>
          <cell r="T67">
            <v>15.483193277310924</v>
          </cell>
          <cell r="U67">
            <v>11.953781512605042</v>
          </cell>
          <cell r="V67">
            <v>50.8</v>
          </cell>
          <cell r="W67">
            <v>49.6</v>
          </cell>
          <cell r="X67">
            <v>87.2</v>
          </cell>
          <cell r="Y67">
            <v>57</v>
          </cell>
          <cell r="Z67">
            <v>57.8</v>
          </cell>
          <cell r="AB67">
            <v>29.219999999999992</v>
          </cell>
          <cell r="AC67">
            <v>12</v>
          </cell>
          <cell r="AD67">
            <v>14</v>
          </cell>
          <cell r="AE67">
            <v>50.4</v>
          </cell>
          <cell r="AF67">
            <v>14</v>
          </cell>
          <cell r="AG67">
            <v>70</v>
          </cell>
        </row>
        <row r="68">
          <cell r="A68" t="str">
            <v>Чебупай сочное яблоко ТМ Горячая штучка ТС Чебупай 0,2 кг УВС.  зам  ПОКОМ</v>
          </cell>
          <cell r="B68" t="str">
            <v>шт</v>
          </cell>
          <cell r="C68">
            <v>364</v>
          </cell>
          <cell r="E68">
            <v>197</v>
          </cell>
          <cell r="F68">
            <v>108</v>
          </cell>
          <cell r="G68">
            <v>0.2</v>
          </cell>
          <cell r="H68">
            <v>365</v>
          </cell>
          <cell r="I68" t="str">
            <v>матрица</v>
          </cell>
          <cell r="J68">
            <v>195</v>
          </cell>
          <cell r="K68">
            <v>2</v>
          </cell>
          <cell r="O68">
            <v>39.4</v>
          </cell>
          <cell r="P68">
            <v>443.6</v>
          </cell>
          <cell r="Q68">
            <v>420</v>
          </cell>
          <cell r="T68">
            <v>13.401015228426397</v>
          </cell>
          <cell r="U68">
            <v>2.7411167512690358</v>
          </cell>
          <cell r="V68">
            <v>22.2</v>
          </cell>
          <cell r="W68">
            <v>31.6</v>
          </cell>
          <cell r="X68">
            <v>18</v>
          </cell>
          <cell r="Y68">
            <v>12.2</v>
          </cell>
          <cell r="Z68">
            <v>10.199999999999999</v>
          </cell>
          <cell r="AB68">
            <v>88.720000000000013</v>
          </cell>
          <cell r="AC68">
            <v>6</v>
          </cell>
          <cell r="AD68">
            <v>70</v>
          </cell>
          <cell r="AE68">
            <v>84</v>
          </cell>
          <cell r="AF68">
            <v>10</v>
          </cell>
          <cell r="AG68">
            <v>130</v>
          </cell>
        </row>
        <row r="69">
          <cell r="A69" t="str">
            <v>Чебупай спелая вишня ТМ Горячая штучка ТС Чебупай 0,2 кг УВС. зам  ПОКОМ</v>
          </cell>
          <cell r="B69" t="str">
            <v>шт</v>
          </cell>
          <cell r="C69">
            <v>322</v>
          </cell>
          <cell r="D69">
            <v>180</v>
          </cell>
          <cell r="E69">
            <v>119</v>
          </cell>
          <cell r="F69">
            <v>305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117</v>
          </cell>
          <cell r="K69">
            <v>2</v>
          </cell>
          <cell r="O69">
            <v>23.8</v>
          </cell>
          <cell r="P69">
            <v>75.800000000000011</v>
          </cell>
          <cell r="Q69">
            <v>60</v>
          </cell>
          <cell r="T69">
            <v>15.336134453781511</v>
          </cell>
          <cell r="U69">
            <v>12.815126050420167</v>
          </cell>
          <cell r="V69">
            <v>28.6</v>
          </cell>
          <cell r="W69">
            <v>26.6</v>
          </cell>
          <cell r="X69">
            <v>14</v>
          </cell>
          <cell r="Y69">
            <v>20</v>
          </cell>
          <cell r="Z69">
            <v>17.8</v>
          </cell>
          <cell r="AB69">
            <v>15.160000000000004</v>
          </cell>
          <cell r="AC69">
            <v>6</v>
          </cell>
          <cell r="AD69">
            <v>10</v>
          </cell>
          <cell r="AE69">
            <v>12</v>
          </cell>
          <cell r="AF69">
            <v>10</v>
          </cell>
          <cell r="AG69">
            <v>130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C70">
            <v>143</v>
          </cell>
          <cell r="D70">
            <v>196</v>
          </cell>
          <cell r="E70">
            <v>79</v>
          </cell>
          <cell r="F70">
            <v>255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79</v>
          </cell>
          <cell r="K70">
            <v>0</v>
          </cell>
          <cell r="O70">
            <v>15.8</v>
          </cell>
          <cell r="Q70">
            <v>0</v>
          </cell>
          <cell r="T70">
            <v>16.139240506329113</v>
          </cell>
          <cell r="U70">
            <v>16.139240506329113</v>
          </cell>
          <cell r="V70">
            <v>15.4</v>
          </cell>
          <cell r="W70">
            <v>12.8</v>
          </cell>
          <cell r="X70">
            <v>11.6</v>
          </cell>
          <cell r="Y70">
            <v>14</v>
          </cell>
          <cell r="Z70">
            <v>8.1999999999999993</v>
          </cell>
          <cell r="AB70">
            <v>0</v>
          </cell>
          <cell r="AC70">
            <v>14</v>
          </cell>
          <cell r="AD70">
            <v>0</v>
          </cell>
          <cell r="AE70">
            <v>0</v>
          </cell>
          <cell r="AF70">
            <v>14</v>
          </cell>
          <cell r="AG70">
            <v>70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C71">
            <v>169</v>
          </cell>
          <cell r="D71">
            <v>112</v>
          </cell>
          <cell r="E71">
            <v>97</v>
          </cell>
          <cell r="F71">
            <v>180</v>
          </cell>
          <cell r="G71">
            <v>0.48</v>
          </cell>
          <cell r="H71">
            <v>180</v>
          </cell>
          <cell r="I71" t="str">
            <v>матрица</v>
          </cell>
          <cell r="J71">
            <v>89</v>
          </cell>
          <cell r="K71">
            <v>8</v>
          </cell>
          <cell r="O71">
            <v>19.399999999999999</v>
          </cell>
          <cell r="P71">
            <v>91.599999999999966</v>
          </cell>
          <cell r="Q71">
            <v>112</v>
          </cell>
          <cell r="T71">
            <v>15.051546391752579</v>
          </cell>
          <cell r="U71">
            <v>9.2783505154639183</v>
          </cell>
          <cell r="V71">
            <v>14.8</v>
          </cell>
          <cell r="W71">
            <v>15.6</v>
          </cell>
          <cell r="X71">
            <v>7.6</v>
          </cell>
          <cell r="Y71">
            <v>16.8</v>
          </cell>
          <cell r="Z71">
            <v>10.199999999999999</v>
          </cell>
          <cell r="AB71">
            <v>43.967999999999982</v>
          </cell>
          <cell r="AC71">
            <v>8</v>
          </cell>
          <cell r="AD71">
            <v>14</v>
          </cell>
          <cell r="AE71">
            <v>53.76</v>
          </cell>
          <cell r="AF71">
            <v>14</v>
          </cell>
          <cell r="AG71">
            <v>70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1732</v>
          </cell>
          <cell r="D72">
            <v>3360</v>
          </cell>
          <cell r="E72">
            <v>1278</v>
          </cell>
          <cell r="F72">
            <v>3003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1266</v>
          </cell>
          <cell r="K72">
            <v>12</v>
          </cell>
          <cell r="O72">
            <v>255.6</v>
          </cell>
          <cell r="P72">
            <v>575.40000000000009</v>
          </cell>
          <cell r="Q72">
            <v>504</v>
          </cell>
          <cell r="T72">
            <v>13.720657276995306</v>
          </cell>
          <cell r="U72">
            <v>11.748826291079812</v>
          </cell>
          <cell r="V72">
            <v>290</v>
          </cell>
          <cell r="W72">
            <v>185.4</v>
          </cell>
          <cell r="X72">
            <v>220.6</v>
          </cell>
          <cell r="Y72">
            <v>216.6</v>
          </cell>
          <cell r="Z72">
            <v>182.8</v>
          </cell>
          <cell r="AA72" t="str">
            <v>ТК Вояж (акция август)</v>
          </cell>
          <cell r="AB72">
            <v>143.85000000000002</v>
          </cell>
          <cell r="AC72">
            <v>12</v>
          </cell>
          <cell r="AD72">
            <v>42</v>
          </cell>
          <cell r="AE72">
            <v>126</v>
          </cell>
          <cell r="AF72">
            <v>14</v>
          </cell>
          <cell r="AG72">
            <v>70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2043</v>
          </cell>
          <cell r="D73">
            <v>2352</v>
          </cell>
          <cell r="E73">
            <v>1166</v>
          </cell>
          <cell r="F73">
            <v>2605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1137</v>
          </cell>
          <cell r="K73">
            <v>29</v>
          </cell>
          <cell r="O73">
            <v>233.2</v>
          </cell>
          <cell r="P73">
            <v>659.79999999999973</v>
          </cell>
          <cell r="Q73">
            <v>672</v>
          </cell>
          <cell r="T73">
            <v>14.052315608919383</v>
          </cell>
          <cell r="U73">
            <v>11.170668953687823</v>
          </cell>
          <cell r="V73">
            <v>252.4</v>
          </cell>
          <cell r="W73">
            <v>186</v>
          </cell>
          <cell r="X73">
            <v>225.2</v>
          </cell>
          <cell r="Y73">
            <v>205.6</v>
          </cell>
          <cell r="Z73">
            <v>166.6</v>
          </cell>
          <cell r="AA73" t="str">
            <v>ТК Вояж (акция август)</v>
          </cell>
          <cell r="AB73">
            <v>164.94999999999993</v>
          </cell>
          <cell r="AC73">
            <v>12</v>
          </cell>
          <cell r="AD73">
            <v>56</v>
          </cell>
          <cell r="AE73">
            <v>168</v>
          </cell>
          <cell r="AF73">
            <v>14</v>
          </cell>
          <cell r="AG73">
            <v>70</v>
          </cell>
        </row>
        <row r="74">
          <cell r="A74" t="str">
            <v>Чебуреки Мясные вес 2,7 кг Кулинарные изделия мясосодержащие рубленые в тесте жарен  ПОКОМ</v>
          </cell>
          <cell r="B74" t="str">
            <v>кг</v>
          </cell>
          <cell r="D74">
            <v>67.5</v>
          </cell>
          <cell r="E74">
            <v>67.5</v>
          </cell>
          <cell r="G74">
            <v>0</v>
          </cell>
          <cell r="H74" t="e">
            <v>#N/A</v>
          </cell>
          <cell r="I74" t="str">
            <v>нет в матрице</v>
          </cell>
          <cell r="J74">
            <v>67.5</v>
          </cell>
          <cell r="K74">
            <v>0</v>
          </cell>
          <cell r="O74">
            <v>13.5</v>
          </cell>
          <cell r="T74">
            <v>0</v>
          </cell>
          <cell r="U74">
            <v>0</v>
          </cell>
          <cell r="V74">
            <v>0.54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дубль</v>
          </cell>
          <cell r="AC74">
            <v>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221.4</v>
          </cell>
          <cell r="D75">
            <v>191.7</v>
          </cell>
          <cell r="E75">
            <v>205.2</v>
          </cell>
          <cell r="F75">
            <v>178.2</v>
          </cell>
          <cell r="G75">
            <v>1</v>
          </cell>
          <cell r="H75">
            <v>180</v>
          </cell>
          <cell r="I75" t="str">
            <v>матрица</v>
          </cell>
          <cell r="J75">
            <v>162</v>
          </cell>
          <cell r="K75">
            <v>43.199999999999989</v>
          </cell>
          <cell r="O75">
            <v>41.04</v>
          </cell>
          <cell r="P75">
            <v>396.35999999999996</v>
          </cell>
          <cell r="Q75">
            <v>378</v>
          </cell>
          <cell r="T75">
            <v>13.55263157894737</v>
          </cell>
          <cell r="U75">
            <v>4.3421052631578947</v>
          </cell>
          <cell r="V75">
            <v>27.54</v>
          </cell>
          <cell r="W75">
            <v>22.68</v>
          </cell>
          <cell r="X75">
            <v>23.76</v>
          </cell>
          <cell r="Y75">
            <v>21.06</v>
          </cell>
          <cell r="Z75">
            <v>14.04</v>
          </cell>
          <cell r="AA75" t="str">
            <v>есть дубль</v>
          </cell>
          <cell r="AB75">
            <v>396.35999999999996</v>
          </cell>
          <cell r="AC75">
            <v>2.7</v>
          </cell>
          <cell r="AD75">
            <v>140</v>
          </cell>
          <cell r="AE75">
            <v>378</v>
          </cell>
          <cell r="AF75">
            <v>14</v>
          </cell>
          <cell r="AG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280</v>
          </cell>
          <cell r="D76">
            <v>415</v>
          </cell>
          <cell r="E76">
            <v>515</v>
          </cell>
          <cell r="F76">
            <v>390</v>
          </cell>
          <cell r="G76">
            <v>1</v>
          </cell>
          <cell r="H76">
            <v>180</v>
          </cell>
          <cell r="I76" t="str">
            <v>матрица</v>
          </cell>
          <cell r="J76">
            <v>300</v>
          </cell>
          <cell r="K76">
            <v>215</v>
          </cell>
          <cell r="O76">
            <v>103</v>
          </cell>
          <cell r="P76">
            <v>1052</v>
          </cell>
          <cell r="Q76">
            <v>1080</v>
          </cell>
          <cell r="T76">
            <v>14.271844660194175</v>
          </cell>
          <cell r="U76">
            <v>3.7864077669902914</v>
          </cell>
          <cell r="V76">
            <v>65</v>
          </cell>
          <cell r="W76">
            <v>63</v>
          </cell>
          <cell r="X76">
            <v>54</v>
          </cell>
          <cell r="Y76">
            <v>70.539999999999992</v>
          </cell>
          <cell r="Z76">
            <v>47</v>
          </cell>
          <cell r="AA76" t="str">
            <v>есть дубль</v>
          </cell>
          <cell r="AB76">
            <v>1052</v>
          </cell>
          <cell r="AC76">
            <v>5</v>
          </cell>
          <cell r="AD76">
            <v>216</v>
          </cell>
          <cell r="AE76">
            <v>1080</v>
          </cell>
          <cell r="AF76">
            <v>12</v>
          </cell>
          <cell r="AG76">
            <v>84</v>
          </cell>
        </row>
        <row r="77">
          <cell r="A77" t="str">
            <v>Чебуреки сочные, ВЕС, куриные жарен. зам  ПОКОМ</v>
          </cell>
          <cell r="B77" t="str">
            <v>кг</v>
          </cell>
          <cell r="C77">
            <v>300</v>
          </cell>
          <cell r="E77">
            <v>215</v>
          </cell>
          <cell r="F77">
            <v>30</v>
          </cell>
          <cell r="G77">
            <v>0</v>
          </cell>
          <cell r="H77" t="e">
            <v>#N/A</v>
          </cell>
          <cell r="I77" t="str">
            <v>нет в матрице</v>
          </cell>
          <cell r="J77">
            <v>215</v>
          </cell>
          <cell r="K77">
            <v>0</v>
          </cell>
          <cell r="O77">
            <v>43</v>
          </cell>
          <cell r="T77">
            <v>0.69767441860465118</v>
          </cell>
          <cell r="U77">
            <v>0.69767441860465118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 t="str">
            <v>дубль</v>
          </cell>
          <cell r="AC77">
            <v>0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1934</v>
          </cell>
          <cell r="D78">
            <v>1584</v>
          </cell>
          <cell r="E78">
            <v>866</v>
          </cell>
          <cell r="F78">
            <v>2428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844</v>
          </cell>
          <cell r="K78">
            <v>22</v>
          </cell>
          <cell r="O78">
            <v>173.2</v>
          </cell>
          <cell r="Q78">
            <v>0</v>
          </cell>
          <cell r="T78">
            <v>14.018475750577368</v>
          </cell>
          <cell r="U78">
            <v>14.018475750577368</v>
          </cell>
          <cell r="V78">
            <v>235.6</v>
          </cell>
          <cell r="W78">
            <v>227.2</v>
          </cell>
          <cell r="X78">
            <v>201.6</v>
          </cell>
          <cell r="Y78">
            <v>170.4</v>
          </cell>
          <cell r="Z78">
            <v>211.4</v>
          </cell>
          <cell r="AB78">
            <v>0</v>
          </cell>
          <cell r="AC78">
            <v>22</v>
          </cell>
          <cell r="AD78">
            <v>0</v>
          </cell>
          <cell r="AE78">
            <v>0</v>
          </cell>
          <cell r="AF78">
            <v>12</v>
          </cell>
          <cell r="AG78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5" sqref="T5"/>
    </sheetView>
  </sheetViews>
  <sheetFormatPr defaultRowHeight="15" x14ac:dyDescent="0.25"/>
  <cols>
    <col min="1" max="1" width="60" customWidth="1"/>
    <col min="2" max="2" width="4.5703125" customWidth="1"/>
    <col min="3" max="6" width="6.5703125" customWidth="1"/>
    <col min="7" max="7" width="5.28515625" style="8" customWidth="1"/>
    <col min="8" max="8" width="5.28515625" customWidth="1"/>
    <col min="9" max="9" width="13.42578125" customWidth="1"/>
    <col min="10" max="11" width="6.7109375" customWidth="1"/>
    <col min="12" max="14" width="0.85546875" customWidth="1"/>
    <col min="15" max="15" width="6.7109375" customWidth="1"/>
    <col min="16" max="18" width="11.7109375" customWidth="1"/>
    <col min="19" max="19" width="6.7109375" customWidth="1"/>
    <col min="20" max="20" width="21.7109375" customWidth="1"/>
    <col min="21" max="22" width="5.42578125" customWidth="1"/>
    <col min="23" max="27" width="6.28515625" customWidth="1"/>
    <col min="28" max="28" width="31" customWidth="1"/>
    <col min="29" max="29" width="6.85546875" customWidth="1"/>
    <col min="30" max="30" width="6.85546875" style="8" customWidth="1"/>
    <col min="31" max="31" width="6.85546875" style="14" customWidth="1"/>
    <col min="32" max="34" width="6.85546875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6" t="s">
        <v>129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127</v>
      </c>
      <c r="Q2" s="1" t="s">
        <v>127</v>
      </c>
      <c r="R2" s="16" t="s">
        <v>128</v>
      </c>
      <c r="S2" s="1"/>
      <c r="T2" s="1"/>
      <c r="U2" s="1"/>
      <c r="V2" s="1"/>
      <c r="W2" s="1"/>
      <c r="X2" s="1"/>
      <c r="Y2" s="1"/>
      <c r="Z2" s="1"/>
      <c r="AA2" s="1"/>
      <c r="AB2" s="1"/>
      <c r="AC2" s="9" t="s">
        <v>127</v>
      </c>
      <c r="AD2" s="6"/>
      <c r="AE2" s="11"/>
      <c r="AF2" s="16" t="s">
        <v>128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10" t="s">
        <v>16</v>
      </c>
      <c r="T3" s="10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2" t="s">
        <v>24</v>
      </c>
      <c r="AF3" s="2" t="s">
        <v>25</v>
      </c>
      <c r="AG3" s="15" t="s">
        <v>125</v>
      </c>
      <c r="AH3" s="15" t="s">
        <v>126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11" t="s">
        <v>142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14786.6</v>
      </c>
      <c r="F5" s="4">
        <f>SUM(F6:F498)</f>
        <v>37444.100000000006</v>
      </c>
      <c r="G5" s="6"/>
      <c r="H5" s="1"/>
      <c r="I5" s="1"/>
      <c r="J5" s="4">
        <f t="shared" ref="J5:S5" si="0">SUM(J6:J498)</f>
        <v>15039.8</v>
      </c>
      <c r="K5" s="4">
        <f t="shared" si="0"/>
        <v>-253.20000000000005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2957.3199999999993</v>
      </c>
      <c r="P5" s="4">
        <v>8955.14</v>
      </c>
      <c r="Q5" s="4">
        <f t="shared" si="0"/>
        <v>7889.5800000000017</v>
      </c>
      <c r="R5" s="4">
        <f t="shared" si="0"/>
        <v>8473.7999999999993</v>
      </c>
      <c r="S5" s="4">
        <f t="shared" si="0"/>
        <v>200</v>
      </c>
      <c r="T5" s="1"/>
      <c r="U5" s="1"/>
      <c r="V5" s="1"/>
      <c r="W5" s="4">
        <f>SUM(W6:W498)</f>
        <v>3540.1800000000003</v>
      </c>
      <c r="X5" s="4">
        <f>SUM(X6:X498)</f>
        <v>3437.7200000000007</v>
      </c>
      <c r="Y5" s="4">
        <f>SUM(Y6:Y498)</f>
        <v>2708.1799999999994</v>
      </c>
      <c r="Z5" s="4">
        <f>SUM(Z6:Z498)</f>
        <v>2660.9799999999991</v>
      </c>
      <c r="AA5" s="4">
        <f>SUM(AA6:AA498)</f>
        <v>2699.8999999999996</v>
      </c>
      <c r="AB5" s="1"/>
      <c r="AC5" s="4">
        <f>SUM(AC6:AC498)</f>
        <v>4801.1020000000008</v>
      </c>
      <c r="AD5" s="6"/>
      <c r="AE5" s="13">
        <f>SUM(AE6:AE498)</f>
        <v>1152</v>
      </c>
      <c r="AF5" s="4">
        <f>SUM(AF6:AF498)</f>
        <v>4987.079999999999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426</v>
      </c>
      <c r="D6" s="1">
        <v>168</v>
      </c>
      <c r="E6" s="1">
        <v>119</v>
      </c>
      <c r="F6" s="1">
        <v>376</v>
      </c>
      <c r="G6" s="6">
        <v>0.3</v>
      </c>
      <c r="H6" s="1">
        <v>180</v>
      </c>
      <c r="I6" s="1" t="s">
        <v>35</v>
      </c>
      <c r="J6" s="1">
        <v>119</v>
      </c>
      <c r="K6" s="1">
        <f t="shared" ref="K6:K36" si="1">E6-J6</f>
        <v>0</v>
      </c>
      <c r="L6" s="1"/>
      <c r="M6" s="1"/>
      <c r="N6" s="1"/>
      <c r="O6" s="1">
        <f>E6/5</f>
        <v>23.8</v>
      </c>
      <c r="P6" s="5"/>
      <c r="Q6" s="5"/>
      <c r="R6" s="5">
        <f>AE6*AD6</f>
        <v>0</v>
      </c>
      <c r="S6" s="5"/>
      <c r="T6" s="1"/>
      <c r="U6" s="1">
        <f>(F6+R6)/O6</f>
        <v>15.798319327731091</v>
      </c>
      <c r="V6" s="1">
        <f>F6/O6</f>
        <v>15.798319327731091</v>
      </c>
      <c r="W6" s="1">
        <v>35.799999999999997</v>
      </c>
      <c r="X6" s="1">
        <v>34</v>
      </c>
      <c r="Y6" s="1">
        <v>20.2</v>
      </c>
      <c r="Z6" s="1">
        <v>23.8</v>
      </c>
      <c r="AA6" s="1">
        <v>23.8</v>
      </c>
      <c r="AB6" s="1"/>
      <c r="AC6" s="1">
        <f>Q6*G6</f>
        <v>0</v>
      </c>
      <c r="AD6" s="6">
        <v>12</v>
      </c>
      <c r="AE6" s="11">
        <f>MROUND(Q6,AD6*AG6)/AD6</f>
        <v>0</v>
      </c>
      <c r="AF6" s="1">
        <f>AE6*AD6*G6</f>
        <v>0</v>
      </c>
      <c r="AG6" s="1">
        <f>VLOOKUP(A6,[1]Sheet!$A:$AG,32,0)</f>
        <v>14</v>
      </c>
      <c r="AH6" s="1">
        <f>VLOOKUP(A6,[1]Sheet!$A:$AG,33,0)</f>
        <v>70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34</v>
      </c>
      <c r="C7" s="1">
        <v>1595</v>
      </c>
      <c r="D7" s="1"/>
      <c r="E7" s="1">
        <v>400</v>
      </c>
      <c r="F7" s="1">
        <v>1024</v>
      </c>
      <c r="G7" s="6">
        <v>0.3</v>
      </c>
      <c r="H7" s="1">
        <v>180</v>
      </c>
      <c r="I7" s="1" t="s">
        <v>35</v>
      </c>
      <c r="J7" s="1">
        <v>400</v>
      </c>
      <c r="K7" s="1">
        <f t="shared" si="1"/>
        <v>0</v>
      </c>
      <c r="L7" s="1"/>
      <c r="M7" s="1"/>
      <c r="N7" s="1"/>
      <c r="O7" s="1">
        <f t="shared" ref="O7:O69" si="2">E7/5</f>
        <v>80</v>
      </c>
      <c r="P7" s="5">
        <v>96</v>
      </c>
      <c r="Q7" s="5">
        <f t="shared" ref="Q7:Q10" si="3">14*O7-F7</f>
        <v>96</v>
      </c>
      <c r="R7" s="5">
        <f t="shared" ref="R7:R12" si="4">AE7*AD7</f>
        <v>168</v>
      </c>
      <c r="S7" s="5"/>
      <c r="T7" s="1"/>
      <c r="U7" s="1">
        <f t="shared" ref="U7:U69" si="5">(F7+R7)/O7</f>
        <v>14.9</v>
      </c>
      <c r="V7" s="1">
        <f t="shared" ref="V7:V69" si="6">F7/O7</f>
        <v>12.8</v>
      </c>
      <c r="W7" s="1">
        <v>78.8</v>
      </c>
      <c r="X7" s="1">
        <v>116</v>
      </c>
      <c r="Y7" s="1">
        <v>60.2</v>
      </c>
      <c r="Z7" s="1">
        <v>68.400000000000006</v>
      </c>
      <c r="AA7" s="1">
        <v>59.2</v>
      </c>
      <c r="AB7" s="1"/>
      <c r="AC7" s="1">
        <f t="shared" ref="AC7:AC12" si="7">Q7*G7</f>
        <v>28.799999999999997</v>
      </c>
      <c r="AD7" s="6">
        <v>12</v>
      </c>
      <c r="AE7" s="11">
        <f t="shared" ref="AE7:AE12" si="8">MROUND(Q7,AD7*AG7)/AD7</f>
        <v>14</v>
      </c>
      <c r="AF7" s="1">
        <f t="shared" ref="AF7:AF12" si="9">AE7*AD7*G7</f>
        <v>50.4</v>
      </c>
      <c r="AG7" s="1">
        <f>VLOOKUP(A7,[1]Sheet!$A:$AG,32,0)</f>
        <v>14</v>
      </c>
      <c r="AH7" s="1">
        <f>VLOOKUP(A7,[1]Sheet!$A:$AG,33,0)</f>
        <v>70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34</v>
      </c>
      <c r="C8" s="1">
        <v>2178</v>
      </c>
      <c r="D8" s="1">
        <v>336</v>
      </c>
      <c r="E8" s="1">
        <v>503</v>
      </c>
      <c r="F8" s="1">
        <v>1730</v>
      </c>
      <c r="G8" s="6">
        <v>0.3</v>
      </c>
      <c r="H8" s="1">
        <v>180</v>
      </c>
      <c r="I8" s="1" t="s">
        <v>35</v>
      </c>
      <c r="J8" s="1">
        <v>502</v>
      </c>
      <c r="K8" s="1">
        <f t="shared" si="1"/>
        <v>1</v>
      </c>
      <c r="L8" s="1"/>
      <c r="M8" s="1"/>
      <c r="N8" s="1"/>
      <c r="O8" s="1">
        <f t="shared" si="2"/>
        <v>100.6</v>
      </c>
      <c r="P8" s="5"/>
      <c r="Q8" s="5"/>
      <c r="R8" s="5">
        <f t="shared" si="4"/>
        <v>0</v>
      </c>
      <c r="S8" s="5"/>
      <c r="T8" s="32" t="s">
        <v>139</v>
      </c>
      <c r="U8" s="1">
        <f t="shared" si="5"/>
        <v>17.196819085487078</v>
      </c>
      <c r="V8" s="1">
        <f t="shared" si="6"/>
        <v>17.196819085487078</v>
      </c>
      <c r="W8" s="1">
        <v>158.4</v>
      </c>
      <c r="X8" s="1">
        <v>177.4</v>
      </c>
      <c r="Y8" s="1">
        <v>129.19999999999999</v>
      </c>
      <c r="Z8" s="1">
        <v>133.4</v>
      </c>
      <c r="AA8" s="1">
        <v>130.6</v>
      </c>
      <c r="AB8" s="32" t="s">
        <v>139</v>
      </c>
      <c r="AC8" s="1">
        <f t="shared" si="7"/>
        <v>0</v>
      </c>
      <c r="AD8" s="6">
        <v>12</v>
      </c>
      <c r="AE8" s="11">
        <f t="shared" si="8"/>
        <v>0</v>
      </c>
      <c r="AF8" s="1">
        <f t="shared" si="9"/>
        <v>0</v>
      </c>
      <c r="AG8" s="1">
        <f>VLOOKUP(A8,[1]Sheet!$A:$AG,32,0)</f>
        <v>14</v>
      </c>
      <c r="AH8" s="1">
        <f>VLOOKUP(A8,[1]Sheet!$A:$AG,33,0)</f>
        <v>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34</v>
      </c>
      <c r="C9" s="1">
        <v>450</v>
      </c>
      <c r="D9" s="1">
        <v>844</v>
      </c>
      <c r="E9" s="1">
        <v>300</v>
      </c>
      <c r="F9" s="1">
        <v>951</v>
      </c>
      <c r="G9" s="6">
        <v>0.3</v>
      </c>
      <c r="H9" s="1">
        <v>180</v>
      </c>
      <c r="I9" s="1" t="s">
        <v>35</v>
      </c>
      <c r="J9" s="1">
        <v>300</v>
      </c>
      <c r="K9" s="1">
        <f t="shared" si="1"/>
        <v>0</v>
      </c>
      <c r="L9" s="1"/>
      <c r="M9" s="1"/>
      <c r="N9" s="1"/>
      <c r="O9" s="1">
        <f t="shared" si="2"/>
        <v>60</v>
      </c>
      <c r="P9" s="5"/>
      <c r="Q9" s="5"/>
      <c r="R9" s="5">
        <f t="shared" si="4"/>
        <v>0</v>
      </c>
      <c r="S9" s="5"/>
      <c r="T9" s="1"/>
      <c r="U9" s="1">
        <f t="shared" si="5"/>
        <v>15.85</v>
      </c>
      <c r="V9" s="1">
        <f t="shared" si="6"/>
        <v>15.85</v>
      </c>
      <c r="W9" s="1">
        <v>93.6</v>
      </c>
      <c r="X9" s="1">
        <v>67.8</v>
      </c>
      <c r="Y9" s="1">
        <v>57</v>
      </c>
      <c r="Z9" s="1">
        <v>64.8</v>
      </c>
      <c r="AA9" s="1">
        <v>68</v>
      </c>
      <c r="AB9" s="1"/>
      <c r="AC9" s="1">
        <f t="shared" si="7"/>
        <v>0</v>
      </c>
      <c r="AD9" s="6">
        <v>12</v>
      </c>
      <c r="AE9" s="11">
        <f t="shared" si="8"/>
        <v>0</v>
      </c>
      <c r="AF9" s="1">
        <f t="shared" si="9"/>
        <v>0</v>
      </c>
      <c r="AG9" s="1">
        <f>VLOOKUP(A9,[1]Sheet!$A:$AG,32,0)</f>
        <v>14</v>
      </c>
      <c r="AH9" s="1">
        <f>VLOOKUP(A9,[1]Sheet!$A:$AG,33,0)</f>
        <v>70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34</v>
      </c>
      <c r="C10" s="1">
        <v>2073</v>
      </c>
      <c r="D10" s="1">
        <v>504</v>
      </c>
      <c r="E10" s="1">
        <v>723</v>
      </c>
      <c r="F10" s="1">
        <v>1602</v>
      </c>
      <c r="G10" s="6">
        <v>0.3</v>
      </c>
      <c r="H10" s="1">
        <v>180</v>
      </c>
      <c r="I10" s="1" t="s">
        <v>35</v>
      </c>
      <c r="J10" s="1">
        <v>723</v>
      </c>
      <c r="K10" s="1">
        <f t="shared" si="1"/>
        <v>0</v>
      </c>
      <c r="L10" s="1"/>
      <c r="M10" s="1"/>
      <c r="N10" s="1"/>
      <c r="O10" s="1">
        <f t="shared" si="2"/>
        <v>144.6</v>
      </c>
      <c r="P10" s="5">
        <v>422.39999999999986</v>
      </c>
      <c r="Q10" s="5">
        <f t="shared" si="3"/>
        <v>422.39999999999986</v>
      </c>
      <c r="R10" s="5">
        <f t="shared" si="4"/>
        <v>504</v>
      </c>
      <c r="S10" s="5"/>
      <c r="T10" s="1"/>
      <c r="U10" s="1">
        <f t="shared" si="5"/>
        <v>14.564315352697095</v>
      </c>
      <c r="V10" s="1">
        <f t="shared" si="6"/>
        <v>11.078838174273859</v>
      </c>
      <c r="W10" s="1">
        <v>164.6</v>
      </c>
      <c r="X10" s="1">
        <v>192.6</v>
      </c>
      <c r="Y10" s="1">
        <v>146.80000000000001</v>
      </c>
      <c r="Z10" s="1">
        <v>116.2</v>
      </c>
      <c r="AA10" s="1">
        <v>104.6</v>
      </c>
      <c r="AB10" s="1"/>
      <c r="AC10" s="1">
        <f t="shared" si="7"/>
        <v>126.71999999999996</v>
      </c>
      <c r="AD10" s="6">
        <v>12</v>
      </c>
      <c r="AE10" s="11">
        <f t="shared" si="8"/>
        <v>42</v>
      </c>
      <c r="AF10" s="1">
        <f t="shared" si="9"/>
        <v>151.19999999999999</v>
      </c>
      <c r="AG10" s="1">
        <f>VLOOKUP(A10,[1]Sheet!$A:$AG,32,0)</f>
        <v>14</v>
      </c>
      <c r="AH10" s="1">
        <f>VLOOKUP(A10,[1]Sheet!$A:$AG,33,0)</f>
        <v>70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34</v>
      </c>
      <c r="C11" s="1">
        <v>192</v>
      </c>
      <c r="D11" s="1">
        <v>672</v>
      </c>
      <c r="E11" s="1">
        <v>121</v>
      </c>
      <c r="F11" s="1">
        <v>671</v>
      </c>
      <c r="G11" s="6">
        <v>0.09</v>
      </c>
      <c r="H11" s="1">
        <v>180</v>
      </c>
      <c r="I11" s="1" t="s">
        <v>35</v>
      </c>
      <c r="J11" s="1">
        <v>137</v>
      </c>
      <c r="K11" s="1">
        <f t="shared" si="1"/>
        <v>-16</v>
      </c>
      <c r="L11" s="1"/>
      <c r="M11" s="1"/>
      <c r="N11" s="1"/>
      <c r="O11" s="1">
        <f t="shared" si="2"/>
        <v>24.2</v>
      </c>
      <c r="P11" s="5"/>
      <c r="Q11" s="5"/>
      <c r="R11" s="5">
        <f t="shared" si="4"/>
        <v>0</v>
      </c>
      <c r="S11" s="5"/>
      <c r="T11" s="1"/>
      <c r="U11" s="1">
        <f t="shared" si="5"/>
        <v>27.727272727272727</v>
      </c>
      <c r="V11" s="1">
        <f t="shared" si="6"/>
        <v>27.727272727272727</v>
      </c>
      <c r="W11" s="1">
        <v>63.2</v>
      </c>
      <c r="X11" s="1">
        <v>26.4</v>
      </c>
      <c r="Y11" s="1">
        <v>33.799999999999997</v>
      </c>
      <c r="Z11" s="1">
        <v>42.8</v>
      </c>
      <c r="AA11" s="1">
        <v>35.4</v>
      </c>
      <c r="AB11" s="1"/>
      <c r="AC11" s="1">
        <f t="shared" si="7"/>
        <v>0</v>
      </c>
      <c r="AD11" s="6">
        <v>24</v>
      </c>
      <c r="AE11" s="11">
        <f t="shared" si="8"/>
        <v>0</v>
      </c>
      <c r="AF11" s="1">
        <f t="shared" si="9"/>
        <v>0</v>
      </c>
      <c r="AG11" s="1">
        <f>VLOOKUP(A11,[1]Sheet!$A:$AG,32,0)</f>
        <v>14</v>
      </c>
      <c r="AH11" s="1">
        <f>VLOOKUP(A11,[1]Sheet!$A:$AG,33,0)</f>
        <v>126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34</v>
      </c>
      <c r="C12" s="1">
        <v>778</v>
      </c>
      <c r="D12" s="1">
        <v>280</v>
      </c>
      <c r="E12" s="1">
        <v>346</v>
      </c>
      <c r="F12" s="1">
        <v>534</v>
      </c>
      <c r="G12" s="6">
        <v>0.36</v>
      </c>
      <c r="H12" s="1">
        <v>180</v>
      </c>
      <c r="I12" s="1" t="s">
        <v>35</v>
      </c>
      <c r="J12" s="1">
        <v>376</v>
      </c>
      <c r="K12" s="1">
        <f t="shared" si="1"/>
        <v>-30</v>
      </c>
      <c r="L12" s="1"/>
      <c r="M12" s="1"/>
      <c r="N12" s="1"/>
      <c r="O12" s="1">
        <f t="shared" si="2"/>
        <v>69.2</v>
      </c>
      <c r="P12" s="5">
        <v>434.80000000000007</v>
      </c>
      <c r="Q12" s="5">
        <f>13*O12-F12</f>
        <v>365.6</v>
      </c>
      <c r="R12" s="5">
        <f t="shared" si="4"/>
        <v>420</v>
      </c>
      <c r="S12" s="5"/>
      <c r="T12" s="1"/>
      <c r="U12" s="1">
        <f t="shared" si="5"/>
        <v>13.786127167630058</v>
      </c>
      <c r="V12" s="1">
        <f t="shared" si="6"/>
        <v>7.7167630057803462</v>
      </c>
      <c r="W12" s="1">
        <v>65.599999999999994</v>
      </c>
      <c r="X12" s="1">
        <v>65.2</v>
      </c>
      <c r="Y12" s="1">
        <v>35.6</v>
      </c>
      <c r="Z12" s="1">
        <v>33.200000000000003</v>
      </c>
      <c r="AA12" s="1">
        <v>34.799999999999997</v>
      </c>
      <c r="AB12" s="1"/>
      <c r="AC12" s="1">
        <f t="shared" si="7"/>
        <v>131.61600000000001</v>
      </c>
      <c r="AD12" s="6">
        <v>10</v>
      </c>
      <c r="AE12" s="11">
        <f t="shared" si="8"/>
        <v>42</v>
      </c>
      <c r="AF12" s="1">
        <f t="shared" si="9"/>
        <v>151.19999999999999</v>
      </c>
      <c r="AG12" s="1">
        <f>VLOOKUP(A12,[1]Sheet!$A:$AG,32,0)</f>
        <v>14</v>
      </c>
      <c r="AH12" s="1">
        <f>VLOOKUP(A12,[1]Sheet!$A:$AG,33,0)</f>
        <v>70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7" t="s">
        <v>44</v>
      </c>
      <c r="B13" s="17" t="s">
        <v>42</v>
      </c>
      <c r="C13" s="17"/>
      <c r="D13" s="17">
        <v>12</v>
      </c>
      <c r="E13" s="17"/>
      <c r="F13" s="17"/>
      <c r="G13" s="18">
        <v>0</v>
      </c>
      <c r="H13" s="17">
        <v>180</v>
      </c>
      <c r="I13" s="17" t="s">
        <v>43</v>
      </c>
      <c r="J13" s="17">
        <v>32</v>
      </c>
      <c r="K13" s="17">
        <f t="shared" si="1"/>
        <v>-32</v>
      </c>
      <c r="L13" s="17"/>
      <c r="M13" s="17"/>
      <c r="N13" s="17"/>
      <c r="O13" s="17">
        <f t="shared" si="2"/>
        <v>0</v>
      </c>
      <c r="P13" s="19"/>
      <c r="Q13" s="19"/>
      <c r="R13" s="19"/>
      <c r="S13" s="19"/>
      <c r="T13" s="17"/>
      <c r="U13" s="17" t="e">
        <f t="shared" si="5"/>
        <v>#DIV/0!</v>
      </c>
      <c r="V13" s="17" t="e">
        <f t="shared" si="6"/>
        <v>#DIV/0!</v>
      </c>
      <c r="W13" s="17">
        <v>17.399999999999999</v>
      </c>
      <c r="X13" s="17">
        <v>1.2</v>
      </c>
      <c r="Y13" s="17">
        <v>11.4</v>
      </c>
      <c r="Z13" s="17">
        <v>0</v>
      </c>
      <c r="AA13" s="17">
        <v>5.4</v>
      </c>
      <c r="AB13" s="17" t="s">
        <v>45</v>
      </c>
      <c r="AC13" s="17"/>
      <c r="AD13" s="18">
        <v>0</v>
      </c>
      <c r="AE13" s="20"/>
      <c r="AF13" s="17"/>
      <c r="AG13" s="17"/>
      <c r="AH13" s="17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46</v>
      </c>
      <c r="B14" s="1" t="s">
        <v>42</v>
      </c>
      <c r="C14" s="1">
        <v>264.60000000000002</v>
      </c>
      <c r="D14" s="1"/>
      <c r="E14" s="1">
        <v>40.700000000000003</v>
      </c>
      <c r="F14" s="1">
        <v>220.2</v>
      </c>
      <c r="G14" s="6">
        <v>1</v>
      </c>
      <c r="H14" s="1">
        <v>180</v>
      </c>
      <c r="I14" s="1" t="s">
        <v>35</v>
      </c>
      <c r="J14" s="1">
        <v>42</v>
      </c>
      <c r="K14" s="1">
        <f t="shared" si="1"/>
        <v>-1.2999999999999972</v>
      </c>
      <c r="L14" s="1"/>
      <c r="M14" s="1"/>
      <c r="N14" s="1"/>
      <c r="O14" s="1">
        <f t="shared" si="2"/>
        <v>8.14</v>
      </c>
      <c r="P14" s="5"/>
      <c r="Q14" s="5"/>
      <c r="R14" s="5">
        <f>AE14*AD14</f>
        <v>0</v>
      </c>
      <c r="S14" s="5"/>
      <c r="T14" s="1"/>
      <c r="U14" s="1">
        <f t="shared" si="5"/>
        <v>27.051597051597049</v>
      </c>
      <c r="V14" s="1">
        <f t="shared" si="6"/>
        <v>27.051597051597049</v>
      </c>
      <c r="W14" s="1">
        <v>5.18</v>
      </c>
      <c r="X14" s="1">
        <v>7.02</v>
      </c>
      <c r="Y14" s="1">
        <v>5.18</v>
      </c>
      <c r="Z14" s="1">
        <v>2.96</v>
      </c>
      <c r="AA14" s="1">
        <v>4.4400000000000004</v>
      </c>
      <c r="AB14" s="26" t="s">
        <v>47</v>
      </c>
      <c r="AC14" s="1">
        <f>Q14*G14</f>
        <v>0</v>
      </c>
      <c r="AD14" s="6">
        <v>3.7</v>
      </c>
      <c r="AE14" s="11">
        <f>MROUND(Q14,AD14*AG14)/AD14</f>
        <v>0</v>
      </c>
      <c r="AF14" s="1">
        <f>AE14*AD14*G14</f>
        <v>0</v>
      </c>
      <c r="AG14" s="1">
        <f>VLOOKUP(A14,[1]Sheet!$A:$AG,32,0)</f>
        <v>14</v>
      </c>
      <c r="AH14" s="1">
        <f>VLOOKUP(A14,[1]Sheet!$A:$AG,33,0)</f>
        <v>126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7" t="s">
        <v>48</v>
      </c>
      <c r="B15" s="17" t="s">
        <v>42</v>
      </c>
      <c r="C15" s="17"/>
      <c r="D15" s="17">
        <v>1.9</v>
      </c>
      <c r="E15" s="17">
        <v>1.9</v>
      </c>
      <c r="F15" s="17"/>
      <c r="G15" s="18">
        <v>0</v>
      </c>
      <c r="H15" s="17">
        <v>180</v>
      </c>
      <c r="I15" s="17" t="s">
        <v>43</v>
      </c>
      <c r="J15" s="17"/>
      <c r="K15" s="17">
        <f t="shared" si="1"/>
        <v>1.9</v>
      </c>
      <c r="L15" s="17"/>
      <c r="M15" s="17"/>
      <c r="N15" s="17"/>
      <c r="O15" s="17">
        <f t="shared" si="2"/>
        <v>0.38</v>
      </c>
      <c r="P15" s="19"/>
      <c r="Q15" s="19"/>
      <c r="R15" s="19"/>
      <c r="S15" s="19"/>
      <c r="T15" s="17"/>
      <c r="U15" s="17">
        <f t="shared" si="5"/>
        <v>0</v>
      </c>
      <c r="V15" s="17">
        <f t="shared" si="6"/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/>
      <c r="AC15" s="17"/>
      <c r="AD15" s="18">
        <v>0</v>
      </c>
      <c r="AE15" s="20"/>
      <c r="AF15" s="17"/>
      <c r="AG15" s="17"/>
      <c r="AH15" s="17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49</v>
      </c>
      <c r="B16" s="1" t="s">
        <v>34</v>
      </c>
      <c r="C16" s="1">
        <v>374</v>
      </c>
      <c r="D16" s="1">
        <v>168</v>
      </c>
      <c r="E16" s="1">
        <v>224</v>
      </c>
      <c r="F16" s="1">
        <v>282</v>
      </c>
      <c r="G16" s="6">
        <v>0.25</v>
      </c>
      <c r="H16" s="1">
        <v>180</v>
      </c>
      <c r="I16" s="1" t="s">
        <v>35</v>
      </c>
      <c r="J16" s="1">
        <v>212</v>
      </c>
      <c r="K16" s="1">
        <f t="shared" si="1"/>
        <v>12</v>
      </c>
      <c r="L16" s="1"/>
      <c r="M16" s="1"/>
      <c r="N16" s="1"/>
      <c r="O16" s="1">
        <f t="shared" si="2"/>
        <v>44.8</v>
      </c>
      <c r="P16" s="5">
        <v>345.19999999999993</v>
      </c>
      <c r="Q16" s="5">
        <f>13*O16-F16</f>
        <v>300.39999999999998</v>
      </c>
      <c r="R16" s="5">
        <f t="shared" ref="R16:R18" si="10">AE16*AD16</f>
        <v>336</v>
      </c>
      <c r="S16" s="5"/>
      <c r="T16" s="1"/>
      <c r="U16" s="1">
        <f t="shared" si="5"/>
        <v>13.794642857142858</v>
      </c>
      <c r="V16" s="1">
        <f t="shared" si="6"/>
        <v>6.2946428571428577</v>
      </c>
      <c r="W16" s="1">
        <v>38.4</v>
      </c>
      <c r="X16" s="1">
        <v>39.799999999999997</v>
      </c>
      <c r="Y16" s="1">
        <v>32.4</v>
      </c>
      <c r="Z16" s="1">
        <v>44</v>
      </c>
      <c r="AA16" s="1">
        <v>31.4</v>
      </c>
      <c r="AB16" s="1"/>
      <c r="AC16" s="1">
        <f t="shared" ref="AC16:AC18" si="11">Q16*G16</f>
        <v>75.099999999999994</v>
      </c>
      <c r="AD16" s="6">
        <v>12</v>
      </c>
      <c r="AE16" s="11">
        <f t="shared" ref="AE16:AE18" si="12">MROUND(Q16,AD16*AG16)/AD16</f>
        <v>28</v>
      </c>
      <c r="AF16" s="1">
        <f t="shared" ref="AF16:AF18" si="13">AE16*AD16*G16</f>
        <v>84</v>
      </c>
      <c r="AG16" s="1">
        <f>VLOOKUP(A16,[1]Sheet!$A:$AG,32,0)</f>
        <v>14</v>
      </c>
      <c r="AH16" s="1">
        <f>VLOOKUP(A16,[1]Sheet!$A:$AG,33,0)</f>
        <v>70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50</v>
      </c>
      <c r="B17" s="1" t="s">
        <v>34</v>
      </c>
      <c r="C17" s="1">
        <v>601</v>
      </c>
      <c r="D17" s="1">
        <v>336</v>
      </c>
      <c r="E17" s="1">
        <v>150</v>
      </c>
      <c r="F17" s="1">
        <v>648</v>
      </c>
      <c r="G17" s="6">
        <v>0.25</v>
      </c>
      <c r="H17" s="1">
        <v>180</v>
      </c>
      <c r="I17" s="1" t="s">
        <v>35</v>
      </c>
      <c r="J17" s="1">
        <v>150</v>
      </c>
      <c r="K17" s="1">
        <f t="shared" si="1"/>
        <v>0</v>
      </c>
      <c r="L17" s="1"/>
      <c r="M17" s="1"/>
      <c r="N17" s="1"/>
      <c r="O17" s="1">
        <f t="shared" si="2"/>
        <v>30</v>
      </c>
      <c r="P17" s="5"/>
      <c r="Q17" s="5"/>
      <c r="R17" s="5">
        <f t="shared" si="10"/>
        <v>0</v>
      </c>
      <c r="S17" s="5"/>
      <c r="T17" s="1"/>
      <c r="U17" s="1">
        <f t="shared" si="5"/>
        <v>21.6</v>
      </c>
      <c r="V17" s="1">
        <f t="shared" si="6"/>
        <v>21.6</v>
      </c>
      <c r="W17" s="1">
        <v>52.6</v>
      </c>
      <c r="X17" s="1">
        <v>46.6</v>
      </c>
      <c r="Y17" s="1">
        <v>35.4</v>
      </c>
      <c r="Z17" s="1">
        <v>33</v>
      </c>
      <c r="AA17" s="1">
        <v>36</v>
      </c>
      <c r="AB17" s="1"/>
      <c r="AC17" s="1">
        <f t="shared" si="11"/>
        <v>0</v>
      </c>
      <c r="AD17" s="6">
        <v>12</v>
      </c>
      <c r="AE17" s="11">
        <f t="shared" si="12"/>
        <v>0</v>
      </c>
      <c r="AF17" s="1">
        <f t="shared" si="13"/>
        <v>0</v>
      </c>
      <c r="AG17" s="1">
        <f>VLOOKUP(A17,[1]Sheet!$A:$AG,32,0)</f>
        <v>14</v>
      </c>
      <c r="AH17" s="1">
        <f>VLOOKUP(A17,[1]Sheet!$A:$AG,33,0)</f>
        <v>70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22" t="s">
        <v>51</v>
      </c>
      <c r="B18" s="1" t="s">
        <v>42</v>
      </c>
      <c r="C18" s="1"/>
      <c r="D18" s="1">
        <v>42</v>
      </c>
      <c r="E18" s="1"/>
      <c r="F18" s="1">
        <v>42</v>
      </c>
      <c r="G18" s="6">
        <v>1</v>
      </c>
      <c r="H18" s="1">
        <v>180</v>
      </c>
      <c r="I18" s="1" t="s">
        <v>35</v>
      </c>
      <c r="J18" s="1"/>
      <c r="K18" s="1">
        <f t="shared" si="1"/>
        <v>0</v>
      </c>
      <c r="L18" s="1"/>
      <c r="M18" s="1"/>
      <c r="N18" s="1"/>
      <c r="O18" s="1">
        <f t="shared" si="2"/>
        <v>0</v>
      </c>
      <c r="P18" s="5"/>
      <c r="Q18" s="5"/>
      <c r="R18" s="5">
        <f t="shared" si="10"/>
        <v>0</v>
      </c>
      <c r="S18" s="5"/>
      <c r="T18" s="1"/>
      <c r="U18" s="1" t="e">
        <f t="shared" si="5"/>
        <v>#DIV/0!</v>
      </c>
      <c r="V18" s="1" t="e">
        <f t="shared" si="6"/>
        <v>#DIV/0!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9" t="s">
        <v>124</v>
      </c>
      <c r="AC18" s="1">
        <f t="shared" si="11"/>
        <v>0</v>
      </c>
      <c r="AD18" s="6">
        <v>3</v>
      </c>
      <c r="AE18" s="11">
        <f t="shared" si="12"/>
        <v>0</v>
      </c>
      <c r="AF18" s="1">
        <f t="shared" si="13"/>
        <v>0</v>
      </c>
      <c r="AG18" s="1">
        <v>14</v>
      </c>
      <c r="AH18" s="1">
        <v>126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7" t="s">
        <v>52</v>
      </c>
      <c r="B19" s="17" t="s">
        <v>42</v>
      </c>
      <c r="C19" s="17"/>
      <c r="D19" s="17">
        <v>11.1</v>
      </c>
      <c r="E19" s="24">
        <v>3.7</v>
      </c>
      <c r="F19" s="17"/>
      <c r="G19" s="18">
        <v>0</v>
      </c>
      <c r="H19" s="17">
        <v>180</v>
      </c>
      <c r="I19" s="17" t="s">
        <v>43</v>
      </c>
      <c r="J19" s="17">
        <v>5</v>
      </c>
      <c r="K19" s="17">
        <f t="shared" si="1"/>
        <v>-1.2999999999999998</v>
      </c>
      <c r="L19" s="17"/>
      <c r="M19" s="17"/>
      <c r="N19" s="17"/>
      <c r="O19" s="17">
        <f t="shared" si="2"/>
        <v>0.74</v>
      </c>
      <c r="P19" s="19"/>
      <c r="Q19" s="19"/>
      <c r="R19" s="19"/>
      <c r="S19" s="19"/>
      <c r="T19" s="17"/>
      <c r="U19" s="17">
        <f t="shared" si="5"/>
        <v>0</v>
      </c>
      <c r="V19" s="17">
        <f t="shared" si="6"/>
        <v>0</v>
      </c>
      <c r="W19" s="17">
        <v>5.92</v>
      </c>
      <c r="X19" s="17">
        <v>5.18</v>
      </c>
      <c r="Y19" s="17">
        <v>10.36</v>
      </c>
      <c r="Z19" s="17">
        <v>8.879999999999999</v>
      </c>
      <c r="AA19" s="17">
        <v>5.92</v>
      </c>
      <c r="AB19" s="17" t="s">
        <v>53</v>
      </c>
      <c r="AC19" s="17"/>
      <c r="AD19" s="18">
        <v>0</v>
      </c>
      <c r="AE19" s="20"/>
      <c r="AF19" s="17"/>
      <c r="AG19" s="17"/>
      <c r="AH19" s="17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54</v>
      </c>
      <c r="B20" s="1" t="s">
        <v>42</v>
      </c>
      <c r="C20" s="1">
        <v>418.1</v>
      </c>
      <c r="D20" s="1">
        <v>155.4</v>
      </c>
      <c r="E20" s="24">
        <f>192.4+E19</f>
        <v>196.1</v>
      </c>
      <c r="F20" s="1">
        <v>336.7</v>
      </c>
      <c r="G20" s="6">
        <v>1</v>
      </c>
      <c r="H20" s="1">
        <v>180</v>
      </c>
      <c r="I20" s="1" t="s">
        <v>35</v>
      </c>
      <c r="J20" s="1">
        <v>195.9</v>
      </c>
      <c r="K20" s="1">
        <f t="shared" si="1"/>
        <v>0.19999999999998863</v>
      </c>
      <c r="L20" s="1"/>
      <c r="M20" s="1"/>
      <c r="N20" s="1"/>
      <c r="O20" s="1">
        <f t="shared" si="2"/>
        <v>39.22</v>
      </c>
      <c r="P20" s="5">
        <v>212.37999999999994</v>
      </c>
      <c r="Q20" s="5">
        <f t="shared" ref="Q20:Q21" si="14">13*O20-F20</f>
        <v>173.16000000000003</v>
      </c>
      <c r="R20" s="5">
        <f t="shared" ref="R20:R25" si="15">AE20*AD20</f>
        <v>155.4</v>
      </c>
      <c r="S20" s="5"/>
      <c r="T20" s="1"/>
      <c r="U20" s="1">
        <f t="shared" si="5"/>
        <v>12.547169811320755</v>
      </c>
      <c r="V20" s="1">
        <f t="shared" si="6"/>
        <v>8.584905660377359</v>
      </c>
      <c r="W20" s="1">
        <v>39.22</v>
      </c>
      <c r="X20" s="1">
        <v>38.840000000000003</v>
      </c>
      <c r="Y20" s="1">
        <v>13.92</v>
      </c>
      <c r="Z20" s="1">
        <v>0</v>
      </c>
      <c r="AA20" s="1">
        <v>0</v>
      </c>
      <c r="AB20" s="1" t="s">
        <v>55</v>
      </c>
      <c r="AC20" s="1">
        <f t="shared" ref="AC20:AC25" si="16">Q20*G20</f>
        <v>173.16000000000003</v>
      </c>
      <c r="AD20" s="6">
        <v>3.7</v>
      </c>
      <c r="AE20" s="11">
        <f t="shared" ref="AE20:AE25" si="17">MROUND(Q20,AD20*AG20)/AD20</f>
        <v>42</v>
      </c>
      <c r="AF20" s="1">
        <f t="shared" ref="AF20:AF25" si="18">AE20*AD20*G20</f>
        <v>155.4</v>
      </c>
      <c r="AG20" s="1">
        <f>VLOOKUP(A20,[1]Sheet!$A:$AG,32,0)</f>
        <v>14</v>
      </c>
      <c r="AH20" s="1">
        <f>VLOOKUP(A20,[1]Sheet!$A:$AG,33,0)</f>
        <v>126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56</v>
      </c>
      <c r="B21" s="1" t="s">
        <v>42</v>
      </c>
      <c r="C21" s="1">
        <v>341.5</v>
      </c>
      <c r="D21" s="1">
        <v>330</v>
      </c>
      <c r="E21" s="1">
        <v>197.5</v>
      </c>
      <c r="F21" s="1">
        <v>429.5</v>
      </c>
      <c r="G21" s="6">
        <v>1</v>
      </c>
      <c r="H21" s="1">
        <v>180</v>
      </c>
      <c r="I21" s="1" t="s">
        <v>35</v>
      </c>
      <c r="J21" s="1">
        <v>185.2</v>
      </c>
      <c r="K21" s="1">
        <f t="shared" si="1"/>
        <v>12.300000000000011</v>
      </c>
      <c r="L21" s="1"/>
      <c r="M21" s="1"/>
      <c r="N21" s="1"/>
      <c r="O21" s="1">
        <f t="shared" si="2"/>
        <v>39.5</v>
      </c>
      <c r="P21" s="5">
        <v>123.5</v>
      </c>
      <c r="Q21" s="5">
        <f t="shared" si="14"/>
        <v>84</v>
      </c>
      <c r="R21" s="5">
        <f t="shared" si="15"/>
        <v>66</v>
      </c>
      <c r="S21" s="5"/>
      <c r="T21" s="1"/>
      <c r="U21" s="1">
        <f t="shared" si="5"/>
        <v>12.544303797468354</v>
      </c>
      <c r="V21" s="1">
        <f t="shared" si="6"/>
        <v>10.873417721518987</v>
      </c>
      <c r="W21" s="1">
        <v>44.8</v>
      </c>
      <c r="X21" s="1">
        <v>38.5</v>
      </c>
      <c r="Y21" s="1">
        <v>2.2000000000000002</v>
      </c>
      <c r="Z21" s="1">
        <v>0</v>
      </c>
      <c r="AA21" s="1">
        <v>0</v>
      </c>
      <c r="AB21" s="1" t="s">
        <v>57</v>
      </c>
      <c r="AC21" s="1">
        <f t="shared" si="16"/>
        <v>84</v>
      </c>
      <c r="AD21" s="6">
        <v>5.5</v>
      </c>
      <c r="AE21" s="11">
        <f t="shared" si="17"/>
        <v>12</v>
      </c>
      <c r="AF21" s="1">
        <f t="shared" si="18"/>
        <v>66</v>
      </c>
      <c r="AG21" s="1">
        <f>VLOOKUP(A21,[1]Sheet!$A:$AG,32,0)</f>
        <v>12</v>
      </c>
      <c r="AH21" s="1">
        <f>VLOOKUP(A21,[1]Sheet!$A:$AG,33,0)</f>
        <v>84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58</v>
      </c>
      <c r="B22" s="1" t="s">
        <v>42</v>
      </c>
      <c r="C22" s="1">
        <v>78</v>
      </c>
      <c r="D22" s="1">
        <v>630</v>
      </c>
      <c r="E22" s="1">
        <v>42</v>
      </c>
      <c r="F22" s="1">
        <v>627</v>
      </c>
      <c r="G22" s="6">
        <v>1</v>
      </c>
      <c r="H22" s="1">
        <v>180</v>
      </c>
      <c r="I22" s="1" t="s">
        <v>35</v>
      </c>
      <c r="J22" s="1">
        <v>74.2</v>
      </c>
      <c r="K22" s="1">
        <f t="shared" si="1"/>
        <v>-32.200000000000003</v>
      </c>
      <c r="L22" s="1"/>
      <c r="M22" s="1"/>
      <c r="N22" s="1"/>
      <c r="O22" s="1">
        <f t="shared" si="2"/>
        <v>8.4</v>
      </c>
      <c r="P22" s="5"/>
      <c r="Q22" s="5"/>
      <c r="R22" s="5">
        <f t="shared" si="15"/>
        <v>0</v>
      </c>
      <c r="S22" s="5"/>
      <c r="T22" s="1"/>
      <c r="U22" s="1">
        <f t="shared" si="5"/>
        <v>74.642857142857139</v>
      </c>
      <c r="V22" s="1">
        <f t="shared" si="6"/>
        <v>74.642857142857139</v>
      </c>
      <c r="W22" s="1">
        <v>49.2</v>
      </c>
      <c r="X22" s="1">
        <v>19.7</v>
      </c>
      <c r="Y22" s="1">
        <v>27.6</v>
      </c>
      <c r="Z22" s="1">
        <v>8.4</v>
      </c>
      <c r="AA22" s="1">
        <v>21.14</v>
      </c>
      <c r="AB22" s="1" t="s">
        <v>59</v>
      </c>
      <c r="AC22" s="1">
        <f t="shared" si="16"/>
        <v>0</v>
      </c>
      <c r="AD22" s="6">
        <v>3</v>
      </c>
      <c r="AE22" s="11">
        <f t="shared" si="17"/>
        <v>0</v>
      </c>
      <c r="AF22" s="1">
        <f t="shared" si="18"/>
        <v>0</v>
      </c>
      <c r="AG22" s="1">
        <f>VLOOKUP(A22,[1]Sheet!$A:$AG,32,0)</f>
        <v>14</v>
      </c>
      <c r="AH22" s="1">
        <f>VLOOKUP(A22,[1]Sheet!$A:$AG,33,0)</f>
        <v>126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34</v>
      </c>
      <c r="C23" s="1">
        <v>1014</v>
      </c>
      <c r="D23" s="1">
        <v>84</v>
      </c>
      <c r="E23" s="1">
        <v>290</v>
      </c>
      <c r="F23" s="1">
        <v>699</v>
      </c>
      <c r="G23" s="6">
        <v>0.25</v>
      </c>
      <c r="H23" s="1">
        <v>180</v>
      </c>
      <c r="I23" s="1" t="s">
        <v>35</v>
      </c>
      <c r="J23" s="1">
        <v>290</v>
      </c>
      <c r="K23" s="1">
        <f t="shared" si="1"/>
        <v>0</v>
      </c>
      <c r="L23" s="1"/>
      <c r="M23" s="1"/>
      <c r="N23" s="1"/>
      <c r="O23" s="1">
        <f t="shared" si="2"/>
        <v>58</v>
      </c>
      <c r="P23" s="5">
        <v>113</v>
      </c>
      <c r="Q23" s="5">
        <f>13*O23-F23</f>
        <v>55</v>
      </c>
      <c r="R23" s="5">
        <f t="shared" si="15"/>
        <v>84</v>
      </c>
      <c r="S23" s="5"/>
      <c r="T23" s="32" t="s">
        <v>139</v>
      </c>
      <c r="U23" s="1">
        <f t="shared" si="5"/>
        <v>13.5</v>
      </c>
      <c r="V23" s="1">
        <f t="shared" si="6"/>
        <v>12.051724137931034</v>
      </c>
      <c r="W23" s="1">
        <v>71.400000000000006</v>
      </c>
      <c r="X23" s="1">
        <v>86.2</v>
      </c>
      <c r="Y23" s="1">
        <v>50.4</v>
      </c>
      <c r="Z23" s="1">
        <v>67.8</v>
      </c>
      <c r="AA23" s="1">
        <v>52.4</v>
      </c>
      <c r="AB23" s="32" t="s">
        <v>139</v>
      </c>
      <c r="AC23" s="1">
        <f t="shared" si="16"/>
        <v>13.75</v>
      </c>
      <c r="AD23" s="6">
        <v>6</v>
      </c>
      <c r="AE23" s="11">
        <f t="shared" si="17"/>
        <v>14</v>
      </c>
      <c r="AF23" s="1">
        <f t="shared" si="18"/>
        <v>21</v>
      </c>
      <c r="AG23" s="1">
        <f>VLOOKUP(A23,[1]Sheet!$A:$AG,32,0)</f>
        <v>14</v>
      </c>
      <c r="AH23" s="1">
        <f>VLOOKUP(A23,[1]Sheet!$A:$AG,33,0)</f>
        <v>126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62</v>
      </c>
      <c r="B24" s="1" t="s">
        <v>34</v>
      </c>
      <c r="C24" s="1">
        <v>642</v>
      </c>
      <c r="D24" s="1">
        <v>504</v>
      </c>
      <c r="E24" s="1">
        <v>195</v>
      </c>
      <c r="F24" s="1">
        <v>797</v>
      </c>
      <c r="G24" s="6">
        <v>0.25</v>
      </c>
      <c r="H24" s="1">
        <v>180</v>
      </c>
      <c r="I24" s="1" t="s">
        <v>35</v>
      </c>
      <c r="J24" s="1">
        <v>195</v>
      </c>
      <c r="K24" s="1">
        <f t="shared" si="1"/>
        <v>0</v>
      </c>
      <c r="L24" s="1"/>
      <c r="M24" s="1"/>
      <c r="N24" s="1"/>
      <c r="O24" s="1">
        <f t="shared" si="2"/>
        <v>39</v>
      </c>
      <c r="P24" s="5"/>
      <c r="Q24" s="5"/>
      <c r="R24" s="5">
        <f t="shared" si="15"/>
        <v>0</v>
      </c>
      <c r="S24" s="5"/>
      <c r="T24" s="1"/>
      <c r="U24" s="1">
        <f t="shared" si="5"/>
        <v>20.435897435897434</v>
      </c>
      <c r="V24" s="1">
        <f t="shared" si="6"/>
        <v>20.435897435897434</v>
      </c>
      <c r="W24" s="1">
        <v>69.2</v>
      </c>
      <c r="X24" s="1">
        <v>63.4</v>
      </c>
      <c r="Y24" s="1">
        <v>40.4</v>
      </c>
      <c r="Z24" s="1">
        <v>51.4</v>
      </c>
      <c r="AA24" s="1">
        <v>38.200000000000003</v>
      </c>
      <c r="AB24" s="1" t="s">
        <v>61</v>
      </c>
      <c r="AC24" s="1">
        <f t="shared" si="16"/>
        <v>0</v>
      </c>
      <c r="AD24" s="6">
        <v>6</v>
      </c>
      <c r="AE24" s="11">
        <f t="shared" si="17"/>
        <v>0</v>
      </c>
      <c r="AF24" s="1">
        <f t="shared" si="18"/>
        <v>0</v>
      </c>
      <c r="AG24" s="1">
        <f>VLOOKUP(A24,[1]Sheet!$A:$AG,32,0)</f>
        <v>14</v>
      </c>
      <c r="AH24" s="1">
        <f>VLOOKUP(A24,[1]Sheet!$A:$AG,33,0)</f>
        <v>126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63</v>
      </c>
      <c r="B25" s="1" t="s">
        <v>34</v>
      </c>
      <c r="C25" s="1">
        <v>343</v>
      </c>
      <c r="D25" s="1">
        <v>3</v>
      </c>
      <c r="E25" s="1">
        <v>134</v>
      </c>
      <c r="F25" s="1">
        <v>190</v>
      </c>
      <c r="G25" s="6">
        <v>0.25</v>
      </c>
      <c r="H25" s="1">
        <v>180</v>
      </c>
      <c r="I25" s="1" t="s">
        <v>35</v>
      </c>
      <c r="J25" s="1">
        <v>134</v>
      </c>
      <c r="K25" s="1">
        <f t="shared" si="1"/>
        <v>0</v>
      </c>
      <c r="L25" s="1"/>
      <c r="M25" s="1"/>
      <c r="N25" s="1"/>
      <c r="O25" s="1">
        <f t="shared" si="2"/>
        <v>26.8</v>
      </c>
      <c r="P25" s="5">
        <v>185.2</v>
      </c>
      <c r="Q25" s="5">
        <v>240</v>
      </c>
      <c r="R25" s="5">
        <f t="shared" si="15"/>
        <v>252</v>
      </c>
      <c r="S25" s="5">
        <v>200</v>
      </c>
      <c r="T25" s="32" t="s">
        <v>139</v>
      </c>
      <c r="U25" s="1">
        <f t="shared" si="5"/>
        <v>16.492537313432834</v>
      </c>
      <c r="V25" s="1">
        <f t="shared" si="6"/>
        <v>7.08955223880597</v>
      </c>
      <c r="W25" s="1">
        <v>15.2</v>
      </c>
      <c r="X25" s="1">
        <v>28.4</v>
      </c>
      <c r="Y25" s="1">
        <v>15.4</v>
      </c>
      <c r="Z25" s="1">
        <v>19</v>
      </c>
      <c r="AA25" s="1">
        <v>28.4</v>
      </c>
      <c r="AB25" s="32" t="s">
        <v>139</v>
      </c>
      <c r="AC25" s="1">
        <f t="shared" si="16"/>
        <v>60</v>
      </c>
      <c r="AD25" s="6">
        <v>6</v>
      </c>
      <c r="AE25" s="11">
        <f t="shared" si="17"/>
        <v>42</v>
      </c>
      <c r="AF25" s="1">
        <f t="shared" si="18"/>
        <v>63</v>
      </c>
      <c r="AG25" s="1">
        <f>VLOOKUP(A25,[1]Sheet!$A:$AG,32,0)</f>
        <v>14</v>
      </c>
      <c r="AH25" s="1">
        <f>VLOOKUP(A25,[1]Sheet!$A:$AG,33,0)</f>
        <v>126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7" t="s">
        <v>64</v>
      </c>
      <c r="B26" s="17" t="s">
        <v>34</v>
      </c>
      <c r="C26" s="17">
        <v>285</v>
      </c>
      <c r="D26" s="17"/>
      <c r="E26" s="17">
        <v>107</v>
      </c>
      <c r="F26" s="17">
        <v>146</v>
      </c>
      <c r="G26" s="18">
        <v>0</v>
      </c>
      <c r="H26" s="17">
        <v>180</v>
      </c>
      <c r="I26" s="17" t="s">
        <v>43</v>
      </c>
      <c r="J26" s="17">
        <v>108</v>
      </c>
      <c r="K26" s="17">
        <f t="shared" si="1"/>
        <v>-1</v>
      </c>
      <c r="L26" s="17"/>
      <c r="M26" s="17"/>
      <c r="N26" s="17"/>
      <c r="O26" s="17">
        <f t="shared" si="2"/>
        <v>21.4</v>
      </c>
      <c r="P26" s="19"/>
      <c r="Q26" s="19"/>
      <c r="R26" s="19"/>
      <c r="S26" s="19"/>
      <c r="T26" s="17"/>
      <c r="U26" s="17">
        <f t="shared" si="5"/>
        <v>6.8224299065420562</v>
      </c>
      <c r="V26" s="17">
        <f t="shared" si="6"/>
        <v>6.8224299065420562</v>
      </c>
      <c r="W26" s="17">
        <v>23.8</v>
      </c>
      <c r="X26" s="17">
        <v>23.4</v>
      </c>
      <c r="Y26" s="17">
        <v>9</v>
      </c>
      <c r="Z26" s="17">
        <v>1</v>
      </c>
      <c r="AA26" s="17">
        <v>0</v>
      </c>
      <c r="AB26" s="21" t="s">
        <v>130</v>
      </c>
      <c r="AC26" s="17"/>
      <c r="AD26" s="18">
        <v>0</v>
      </c>
      <c r="AE26" s="20"/>
      <c r="AF26" s="17"/>
      <c r="AG26" s="17"/>
      <c r="AH26" s="17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42</v>
      </c>
      <c r="C27" s="1">
        <v>960</v>
      </c>
      <c r="D27" s="1">
        <v>216</v>
      </c>
      <c r="E27" s="1">
        <v>486</v>
      </c>
      <c r="F27" s="1">
        <v>594</v>
      </c>
      <c r="G27" s="6">
        <v>1</v>
      </c>
      <c r="H27" s="1">
        <v>180</v>
      </c>
      <c r="I27" s="1" t="s">
        <v>35</v>
      </c>
      <c r="J27" s="1">
        <v>481</v>
      </c>
      <c r="K27" s="1">
        <f t="shared" si="1"/>
        <v>5</v>
      </c>
      <c r="L27" s="1"/>
      <c r="M27" s="1"/>
      <c r="N27" s="1"/>
      <c r="O27" s="1">
        <f t="shared" si="2"/>
        <v>97.2</v>
      </c>
      <c r="P27" s="5">
        <v>766.8</v>
      </c>
      <c r="Q27" s="5">
        <f t="shared" ref="Q27:Q28" si="19">13*O27-F27</f>
        <v>669.60000000000014</v>
      </c>
      <c r="R27" s="5">
        <f t="shared" ref="R27:R40" si="20">AE27*AD27</f>
        <v>648</v>
      </c>
      <c r="S27" s="5"/>
      <c r="T27" s="1"/>
      <c r="U27" s="1">
        <f t="shared" si="5"/>
        <v>12.777777777777777</v>
      </c>
      <c r="V27" s="1">
        <f t="shared" si="6"/>
        <v>6.1111111111111107</v>
      </c>
      <c r="W27" s="1">
        <v>79.2</v>
      </c>
      <c r="X27" s="1">
        <v>92.4</v>
      </c>
      <c r="Y27" s="1">
        <v>58.8</v>
      </c>
      <c r="Z27" s="1">
        <v>58.8</v>
      </c>
      <c r="AA27" s="1">
        <v>70.8</v>
      </c>
      <c r="AB27" s="1"/>
      <c r="AC27" s="1">
        <f t="shared" ref="AC27:AC40" si="21">Q27*G27</f>
        <v>669.60000000000014</v>
      </c>
      <c r="AD27" s="6">
        <v>6</v>
      </c>
      <c r="AE27" s="11">
        <f t="shared" ref="AE27:AE40" si="22">MROUND(Q27,AD27*AG27)/AD27</f>
        <v>108</v>
      </c>
      <c r="AF27" s="1">
        <f t="shared" ref="AF27:AF40" si="23">AE27*AD27*G27</f>
        <v>648</v>
      </c>
      <c r="AG27" s="1">
        <f>VLOOKUP(A27,[1]Sheet!$A:$AG,32,0)</f>
        <v>12</v>
      </c>
      <c r="AH27" s="1">
        <f>VLOOKUP(A27,[1]Sheet!$A:$AG,33,0)</f>
        <v>84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66</v>
      </c>
      <c r="B28" s="1" t="s">
        <v>34</v>
      </c>
      <c r="C28" s="1">
        <v>958</v>
      </c>
      <c r="D28" s="1">
        <v>1680</v>
      </c>
      <c r="E28" s="1">
        <v>716</v>
      </c>
      <c r="F28" s="1">
        <v>1806</v>
      </c>
      <c r="G28" s="6">
        <v>0.25</v>
      </c>
      <c r="H28" s="1">
        <v>365</v>
      </c>
      <c r="I28" s="1" t="s">
        <v>35</v>
      </c>
      <c r="J28" s="1">
        <v>705</v>
      </c>
      <c r="K28" s="1">
        <f t="shared" si="1"/>
        <v>11</v>
      </c>
      <c r="L28" s="1"/>
      <c r="M28" s="1"/>
      <c r="N28" s="1"/>
      <c r="O28" s="1">
        <f t="shared" si="2"/>
        <v>143.19999999999999</v>
      </c>
      <c r="P28" s="5">
        <v>198.79999999999973</v>
      </c>
      <c r="Q28" s="5">
        <f t="shared" si="19"/>
        <v>55.599999999999909</v>
      </c>
      <c r="R28" s="5">
        <f t="shared" si="20"/>
        <v>0</v>
      </c>
      <c r="S28" s="5"/>
      <c r="T28" s="1"/>
      <c r="U28" s="1">
        <f t="shared" si="5"/>
        <v>12.61173184357542</v>
      </c>
      <c r="V28" s="1">
        <f t="shared" si="6"/>
        <v>12.61173184357542</v>
      </c>
      <c r="W28" s="1">
        <v>174.4</v>
      </c>
      <c r="X28" s="1">
        <v>127.6</v>
      </c>
      <c r="Y28" s="1">
        <v>131.6</v>
      </c>
      <c r="Z28" s="1">
        <v>88.6</v>
      </c>
      <c r="AA28" s="1">
        <v>99</v>
      </c>
      <c r="AB28" s="1"/>
      <c r="AC28" s="1">
        <f t="shared" si="21"/>
        <v>13.899999999999977</v>
      </c>
      <c r="AD28" s="6">
        <v>12</v>
      </c>
      <c r="AE28" s="11">
        <f t="shared" si="22"/>
        <v>0</v>
      </c>
      <c r="AF28" s="1">
        <f t="shared" si="23"/>
        <v>0</v>
      </c>
      <c r="AG28" s="1">
        <f>VLOOKUP(A28,[1]Sheet!$A:$AG,32,0)</f>
        <v>14</v>
      </c>
      <c r="AH28" s="1">
        <f>VLOOKUP(A28,[1]Sheet!$A:$AG,33,0)</f>
        <v>70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34</v>
      </c>
      <c r="C29" s="1">
        <v>1701</v>
      </c>
      <c r="D29" s="1">
        <v>168</v>
      </c>
      <c r="E29" s="1">
        <v>416</v>
      </c>
      <c r="F29" s="1">
        <v>1142</v>
      </c>
      <c r="G29" s="6">
        <v>0.25</v>
      </c>
      <c r="H29" s="1">
        <v>365</v>
      </c>
      <c r="I29" s="1" t="s">
        <v>35</v>
      </c>
      <c r="J29" s="1">
        <v>414</v>
      </c>
      <c r="K29" s="1">
        <f t="shared" si="1"/>
        <v>2</v>
      </c>
      <c r="L29" s="1"/>
      <c r="M29" s="1"/>
      <c r="N29" s="1"/>
      <c r="O29" s="1">
        <f t="shared" si="2"/>
        <v>83.2</v>
      </c>
      <c r="P29" s="5"/>
      <c r="Q29" s="5"/>
      <c r="R29" s="5">
        <f t="shared" si="20"/>
        <v>0</v>
      </c>
      <c r="S29" s="5"/>
      <c r="T29" s="1"/>
      <c r="U29" s="1">
        <f t="shared" si="5"/>
        <v>13.725961538461538</v>
      </c>
      <c r="V29" s="1">
        <f t="shared" si="6"/>
        <v>13.725961538461538</v>
      </c>
      <c r="W29" s="1">
        <v>116.4</v>
      </c>
      <c r="X29" s="1">
        <v>144.19999999999999</v>
      </c>
      <c r="Y29" s="1">
        <v>86</v>
      </c>
      <c r="Z29" s="1">
        <v>97.8</v>
      </c>
      <c r="AA29" s="1">
        <v>88.2</v>
      </c>
      <c r="AB29" s="1" t="s">
        <v>61</v>
      </c>
      <c r="AC29" s="1">
        <f t="shared" si="21"/>
        <v>0</v>
      </c>
      <c r="AD29" s="6">
        <v>12</v>
      </c>
      <c r="AE29" s="11">
        <f t="shared" si="22"/>
        <v>0</v>
      </c>
      <c r="AF29" s="1">
        <f t="shared" si="23"/>
        <v>0</v>
      </c>
      <c r="AG29" s="1">
        <f>VLOOKUP(A29,[1]Sheet!$A:$AG,32,0)</f>
        <v>14</v>
      </c>
      <c r="AH29" s="1">
        <f>VLOOKUP(A29,[1]Sheet!$A:$AG,33,0)</f>
        <v>70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34</v>
      </c>
      <c r="C30" s="1">
        <v>482</v>
      </c>
      <c r="D30" s="1">
        <v>168</v>
      </c>
      <c r="E30" s="1">
        <v>256</v>
      </c>
      <c r="F30" s="1">
        <v>366</v>
      </c>
      <c r="G30" s="6">
        <v>0.25</v>
      </c>
      <c r="H30" s="1">
        <v>180</v>
      </c>
      <c r="I30" s="1" t="s">
        <v>35</v>
      </c>
      <c r="J30" s="1">
        <v>243</v>
      </c>
      <c r="K30" s="1">
        <f t="shared" si="1"/>
        <v>13</v>
      </c>
      <c r="L30" s="1"/>
      <c r="M30" s="1"/>
      <c r="N30" s="1"/>
      <c r="O30" s="1">
        <f t="shared" si="2"/>
        <v>51.2</v>
      </c>
      <c r="P30" s="5">
        <v>350.80000000000007</v>
      </c>
      <c r="Q30" s="5">
        <f>13*O30-F30</f>
        <v>299.60000000000002</v>
      </c>
      <c r="R30" s="5">
        <f t="shared" si="20"/>
        <v>336</v>
      </c>
      <c r="S30" s="5"/>
      <c r="T30" s="1"/>
      <c r="U30" s="1">
        <f t="shared" si="5"/>
        <v>13.7109375</v>
      </c>
      <c r="V30" s="1">
        <f t="shared" si="6"/>
        <v>7.1484375</v>
      </c>
      <c r="W30" s="1">
        <v>41.4</v>
      </c>
      <c r="X30" s="1">
        <v>42.4</v>
      </c>
      <c r="Y30" s="1">
        <v>46.6</v>
      </c>
      <c r="Z30" s="1">
        <v>43.2</v>
      </c>
      <c r="AA30" s="1">
        <v>48.4</v>
      </c>
      <c r="AB30" s="1"/>
      <c r="AC30" s="1">
        <f t="shared" si="21"/>
        <v>74.900000000000006</v>
      </c>
      <c r="AD30" s="6">
        <v>12</v>
      </c>
      <c r="AE30" s="11">
        <f t="shared" si="22"/>
        <v>28</v>
      </c>
      <c r="AF30" s="1">
        <f t="shared" si="23"/>
        <v>84</v>
      </c>
      <c r="AG30" s="1">
        <f>VLOOKUP(A30,[1]Sheet!$A:$AG,32,0)</f>
        <v>14</v>
      </c>
      <c r="AH30" s="1">
        <f>VLOOKUP(A30,[1]Sheet!$A:$AG,33,0)</f>
        <v>70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69</v>
      </c>
      <c r="B31" s="1" t="s">
        <v>34</v>
      </c>
      <c r="C31" s="1">
        <v>214</v>
      </c>
      <c r="D31" s="1">
        <v>420</v>
      </c>
      <c r="E31" s="1">
        <v>193</v>
      </c>
      <c r="F31" s="1">
        <v>392</v>
      </c>
      <c r="G31" s="6">
        <v>0.25</v>
      </c>
      <c r="H31" s="1">
        <v>180</v>
      </c>
      <c r="I31" s="1" t="s">
        <v>35</v>
      </c>
      <c r="J31" s="1">
        <v>193</v>
      </c>
      <c r="K31" s="1">
        <f t="shared" si="1"/>
        <v>0</v>
      </c>
      <c r="L31" s="1"/>
      <c r="M31" s="1"/>
      <c r="N31" s="1"/>
      <c r="O31" s="1">
        <f t="shared" si="2"/>
        <v>38.6</v>
      </c>
      <c r="P31" s="5">
        <v>148.39999999999998</v>
      </c>
      <c r="Q31" s="5">
        <f t="shared" ref="Q31:Q40" si="24">14*O31-F31</f>
        <v>148.39999999999998</v>
      </c>
      <c r="R31" s="5">
        <f t="shared" si="20"/>
        <v>168</v>
      </c>
      <c r="S31" s="5"/>
      <c r="T31" s="1"/>
      <c r="U31" s="1">
        <f t="shared" si="5"/>
        <v>14.507772020725389</v>
      </c>
      <c r="V31" s="1">
        <f t="shared" si="6"/>
        <v>10.155440414507771</v>
      </c>
      <c r="W31" s="1">
        <v>44.2</v>
      </c>
      <c r="X31" s="1">
        <v>27.4</v>
      </c>
      <c r="Y31" s="1">
        <v>32</v>
      </c>
      <c r="Z31" s="1">
        <v>9.6</v>
      </c>
      <c r="AA31" s="1">
        <v>18</v>
      </c>
      <c r="AB31" s="1"/>
      <c r="AC31" s="1">
        <f t="shared" si="21"/>
        <v>37.099999999999994</v>
      </c>
      <c r="AD31" s="6">
        <v>6</v>
      </c>
      <c r="AE31" s="11">
        <f t="shared" si="22"/>
        <v>28</v>
      </c>
      <c r="AF31" s="1">
        <f t="shared" si="23"/>
        <v>42</v>
      </c>
      <c r="AG31" s="1">
        <f>VLOOKUP(A31,[1]Sheet!$A:$AG,32,0)</f>
        <v>14</v>
      </c>
      <c r="AH31" s="1">
        <f>VLOOKUP(A31,[1]Sheet!$A:$AG,33,0)</f>
        <v>126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70</v>
      </c>
      <c r="B32" s="1" t="s">
        <v>34</v>
      </c>
      <c r="C32" s="1">
        <v>828</v>
      </c>
      <c r="D32" s="1">
        <v>168</v>
      </c>
      <c r="E32" s="1">
        <v>276</v>
      </c>
      <c r="F32" s="1">
        <v>568</v>
      </c>
      <c r="G32" s="6">
        <v>0.25</v>
      </c>
      <c r="H32" s="1">
        <v>180</v>
      </c>
      <c r="I32" s="1" t="s">
        <v>35</v>
      </c>
      <c r="J32" s="1">
        <v>290</v>
      </c>
      <c r="K32" s="1">
        <f t="shared" si="1"/>
        <v>-14</v>
      </c>
      <c r="L32" s="1"/>
      <c r="M32" s="1"/>
      <c r="N32" s="1"/>
      <c r="O32" s="1">
        <f t="shared" si="2"/>
        <v>55.2</v>
      </c>
      <c r="P32" s="5">
        <v>204.80000000000007</v>
      </c>
      <c r="Q32" s="5">
        <f t="shared" si="24"/>
        <v>204.80000000000007</v>
      </c>
      <c r="R32" s="5">
        <f t="shared" si="20"/>
        <v>168</v>
      </c>
      <c r="S32" s="5"/>
      <c r="T32" s="1"/>
      <c r="U32" s="1">
        <f t="shared" si="5"/>
        <v>13.333333333333332</v>
      </c>
      <c r="V32" s="1">
        <f t="shared" si="6"/>
        <v>10.289855072463768</v>
      </c>
      <c r="W32" s="1">
        <v>55.4</v>
      </c>
      <c r="X32" s="1">
        <v>67.599999999999994</v>
      </c>
      <c r="Y32" s="1">
        <v>43.4</v>
      </c>
      <c r="Z32" s="1">
        <v>44.8</v>
      </c>
      <c r="AA32" s="1">
        <v>28.8</v>
      </c>
      <c r="AB32" s="1"/>
      <c r="AC32" s="1">
        <f t="shared" si="21"/>
        <v>51.200000000000017</v>
      </c>
      <c r="AD32" s="6">
        <v>12</v>
      </c>
      <c r="AE32" s="11">
        <f t="shared" si="22"/>
        <v>14</v>
      </c>
      <c r="AF32" s="1">
        <f t="shared" si="23"/>
        <v>42</v>
      </c>
      <c r="AG32" s="1">
        <f>VLOOKUP(A32,[1]Sheet!$A:$AG,32,0)</f>
        <v>14</v>
      </c>
      <c r="AH32" s="1">
        <f>VLOOKUP(A32,[1]Sheet!$A:$AG,33,0)</f>
        <v>70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71</v>
      </c>
      <c r="B33" s="1" t="s">
        <v>34</v>
      </c>
      <c r="C33" s="1">
        <v>96</v>
      </c>
      <c r="D33" s="1">
        <v>772</v>
      </c>
      <c r="E33" s="1">
        <v>162</v>
      </c>
      <c r="F33" s="1">
        <v>680</v>
      </c>
      <c r="G33" s="6">
        <v>0.75</v>
      </c>
      <c r="H33" s="1">
        <v>180</v>
      </c>
      <c r="I33" s="1" t="s">
        <v>35</v>
      </c>
      <c r="J33" s="1">
        <v>297</v>
      </c>
      <c r="K33" s="1">
        <f t="shared" si="1"/>
        <v>-135</v>
      </c>
      <c r="L33" s="1"/>
      <c r="M33" s="1"/>
      <c r="N33" s="1"/>
      <c r="O33" s="1">
        <f t="shared" si="2"/>
        <v>32.4</v>
      </c>
      <c r="P33" s="5"/>
      <c r="Q33" s="5"/>
      <c r="R33" s="5">
        <f t="shared" si="20"/>
        <v>0</v>
      </c>
      <c r="S33" s="5"/>
      <c r="T33" s="1"/>
      <c r="U33" s="1">
        <f t="shared" si="5"/>
        <v>20.987654320987655</v>
      </c>
      <c r="V33" s="1">
        <f t="shared" si="6"/>
        <v>20.987654320987655</v>
      </c>
      <c r="W33" s="1">
        <v>59.8</v>
      </c>
      <c r="X33" s="1">
        <v>3.6</v>
      </c>
      <c r="Y33" s="1">
        <v>28</v>
      </c>
      <c r="Z33" s="1">
        <v>6.8</v>
      </c>
      <c r="AA33" s="1">
        <v>13</v>
      </c>
      <c r="AB33" s="1"/>
      <c r="AC33" s="1">
        <f t="shared" si="21"/>
        <v>0</v>
      </c>
      <c r="AD33" s="6">
        <v>8</v>
      </c>
      <c r="AE33" s="11">
        <f t="shared" si="22"/>
        <v>0</v>
      </c>
      <c r="AF33" s="1">
        <f t="shared" si="23"/>
        <v>0</v>
      </c>
      <c r="AG33" s="1">
        <f>VLOOKUP(A33,[1]Sheet!$A:$AG,32,0)</f>
        <v>12</v>
      </c>
      <c r="AH33" s="1">
        <f>VLOOKUP(A33,[1]Sheet!$A:$AG,33,0)</f>
        <v>84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34</v>
      </c>
      <c r="C34" s="1">
        <v>222</v>
      </c>
      <c r="D34" s="1">
        <v>96</v>
      </c>
      <c r="E34" s="1">
        <v>109</v>
      </c>
      <c r="F34" s="1">
        <v>176</v>
      </c>
      <c r="G34" s="6">
        <v>0.75</v>
      </c>
      <c r="H34" s="1">
        <v>180</v>
      </c>
      <c r="I34" s="1" t="s">
        <v>35</v>
      </c>
      <c r="J34" s="1">
        <v>121</v>
      </c>
      <c r="K34" s="1">
        <f t="shared" si="1"/>
        <v>-12</v>
      </c>
      <c r="L34" s="1"/>
      <c r="M34" s="1"/>
      <c r="N34" s="1"/>
      <c r="O34" s="1">
        <f t="shared" si="2"/>
        <v>21.8</v>
      </c>
      <c r="P34" s="5">
        <v>129.19999999999999</v>
      </c>
      <c r="Q34" s="5">
        <f t="shared" si="24"/>
        <v>129.19999999999999</v>
      </c>
      <c r="R34" s="5">
        <f t="shared" si="20"/>
        <v>96</v>
      </c>
      <c r="S34" s="5"/>
      <c r="T34" s="1"/>
      <c r="U34" s="1">
        <f t="shared" si="5"/>
        <v>12.477064220183486</v>
      </c>
      <c r="V34" s="1">
        <f t="shared" si="6"/>
        <v>8.0733944954128436</v>
      </c>
      <c r="W34" s="1">
        <v>15.6</v>
      </c>
      <c r="X34" s="1">
        <v>18.600000000000001</v>
      </c>
      <c r="Y34" s="1">
        <v>10</v>
      </c>
      <c r="Z34" s="1">
        <v>8.4</v>
      </c>
      <c r="AA34" s="1">
        <v>12.6</v>
      </c>
      <c r="AB34" s="1"/>
      <c r="AC34" s="1">
        <f t="shared" si="21"/>
        <v>96.899999999999991</v>
      </c>
      <c r="AD34" s="6">
        <v>8</v>
      </c>
      <c r="AE34" s="11">
        <f t="shared" si="22"/>
        <v>12</v>
      </c>
      <c r="AF34" s="1">
        <f t="shared" si="23"/>
        <v>72</v>
      </c>
      <c r="AG34" s="1">
        <f>VLOOKUP(A34,[1]Sheet!$A:$AG,32,0)</f>
        <v>12</v>
      </c>
      <c r="AH34" s="1">
        <f>VLOOKUP(A34,[1]Sheet!$A:$AG,33,0)</f>
        <v>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23" t="s">
        <v>73</v>
      </c>
      <c r="B35" s="1" t="s">
        <v>34</v>
      </c>
      <c r="C35" s="1"/>
      <c r="D35" s="1"/>
      <c r="E35" s="1"/>
      <c r="F35" s="1"/>
      <c r="G35" s="6">
        <v>0.75</v>
      </c>
      <c r="H35" s="1">
        <v>180</v>
      </c>
      <c r="I35" s="1" t="s">
        <v>35</v>
      </c>
      <c r="J35" s="1">
        <v>146</v>
      </c>
      <c r="K35" s="1">
        <f t="shared" si="1"/>
        <v>-146</v>
      </c>
      <c r="L35" s="1"/>
      <c r="M35" s="1"/>
      <c r="N35" s="1"/>
      <c r="O35" s="1">
        <f t="shared" si="2"/>
        <v>0</v>
      </c>
      <c r="P35" s="34">
        <v>90</v>
      </c>
      <c r="Q35" s="34">
        <v>90</v>
      </c>
      <c r="R35" s="34">
        <f t="shared" si="20"/>
        <v>96</v>
      </c>
      <c r="S35" s="5"/>
      <c r="T35" s="1"/>
      <c r="U35" s="1" t="e">
        <f t="shared" si="5"/>
        <v>#DIV/0!</v>
      </c>
      <c r="V35" s="1" t="e">
        <f t="shared" si="6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23" t="s">
        <v>74</v>
      </c>
      <c r="AC35" s="1">
        <f t="shared" si="21"/>
        <v>67.5</v>
      </c>
      <c r="AD35" s="6">
        <v>8</v>
      </c>
      <c r="AE35" s="11">
        <f t="shared" si="22"/>
        <v>12</v>
      </c>
      <c r="AF35" s="1">
        <f t="shared" si="23"/>
        <v>72</v>
      </c>
      <c r="AG35" s="1">
        <f>VLOOKUP(A35,[1]Sheet!$A:$AG,32,0)</f>
        <v>12</v>
      </c>
      <c r="AH35" s="1">
        <f>VLOOKUP(A35,[1]Sheet!$A:$AG,33,0)</f>
        <v>84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75</v>
      </c>
      <c r="B36" s="1" t="s">
        <v>34</v>
      </c>
      <c r="C36" s="1">
        <v>198</v>
      </c>
      <c r="D36" s="1">
        <v>96</v>
      </c>
      <c r="E36" s="1">
        <v>106</v>
      </c>
      <c r="F36" s="1">
        <v>161</v>
      </c>
      <c r="G36" s="6">
        <v>0.75</v>
      </c>
      <c r="H36" s="1">
        <v>180</v>
      </c>
      <c r="I36" s="1" t="s">
        <v>35</v>
      </c>
      <c r="J36" s="1">
        <v>106</v>
      </c>
      <c r="K36" s="1">
        <f t="shared" si="1"/>
        <v>0</v>
      </c>
      <c r="L36" s="1"/>
      <c r="M36" s="1"/>
      <c r="N36" s="1"/>
      <c r="O36" s="1">
        <f t="shared" si="2"/>
        <v>21.2</v>
      </c>
      <c r="P36" s="5">
        <v>135.80000000000001</v>
      </c>
      <c r="Q36" s="5">
        <f t="shared" si="24"/>
        <v>135.80000000000001</v>
      </c>
      <c r="R36" s="5">
        <f t="shared" si="20"/>
        <v>96</v>
      </c>
      <c r="S36" s="5"/>
      <c r="T36" s="1"/>
      <c r="U36" s="1">
        <f t="shared" si="5"/>
        <v>12.122641509433963</v>
      </c>
      <c r="V36" s="1">
        <f t="shared" si="6"/>
        <v>7.5943396226415096</v>
      </c>
      <c r="W36" s="1">
        <v>15.2</v>
      </c>
      <c r="X36" s="1">
        <v>17</v>
      </c>
      <c r="Y36" s="1">
        <v>16.399999999999999</v>
      </c>
      <c r="Z36" s="1">
        <v>12</v>
      </c>
      <c r="AA36" s="1">
        <v>10.8</v>
      </c>
      <c r="AB36" s="1"/>
      <c r="AC36" s="1">
        <f t="shared" si="21"/>
        <v>101.85000000000001</v>
      </c>
      <c r="AD36" s="6">
        <v>8</v>
      </c>
      <c r="AE36" s="11">
        <f t="shared" si="22"/>
        <v>12</v>
      </c>
      <c r="AF36" s="1">
        <f t="shared" si="23"/>
        <v>72</v>
      </c>
      <c r="AG36" s="1">
        <f>VLOOKUP(A36,[1]Sheet!$A:$AG,32,0)</f>
        <v>12</v>
      </c>
      <c r="AH36" s="1">
        <f>VLOOKUP(A36,[1]Sheet!$A:$AG,33,0)</f>
        <v>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22" t="s">
        <v>76</v>
      </c>
      <c r="B37" s="1" t="s">
        <v>34</v>
      </c>
      <c r="C37" s="1"/>
      <c r="D37" s="1"/>
      <c r="E37" s="24">
        <f>E41</f>
        <v>10</v>
      </c>
      <c r="F37" s="24">
        <f>F41</f>
        <v>104</v>
      </c>
      <c r="G37" s="6">
        <v>0.43</v>
      </c>
      <c r="H37" s="1">
        <v>180</v>
      </c>
      <c r="I37" s="1" t="s">
        <v>35</v>
      </c>
      <c r="J37" s="1"/>
      <c r="K37" s="1">
        <f t="shared" ref="K37:K68" si="25">E37-J37</f>
        <v>10</v>
      </c>
      <c r="L37" s="1"/>
      <c r="M37" s="1"/>
      <c r="N37" s="1"/>
      <c r="O37" s="1">
        <f t="shared" si="2"/>
        <v>2</v>
      </c>
      <c r="P37" s="5"/>
      <c r="Q37" s="5"/>
      <c r="R37" s="5">
        <f t="shared" si="20"/>
        <v>0</v>
      </c>
      <c r="S37" s="5"/>
      <c r="T37" s="1"/>
      <c r="U37" s="1">
        <f t="shared" si="5"/>
        <v>52</v>
      </c>
      <c r="V37" s="1">
        <f t="shared" si="6"/>
        <v>52</v>
      </c>
      <c r="W37" s="1">
        <v>5.6</v>
      </c>
      <c r="X37" s="1">
        <v>4</v>
      </c>
      <c r="Y37" s="1">
        <v>2.4</v>
      </c>
      <c r="Z37" s="1">
        <v>1.6</v>
      </c>
      <c r="AA37" s="1">
        <v>2.8</v>
      </c>
      <c r="AB37" s="21" t="s">
        <v>132</v>
      </c>
      <c r="AC37" s="1">
        <f t="shared" si="21"/>
        <v>0</v>
      </c>
      <c r="AD37" s="6">
        <v>16</v>
      </c>
      <c r="AE37" s="11">
        <f t="shared" si="22"/>
        <v>0</v>
      </c>
      <c r="AF37" s="1">
        <f t="shared" si="23"/>
        <v>0</v>
      </c>
      <c r="AG37" s="1">
        <f>VLOOKUP(A37,[1]Sheet!$A:$AG,32,0)</f>
        <v>12</v>
      </c>
      <c r="AH37" s="1">
        <f>VLOOKUP(A37,[1]Sheet!$A:$AG,33,0)</f>
        <v>84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77</v>
      </c>
      <c r="B38" s="1" t="s">
        <v>34</v>
      </c>
      <c r="C38" s="1">
        <v>369</v>
      </c>
      <c r="D38" s="1">
        <v>192</v>
      </c>
      <c r="E38" s="1">
        <v>145</v>
      </c>
      <c r="F38" s="1">
        <v>339</v>
      </c>
      <c r="G38" s="6">
        <v>0.9</v>
      </c>
      <c r="H38" s="1">
        <v>180</v>
      </c>
      <c r="I38" s="1" t="s">
        <v>35</v>
      </c>
      <c r="J38" s="1">
        <v>146</v>
      </c>
      <c r="K38" s="1">
        <f t="shared" si="25"/>
        <v>-1</v>
      </c>
      <c r="L38" s="1"/>
      <c r="M38" s="1"/>
      <c r="N38" s="1"/>
      <c r="O38" s="1">
        <f t="shared" si="2"/>
        <v>29</v>
      </c>
      <c r="P38" s="5">
        <v>67</v>
      </c>
      <c r="Q38" s="5">
        <f t="shared" si="24"/>
        <v>67</v>
      </c>
      <c r="R38" s="5">
        <f t="shared" si="20"/>
        <v>96</v>
      </c>
      <c r="S38" s="5"/>
      <c r="T38" s="1"/>
      <c r="U38" s="1">
        <f t="shared" si="5"/>
        <v>15</v>
      </c>
      <c r="V38" s="1">
        <f t="shared" si="6"/>
        <v>11.689655172413794</v>
      </c>
      <c r="W38" s="1">
        <v>35.200000000000003</v>
      </c>
      <c r="X38" s="1">
        <v>33.200000000000003</v>
      </c>
      <c r="Y38" s="1">
        <v>24.6</v>
      </c>
      <c r="Z38" s="1">
        <v>14</v>
      </c>
      <c r="AA38" s="1">
        <v>16.399999999999999</v>
      </c>
      <c r="AB38" s="1" t="s">
        <v>78</v>
      </c>
      <c r="AC38" s="1">
        <f t="shared" si="21"/>
        <v>60.300000000000004</v>
      </c>
      <c r="AD38" s="6">
        <v>8</v>
      </c>
      <c r="AE38" s="11">
        <f t="shared" si="22"/>
        <v>12</v>
      </c>
      <c r="AF38" s="1">
        <f t="shared" si="23"/>
        <v>86.4</v>
      </c>
      <c r="AG38" s="1">
        <f>VLOOKUP(A38,[1]Sheet!$A:$AG,32,0)</f>
        <v>12</v>
      </c>
      <c r="AH38" s="1">
        <f>VLOOKUP(A38,[1]Sheet!$A:$AG,33,0)</f>
        <v>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79</v>
      </c>
      <c r="B39" s="1" t="s">
        <v>34</v>
      </c>
      <c r="C39" s="1">
        <v>592</v>
      </c>
      <c r="D39" s="1"/>
      <c r="E39" s="1">
        <v>66</v>
      </c>
      <c r="F39" s="1">
        <v>526</v>
      </c>
      <c r="G39" s="6">
        <v>0.43</v>
      </c>
      <c r="H39" s="1">
        <v>180</v>
      </c>
      <c r="I39" s="1" t="s">
        <v>35</v>
      </c>
      <c r="J39" s="1">
        <v>66</v>
      </c>
      <c r="K39" s="1">
        <f t="shared" si="25"/>
        <v>0</v>
      </c>
      <c r="L39" s="1"/>
      <c r="M39" s="1"/>
      <c r="N39" s="1"/>
      <c r="O39" s="1">
        <f t="shared" si="2"/>
        <v>13.2</v>
      </c>
      <c r="P39" s="5"/>
      <c r="Q39" s="5"/>
      <c r="R39" s="5">
        <f t="shared" si="20"/>
        <v>0</v>
      </c>
      <c r="S39" s="5"/>
      <c r="T39" s="1"/>
      <c r="U39" s="1">
        <f t="shared" si="5"/>
        <v>39.848484848484851</v>
      </c>
      <c r="V39" s="1">
        <f t="shared" si="6"/>
        <v>39.848484848484851</v>
      </c>
      <c r="W39" s="1">
        <v>4.8</v>
      </c>
      <c r="X39" s="1">
        <v>6.8</v>
      </c>
      <c r="Y39" s="1">
        <v>2.2000000000000002</v>
      </c>
      <c r="Z39" s="1">
        <v>5</v>
      </c>
      <c r="AA39" s="1">
        <v>3.4</v>
      </c>
      <c r="AB39" s="21" t="s">
        <v>135</v>
      </c>
      <c r="AC39" s="1">
        <f t="shared" si="21"/>
        <v>0</v>
      </c>
      <c r="AD39" s="6">
        <v>16</v>
      </c>
      <c r="AE39" s="11">
        <f t="shared" si="22"/>
        <v>0</v>
      </c>
      <c r="AF39" s="1">
        <f t="shared" si="23"/>
        <v>0</v>
      </c>
      <c r="AG39" s="1">
        <f>VLOOKUP(A39,[1]Sheet!$A:$AG,32,0)</f>
        <v>12</v>
      </c>
      <c r="AH39" s="1">
        <f>VLOOKUP(A39,[1]Sheet!$A:$AG,33,0)</f>
        <v>84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34</v>
      </c>
      <c r="C40" s="1">
        <v>227</v>
      </c>
      <c r="D40" s="1">
        <v>96</v>
      </c>
      <c r="E40" s="1">
        <v>121</v>
      </c>
      <c r="F40" s="1">
        <v>192</v>
      </c>
      <c r="G40" s="6">
        <v>0.9</v>
      </c>
      <c r="H40" s="1">
        <v>180</v>
      </c>
      <c r="I40" s="1" t="s">
        <v>35</v>
      </c>
      <c r="J40" s="1">
        <v>121</v>
      </c>
      <c r="K40" s="1">
        <f t="shared" si="25"/>
        <v>0</v>
      </c>
      <c r="L40" s="1"/>
      <c r="M40" s="1"/>
      <c r="N40" s="1"/>
      <c r="O40" s="1">
        <f t="shared" si="2"/>
        <v>24.2</v>
      </c>
      <c r="P40" s="5">
        <v>146.80000000000001</v>
      </c>
      <c r="Q40" s="5">
        <f t="shared" si="24"/>
        <v>146.80000000000001</v>
      </c>
      <c r="R40" s="5">
        <f t="shared" si="20"/>
        <v>192</v>
      </c>
      <c r="S40" s="5"/>
      <c r="T40" s="1"/>
      <c r="U40" s="1">
        <f t="shared" si="5"/>
        <v>15.867768595041323</v>
      </c>
      <c r="V40" s="1">
        <f t="shared" si="6"/>
        <v>7.9338842975206614</v>
      </c>
      <c r="W40" s="1">
        <v>15.8</v>
      </c>
      <c r="X40" s="1">
        <v>23.2</v>
      </c>
      <c r="Y40" s="1">
        <v>24.4</v>
      </c>
      <c r="Z40" s="1">
        <v>14.6</v>
      </c>
      <c r="AA40" s="1">
        <v>21.6</v>
      </c>
      <c r="AB40" s="1"/>
      <c r="AC40" s="1">
        <f t="shared" si="21"/>
        <v>132.12</v>
      </c>
      <c r="AD40" s="6">
        <v>8</v>
      </c>
      <c r="AE40" s="11">
        <f t="shared" si="22"/>
        <v>24</v>
      </c>
      <c r="AF40" s="1">
        <f t="shared" si="23"/>
        <v>172.8</v>
      </c>
      <c r="AG40" s="1">
        <f>VLOOKUP(A40,[1]Sheet!$A:$AG,32,0)</f>
        <v>12</v>
      </c>
      <c r="AH40" s="1">
        <f>VLOOKUP(A40,[1]Sheet!$A:$AG,33,0)</f>
        <v>84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7" t="s">
        <v>81</v>
      </c>
      <c r="B41" s="17" t="s">
        <v>34</v>
      </c>
      <c r="C41" s="17">
        <v>113</v>
      </c>
      <c r="D41" s="17">
        <v>2</v>
      </c>
      <c r="E41" s="24">
        <v>10</v>
      </c>
      <c r="F41" s="24">
        <v>104</v>
      </c>
      <c r="G41" s="18">
        <v>0</v>
      </c>
      <c r="H41" s="17">
        <v>180</v>
      </c>
      <c r="I41" s="17" t="s">
        <v>43</v>
      </c>
      <c r="J41" s="17">
        <v>10</v>
      </c>
      <c r="K41" s="17">
        <f t="shared" si="25"/>
        <v>0</v>
      </c>
      <c r="L41" s="17"/>
      <c r="M41" s="17"/>
      <c r="N41" s="17"/>
      <c r="O41" s="17">
        <f t="shared" si="2"/>
        <v>2</v>
      </c>
      <c r="P41" s="19"/>
      <c r="Q41" s="19"/>
      <c r="R41" s="19"/>
      <c r="S41" s="19"/>
      <c r="T41" s="17"/>
      <c r="U41" s="17">
        <f t="shared" si="5"/>
        <v>52</v>
      </c>
      <c r="V41" s="17">
        <f t="shared" si="6"/>
        <v>52</v>
      </c>
      <c r="W41" s="17">
        <v>5.6</v>
      </c>
      <c r="X41" s="17">
        <v>4</v>
      </c>
      <c r="Y41" s="17">
        <v>2.4</v>
      </c>
      <c r="Z41" s="17">
        <v>1.6</v>
      </c>
      <c r="AA41" s="17">
        <v>2.8</v>
      </c>
      <c r="AB41" s="21" t="s">
        <v>133</v>
      </c>
      <c r="AC41" s="17"/>
      <c r="AD41" s="18">
        <v>0</v>
      </c>
      <c r="AE41" s="20"/>
      <c r="AF41" s="17"/>
      <c r="AG41" s="17"/>
      <c r="AH41" s="1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34</v>
      </c>
      <c r="C42" s="1">
        <v>559</v>
      </c>
      <c r="D42" s="1">
        <v>96</v>
      </c>
      <c r="E42" s="1">
        <v>200</v>
      </c>
      <c r="F42" s="1">
        <v>364</v>
      </c>
      <c r="G42" s="6">
        <v>0.9</v>
      </c>
      <c r="H42" s="1">
        <v>180</v>
      </c>
      <c r="I42" s="1" t="s">
        <v>35</v>
      </c>
      <c r="J42" s="1">
        <v>202</v>
      </c>
      <c r="K42" s="1">
        <f t="shared" si="25"/>
        <v>-2</v>
      </c>
      <c r="L42" s="1"/>
      <c r="M42" s="1"/>
      <c r="N42" s="1"/>
      <c r="O42" s="1">
        <f t="shared" si="2"/>
        <v>40</v>
      </c>
      <c r="P42" s="5">
        <v>196</v>
      </c>
      <c r="Q42" s="5">
        <f>13*O42-F42</f>
        <v>156</v>
      </c>
      <c r="R42" s="5">
        <f>AE42*AD42</f>
        <v>192</v>
      </c>
      <c r="S42" s="5"/>
      <c r="T42" s="1"/>
      <c r="U42" s="1">
        <f t="shared" si="5"/>
        <v>13.9</v>
      </c>
      <c r="V42" s="1">
        <f t="shared" si="6"/>
        <v>9.1</v>
      </c>
      <c r="W42" s="1">
        <v>37.4</v>
      </c>
      <c r="X42" s="1">
        <v>48</v>
      </c>
      <c r="Y42" s="1">
        <v>37</v>
      </c>
      <c r="Z42" s="1">
        <v>27</v>
      </c>
      <c r="AA42" s="1">
        <v>27.6</v>
      </c>
      <c r="AB42" s="1" t="s">
        <v>78</v>
      </c>
      <c r="AC42" s="1">
        <f>Q42*G42</f>
        <v>140.4</v>
      </c>
      <c r="AD42" s="6">
        <v>8</v>
      </c>
      <c r="AE42" s="11">
        <f>MROUND(Q42,AD42*AG42)/AD42</f>
        <v>24</v>
      </c>
      <c r="AF42" s="1">
        <f>AE42*AD42*G42</f>
        <v>172.8</v>
      </c>
      <c r="AG42" s="1">
        <f>VLOOKUP(A42,[1]Sheet!$A:$AG,32,0)</f>
        <v>12</v>
      </c>
      <c r="AH42" s="1">
        <f>VLOOKUP(A42,[1]Sheet!$A:$AG,33,0)</f>
        <v>84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7" t="s">
        <v>83</v>
      </c>
      <c r="B43" s="17" t="s">
        <v>34</v>
      </c>
      <c r="C43" s="17">
        <v>165</v>
      </c>
      <c r="D43" s="17"/>
      <c r="E43" s="24">
        <v>60</v>
      </c>
      <c r="F43" s="24">
        <v>105</v>
      </c>
      <c r="G43" s="18">
        <v>0</v>
      </c>
      <c r="H43" s="17">
        <v>180</v>
      </c>
      <c r="I43" s="17" t="s">
        <v>43</v>
      </c>
      <c r="J43" s="17">
        <v>60</v>
      </c>
      <c r="K43" s="17">
        <f t="shared" si="25"/>
        <v>0</v>
      </c>
      <c r="L43" s="17"/>
      <c r="M43" s="17"/>
      <c r="N43" s="17"/>
      <c r="O43" s="17">
        <f t="shared" si="2"/>
        <v>12</v>
      </c>
      <c r="P43" s="19"/>
      <c r="Q43" s="19"/>
      <c r="R43" s="19"/>
      <c r="S43" s="19"/>
      <c r="T43" s="17"/>
      <c r="U43" s="17">
        <f t="shared" si="5"/>
        <v>8.75</v>
      </c>
      <c r="V43" s="17">
        <f t="shared" si="6"/>
        <v>8.75</v>
      </c>
      <c r="W43" s="17">
        <v>6</v>
      </c>
      <c r="X43" s="17">
        <v>3.2</v>
      </c>
      <c r="Y43" s="17">
        <v>4.2</v>
      </c>
      <c r="Z43" s="17">
        <v>5.6</v>
      </c>
      <c r="AA43" s="17">
        <v>4</v>
      </c>
      <c r="AB43" s="25" t="s">
        <v>118</v>
      </c>
      <c r="AC43" s="17"/>
      <c r="AD43" s="18">
        <v>0</v>
      </c>
      <c r="AE43" s="20"/>
      <c r="AF43" s="17"/>
      <c r="AG43" s="17"/>
      <c r="AH43" s="1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22" t="s">
        <v>84</v>
      </c>
      <c r="B44" s="1" t="s">
        <v>34</v>
      </c>
      <c r="C44" s="1"/>
      <c r="D44" s="1"/>
      <c r="E44" s="24">
        <f>E43</f>
        <v>60</v>
      </c>
      <c r="F44" s="24">
        <f>F43</f>
        <v>105</v>
      </c>
      <c r="G44" s="6">
        <v>0.43</v>
      </c>
      <c r="H44" s="1">
        <v>180</v>
      </c>
      <c r="I44" s="1" t="s">
        <v>35</v>
      </c>
      <c r="J44" s="1"/>
      <c r="K44" s="1">
        <f t="shared" si="25"/>
        <v>60</v>
      </c>
      <c r="L44" s="1"/>
      <c r="M44" s="1"/>
      <c r="N44" s="1"/>
      <c r="O44" s="1">
        <f t="shared" si="2"/>
        <v>12</v>
      </c>
      <c r="P44" s="5">
        <v>111</v>
      </c>
      <c r="Q44" s="5">
        <f>18*O44-F44</f>
        <v>111</v>
      </c>
      <c r="R44" s="5">
        <f t="shared" ref="R44:R51" si="26">AE44*AD44</f>
        <v>192</v>
      </c>
      <c r="S44" s="5"/>
      <c r="T44" s="1"/>
      <c r="U44" s="1">
        <f t="shared" si="5"/>
        <v>24.75</v>
      </c>
      <c r="V44" s="1">
        <f t="shared" si="6"/>
        <v>8.75</v>
      </c>
      <c r="W44" s="1">
        <v>6</v>
      </c>
      <c r="X44" s="1">
        <v>6.4</v>
      </c>
      <c r="Y44" s="1">
        <v>4.2</v>
      </c>
      <c r="Z44" s="1">
        <v>5.6</v>
      </c>
      <c r="AA44" s="1">
        <v>4</v>
      </c>
      <c r="AB44" s="9" t="s">
        <v>134</v>
      </c>
      <c r="AC44" s="1">
        <f t="shared" ref="AC44:AC51" si="27">Q44*G44</f>
        <v>47.73</v>
      </c>
      <c r="AD44" s="6">
        <v>16</v>
      </c>
      <c r="AE44" s="11">
        <f t="shared" ref="AE44:AE51" si="28">MROUND(Q44,AD44*AG44)/AD44</f>
        <v>12</v>
      </c>
      <c r="AF44" s="1">
        <f t="shared" ref="AF44:AF51" si="29">AE44*AD44*G44</f>
        <v>82.56</v>
      </c>
      <c r="AG44" s="1">
        <f>VLOOKUP(A44,[1]Sheet!$A:$AG,32,0)</f>
        <v>12</v>
      </c>
      <c r="AH44" s="1">
        <f>VLOOKUP(A44,[1]Sheet!$A:$AG,33,0)</f>
        <v>84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85</v>
      </c>
      <c r="B45" s="1" t="s">
        <v>34</v>
      </c>
      <c r="C45" s="1">
        <v>552</v>
      </c>
      <c r="D45" s="1">
        <v>192</v>
      </c>
      <c r="E45" s="1">
        <v>156</v>
      </c>
      <c r="F45" s="1">
        <v>510</v>
      </c>
      <c r="G45" s="6">
        <v>0.9</v>
      </c>
      <c r="H45" s="1">
        <v>180</v>
      </c>
      <c r="I45" s="1" t="s">
        <v>35</v>
      </c>
      <c r="J45" s="1">
        <v>154</v>
      </c>
      <c r="K45" s="1">
        <f t="shared" si="25"/>
        <v>2</v>
      </c>
      <c r="L45" s="1"/>
      <c r="M45" s="1"/>
      <c r="N45" s="1"/>
      <c r="O45" s="1">
        <f t="shared" si="2"/>
        <v>31.2</v>
      </c>
      <c r="P45" s="5"/>
      <c r="Q45" s="5"/>
      <c r="R45" s="5">
        <f t="shared" si="26"/>
        <v>0</v>
      </c>
      <c r="S45" s="5"/>
      <c r="T45" s="32" t="s">
        <v>139</v>
      </c>
      <c r="U45" s="1">
        <f t="shared" si="5"/>
        <v>16.346153846153847</v>
      </c>
      <c r="V45" s="1">
        <f t="shared" si="6"/>
        <v>16.346153846153847</v>
      </c>
      <c r="W45" s="1">
        <v>47</v>
      </c>
      <c r="X45" s="1">
        <v>45.4</v>
      </c>
      <c r="Y45" s="1">
        <v>42.8</v>
      </c>
      <c r="Z45" s="1">
        <v>45.4</v>
      </c>
      <c r="AA45" s="1">
        <v>59</v>
      </c>
      <c r="AB45" s="32" t="s">
        <v>139</v>
      </c>
      <c r="AC45" s="1">
        <f t="shared" si="27"/>
        <v>0</v>
      </c>
      <c r="AD45" s="6">
        <v>8</v>
      </c>
      <c r="AE45" s="11">
        <f t="shared" si="28"/>
        <v>0</v>
      </c>
      <c r="AF45" s="1">
        <f t="shared" si="29"/>
        <v>0</v>
      </c>
      <c r="AG45" s="1">
        <f>VLOOKUP(A45,[1]Sheet!$A:$AG,32,0)</f>
        <v>12</v>
      </c>
      <c r="AH45" s="1">
        <f>VLOOKUP(A45,[1]Sheet!$A:$AG,33,0)</f>
        <v>84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86</v>
      </c>
      <c r="B46" s="1" t="s">
        <v>34</v>
      </c>
      <c r="C46" s="1">
        <v>678</v>
      </c>
      <c r="D46" s="1"/>
      <c r="E46" s="1">
        <v>63</v>
      </c>
      <c r="F46" s="1">
        <v>615</v>
      </c>
      <c r="G46" s="6">
        <v>0.43</v>
      </c>
      <c r="H46" s="1">
        <v>180</v>
      </c>
      <c r="I46" s="1" t="s">
        <v>35</v>
      </c>
      <c r="J46" s="1">
        <v>63</v>
      </c>
      <c r="K46" s="1">
        <f t="shared" si="25"/>
        <v>0</v>
      </c>
      <c r="L46" s="1"/>
      <c r="M46" s="1"/>
      <c r="N46" s="1"/>
      <c r="O46" s="1">
        <f t="shared" si="2"/>
        <v>12.6</v>
      </c>
      <c r="P46" s="5"/>
      <c r="Q46" s="5"/>
      <c r="R46" s="5">
        <f t="shared" si="26"/>
        <v>0</v>
      </c>
      <c r="S46" s="5"/>
      <c r="T46" s="1"/>
      <c r="U46" s="1">
        <f t="shared" si="5"/>
        <v>48.80952380952381</v>
      </c>
      <c r="V46" s="1">
        <f t="shared" si="6"/>
        <v>48.80952380952381</v>
      </c>
      <c r="W46" s="1">
        <v>5</v>
      </c>
      <c r="X46" s="1">
        <v>9</v>
      </c>
      <c r="Y46" s="1">
        <v>4</v>
      </c>
      <c r="Z46" s="1">
        <v>8.4</v>
      </c>
      <c r="AA46" s="1">
        <v>7.4</v>
      </c>
      <c r="AB46" s="21" t="s">
        <v>135</v>
      </c>
      <c r="AC46" s="1">
        <f t="shared" si="27"/>
        <v>0</v>
      </c>
      <c r="AD46" s="6">
        <v>16</v>
      </c>
      <c r="AE46" s="11">
        <f t="shared" si="28"/>
        <v>0</v>
      </c>
      <c r="AF46" s="1">
        <f t="shared" si="29"/>
        <v>0</v>
      </c>
      <c r="AG46" s="1">
        <f>VLOOKUP(A46,[1]Sheet!$A:$AG,32,0)</f>
        <v>12</v>
      </c>
      <c r="AH46" s="1">
        <f>VLOOKUP(A46,[1]Sheet!$A:$AG,33,0)</f>
        <v>84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42</v>
      </c>
      <c r="C47" s="1">
        <v>990</v>
      </c>
      <c r="D47" s="1">
        <v>420</v>
      </c>
      <c r="E47" s="1">
        <v>465</v>
      </c>
      <c r="F47" s="1">
        <v>910</v>
      </c>
      <c r="G47" s="6">
        <v>1</v>
      </c>
      <c r="H47" s="1">
        <v>180</v>
      </c>
      <c r="I47" s="1" t="s">
        <v>35</v>
      </c>
      <c r="J47" s="1">
        <v>465</v>
      </c>
      <c r="K47" s="1">
        <f t="shared" si="25"/>
        <v>0</v>
      </c>
      <c r="L47" s="1"/>
      <c r="M47" s="1"/>
      <c r="N47" s="1"/>
      <c r="O47" s="1">
        <f t="shared" si="2"/>
        <v>93</v>
      </c>
      <c r="P47" s="5">
        <v>392</v>
      </c>
      <c r="Q47" s="5">
        <f t="shared" ref="Q47:Q48" si="30">13*O47-F47</f>
        <v>299</v>
      </c>
      <c r="R47" s="5">
        <f t="shared" si="26"/>
        <v>300</v>
      </c>
      <c r="S47" s="5"/>
      <c r="T47" s="1"/>
      <c r="U47" s="1">
        <f t="shared" si="5"/>
        <v>13.010752688172044</v>
      </c>
      <c r="V47" s="1">
        <f t="shared" si="6"/>
        <v>9.78494623655914</v>
      </c>
      <c r="W47" s="1">
        <v>100</v>
      </c>
      <c r="X47" s="1">
        <v>102</v>
      </c>
      <c r="Y47" s="1">
        <v>83</v>
      </c>
      <c r="Z47" s="1">
        <v>64</v>
      </c>
      <c r="AA47" s="1">
        <v>108</v>
      </c>
      <c r="AB47" s="1"/>
      <c r="AC47" s="1">
        <f t="shared" si="27"/>
        <v>299</v>
      </c>
      <c r="AD47" s="6">
        <v>5</v>
      </c>
      <c r="AE47" s="11">
        <f t="shared" si="28"/>
        <v>60</v>
      </c>
      <c r="AF47" s="1">
        <f t="shared" si="29"/>
        <v>300</v>
      </c>
      <c r="AG47" s="1">
        <f>VLOOKUP(A47,[1]Sheet!$A:$AG,32,0)</f>
        <v>12</v>
      </c>
      <c r="AH47" s="1">
        <f>VLOOKUP(A47,[1]Sheet!$A:$AG,33,0)</f>
        <v>144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88</v>
      </c>
      <c r="B48" s="1" t="s">
        <v>34</v>
      </c>
      <c r="C48" s="1">
        <v>759</v>
      </c>
      <c r="D48" s="1">
        <v>96</v>
      </c>
      <c r="E48" s="1">
        <v>226</v>
      </c>
      <c r="F48" s="1">
        <v>535</v>
      </c>
      <c r="G48" s="6">
        <v>0.9</v>
      </c>
      <c r="H48" s="1">
        <v>180</v>
      </c>
      <c r="I48" s="1" t="s">
        <v>35</v>
      </c>
      <c r="J48" s="1">
        <v>226</v>
      </c>
      <c r="K48" s="1">
        <f t="shared" si="25"/>
        <v>0</v>
      </c>
      <c r="L48" s="1"/>
      <c r="M48" s="1"/>
      <c r="N48" s="1"/>
      <c r="O48" s="1">
        <f t="shared" si="2"/>
        <v>45.2</v>
      </c>
      <c r="P48" s="5">
        <v>97.800000000000068</v>
      </c>
      <c r="Q48" s="5">
        <f t="shared" si="30"/>
        <v>52.600000000000023</v>
      </c>
      <c r="R48" s="5">
        <f t="shared" si="26"/>
        <v>96</v>
      </c>
      <c r="S48" s="5"/>
      <c r="T48" s="32" t="s">
        <v>139</v>
      </c>
      <c r="U48" s="1">
        <f t="shared" si="5"/>
        <v>13.960176991150442</v>
      </c>
      <c r="V48" s="1">
        <f t="shared" si="6"/>
        <v>11.836283185840708</v>
      </c>
      <c r="W48" s="1">
        <v>55.2</v>
      </c>
      <c r="X48" s="1">
        <v>47.4</v>
      </c>
      <c r="Y48" s="1">
        <v>55.2</v>
      </c>
      <c r="Z48" s="1">
        <v>80.8</v>
      </c>
      <c r="AA48" s="1">
        <v>81.400000000000006</v>
      </c>
      <c r="AB48" s="32" t="s">
        <v>139</v>
      </c>
      <c r="AC48" s="1">
        <f t="shared" si="27"/>
        <v>47.340000000000025</v>
      </c>
      <c r="AD48" s="6">
        <v>8</v>
      </c>
      <c r="AE48" s="11">
        <f t="shared" si="28"/>
        <v>12</v>
      </c>
      <c r="AF48" s="1">
        <f t="shared" si="29"/>
        <v>86.4</v>
      </c>
      <c r="AG48" s="1">
        <f>VLOOKUP(A48,[1]Sheet!$A:$AG,32,0)</f>
        <v>12</v>
      </c>
      <c r="AH48" s="1">
        <f>VLOOKUP(A48,[1]Sheet!$A:$AG,33,0)</f>
        <v>84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89</v>
      </c>
      <c r="B49" s="1" t="s">
        <v>34</v>
      </c>
      <c r="C49" s="1">
        <v>738</v>
      </c>
      <c r="D49" s="1"/>
      <c r="E49" s="1">
        <v>76</v>
      </c>
      <c r="F49" s="1">
        <v>656</v>
      </c>
      <c r="G49" s="6">
        <v>0.43</v>
      </c>
      <c r="H49" s="1">
        <v>180</v>
      </c>
      <c r="I49" s="1" t="s">
        <v>35</v>
      </c>
      <c r="J49" s="1">
        <v>76</v>
      </c>
      <c r="K49" s="1">
        <f t="shared" si="25"/>
        <v>0</v>
      </c>
      <c r="L49" s="1"/>
      <c r="M49" s="1"/>
      <c r="N49" s="1"/>
      <c r="O49" s="1">
        <f t="shared" si="2"/>
        <v>15.2</v>
      </c>
      <c r="P49" s="5"/>
      <c r="Q49" s="5"/>
      <c r="R49" s="5">
        <f t="shared" si="26"/>
        <v>0</v>
      </c>
      <c r="S49" s="5"/>
      <c r="T49" s="1"/>
      <c r="U49" s="1">
        <f t="shared" si="5"/>
        <v>43.15789473684211</v>
      </c>
      <c r="V49" s="1">
        <f t="shared" si="6"/>
        <v>43.15789473684211</v>
      </c>
      <c r="W49" s="1">
        <v>7.6</v>
      </c>
      <c r="X49" s="1">
        <v>6.2</v>
      </c>
      <c r="Y49" s="1">
        <v>6.4</v>
      </c>
      <c r="Z49" s="1">
        <v>6.6</v>
      </c>
      <c r="AA49" s="1">
        <v>4.8</v>
      </c>
      <c r="AB49" s="21" t="s">
        <v>135</v>
      </c>
      <c r="AC49" s="1">
        <f t="shared" si="27"/>
        <v>0</v>
      </c>
      <c r="AD49" s="6">
        <v>16</v>
      </c>
      <c r="AE49" s="11">
        <f t="shared" si="28"/>
        <v>0</v>
      </c>
      <c r="AF49" s="1">
        <f t="shared" si="29"/>
        <v>0</v>
      </c>
      <c r="AG49" s="1">
        <f>VLOOKUP(A49,[1]Sheet!$A:$AG,32,0)</f>
        <v>12</v>
      </c>
      <c r="AH49" s="1">
        <f>VLOOKUP(A49,[1]Sheet!$A:$AG,33,0)</f>
        <v>84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90</v>
      </c>
      <c r="B50" s="1" t="s">
        <v>34</v>
      </c>
      <c r="C50" s="1">
        <v>51</v>
      </c>
      <c r="D50" s="1">
        <v>120</v>
      </c>
      <c r="E50" s="1">
        <v>7</v>
      </c>
      <c r="F50" s="1">
        <v>162</v>
      </c>
      <c r="G50" s="6">
        <v>0.7</v>
      </c>
      <c r="H50" s="1">
        <v>180</v>
      </c>
      <c r="I50" s="1" t="s">
        <v>35</v>
      </c>
      <c r="J50" s="1">
        <v>7</v>
      </c>
      <c r="K50" s="1">
        <f t="shared" si="25"/>
        <v>0</v>
      </c>
      <c r="L50" s="1"/>
      <c r="M50" s="1"/>
      <c r="N50" s="1"/>
      <c r="O50" s="1">
        <f t="shared" si="2"/>
        <v>1.4</v>
      </c>
      <c r="P50" s="5"/>
      <c r="Q50" s="5"/>
      <c r="R50" s="5">
        <f t="shared" si="26"/>
        <v>0</v>
      </c>
      <c r="S50" s="5"/>
      <c r="T50" s="1"/>
      <c r="U50" s="1">
        <f t="shared" si="5"/>
        <v>115.71428571428572</v>
      </c>
      <c r="V50" s="1">
        <f t="shared" si="6"/>
        <v>115.71428571428572</v>
      </c>
      <c r="W50" s="1">
        <v>14.8</v>
      </c>
      <c r="X50" s="1">
        <v>2.8</v>
      </c>
      <c r="Y50" s="1">
        <v>2.4</v>
      </c>
      <c r="Z50" s="1">
        <v>3.4</v>
      </c>
      <c r="AA50" s="1">
        <v>12</v>
      </c>
      <c r="AB50" s="21" t="s">
        <v>136</v>
      </c>
      <c r="AC50" s="1">
        <f t="shared" si="27"/>
        <v>0</v>
      </c>
      <c r="AD50" s="6">
        <v>10</v>
      </c>
      <c r="AE50" s="11">
        <f t="shared" si="28"/>
        <v>0</v>
      </c>
      <c r="AF50" s="1">
        <f t="shared" si="29"/>
        <v>0</v>
      </c>
      <c r="AG50" s="1">
        <f>VLOOKUP(A50,[1]Sheet!$A:$AG,32,0)</f>
        <v>12</v>
      </c>
      <c r="AH50" s="1">
        <f>VLOOKUP(A50,[1]Sheet!$A:$AG,33,0)</f>
        <v>84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91</v>
      </c>
      <c r="B51" s="1" t="s">
        <v>34</v>
      </c>
      <c r="C51" s="1">
        <v>32</v>
      </c>
      <c r="D51" s="1">
        <v>240</v>
      </c>
      <c r="E51" s="1">
        <v>7</v>
      </c>
      <c r="F51" s="1">
        <v>261</v>
      </c>
      <c r="G51" s="6">
        <v>0.7</v>
      </c>
      <c r="H51" s="1">
        <v>180</v>
      </c>
      <c r="I51" s="1" t="s">
        <v>35</v>
      </c>
      <c r="J51" s="1">
        <v>7</v>
      </c>
      <c r="K51" s="1">
        <f t="shared" si="25"/>
        <v>0</v>
      </c>
      <c r="L51" s="1"/>
      <c r="M51" s="1"/>
      <c r="N51" s="1"/>
      <c r="O51" s="1">
        <f t="shared" si="2"/>
        <v>1.4</v>
      </c>
      <c r="P51" s="5"/>
      <c r="Q51" s="5"/>
      <c r="R51" s="5">
        <f t="shared" si="26"/>
        <v>0</v>
      </c>
      <c r="S51" s="5"/>
      <c r="T51" s="1"/>
      <c r="U51" s="1">
        <f t="shared" si="5"/>
        <v>186.42857142857144</v>
      </c>
      <c r="V51" s="1">
        <f t="shared" si="6"/>
        <v>186.42857142857144</v>
      </c>
      <c r="W51" s="1">
        <v>15.4</v>
      </c>
      <c r="X51" s="1">
        <v>2.2000000000000002</v>
      </c>
      <c r="Y51" s="1">
        <v>2.4</v>
      </c>
      <c r="Z51" s="1">
        <v>7.8</v>
      </c>
      <c r="AA51" s="1">
        <v>12</v>
      </c>
      <c r="AB51" s="21" t="s">
        <v>136</v>
      </c>
      <c r="AC51" s="1">
        <f t="shared" si="27"/>
        <v>0</v>
      </c>
      <c r="AD51" s="6">
        <v>10</v>
      </c>
      <c r="AE51" s="11">
        <f t="shared" si="28"/>
        <v>0</v>
      </c>
      <c r="AF51" s="1">
        <f t="shared" si="29"/>
        <v>0</v>
      </c>
      <c r="AG51" s="1">
        <f>VLOOKUP(A51,[1]Sheet!$A:$AG,32,0)</f>
        <v>12</v>
      </c>
      <c r="AH51" s="1">
        <f>VLOOKUP(A51,[1]Sheet!$A:$AG,33,0)</f>
        <v>84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7" t="s">
        <v>92</v>
      </c>
      <c r="B52" s="17" t="s">
        <v>42</v>
      </c>
      <c r="C52" s="17"/>
      <c r="D52" s="17">
        <v>5</v>
      </c>
      <c r="E52" s="17">
        <v>5</v>
      </c>
      <c r="F52" s="17"/>
      <c r="G52" s="18">
        <v>0</v>
      </c>
      <c r="H52" s="17">
        <v>180</v>
      </c>
      <c r="I52" s="17" t="s">
        <v>43</v>
      </c>
      <c r="J52" s="17">
        <v>5</v>
      </c>
      <c r="K52" s="17">
        <f t="shared" si="25"/>
        <v>0</v>
      </c>
      <c r="L52" s="17"/>
      <c r="M52" s="17"/>
      <c r="N52" s="17"/>
      <c r="O52" s="17">
        <f t="shared" si="2"/>
        <v>1</v>
      </c>
      <c r="P52" s="19"/>
      <c r="Q52" s="19"/>
      <c r="R52" s="19"/>
      <c r="S52" s="19"/>
      <c r="T52" s="17"/>
      <c r="U52" s="17">
        <f t="shared" si="5"/>
        <v>0</v>
      </c>
      <c r="V52" s="17">
        <f t="shared" si="6"/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/>
      <c r="AC52" s="17"/>
      <c r="AD52" s="18">
        <v>0</v>
      </c>
      <c r="AE52" s="20"/>
      <c r="AF52" s="17"/>
      <c r="AG52" s="17"/>
      <c r="AH52" s="1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93</v>
      </c>
      <c r="B53" s="1" t="s">
        <v>34</v>
      </c>
      <c r="C53" s="1">
        <v>304</v>
      </c>
      <c r="D53" s="1"/>
      <c r="E53" s="1">
        <v>73</v>
      </c>
      <c r="F53" s="1">
        <v>203</v>
      </c>
      <c r="G53" s="6">
        <v>0.7</v>
      </c>
      <c r="H53" s="1">
        <v>180</v>
      </c>
      <c r="I53" s="1" t="s">
        <v>35</v>
      </c>
      <c r="J53" s="1">
        <v>73</v>
      </c>
      <c r="K53" s="1">
        <f t="shared" si="25"/>
        <v>0</v>
      </c>
      <c r="L53" s="1"/>
      <c r="M53" s="1"/>
      <c r="N53" s="1"/>
      <c r="O53" s="1">
        <f t="shared" si="2"/>
        <v>14.6</v>
      </c>
      <c r="P53" s="5"/>
      <c r="Q53" s="5"/>
      <c r="R53" s="5">
        <f t="shared" ref="R53:R64" si="31">AE53*AD53</f>
        <v>0</v>
      </c>
      <c r="S53" s="5"/>
      <c r="T53" s="1"/>
      <c r="U53" s="1">
        <f t="shared" si="5"/>
        <v>13.904109589041097</v>
      </c>
      <c r="V53" s="1">
        <f t="shared" si="6"/>
        <v>13.904109589041097</v>
      </c>
      <c r="W53" s="1">
        <v>16</v>
      </c>
      <c r="X53" s="1">
        <v>20.8</v>
      </c>
      <c r="Y53" s="1">
        <v>16.600000000000001</v>
      </c>
      <c r="Z53" s="1">
        <v>7.4</v>
      </c>
      <c r="AA53" s="1">
        <v>17.399999999999999</v>
      </c>
      <c r="AB53" s="1" t="s">
        <v>78</v>
      </c>
      <c r="AC53" s="1">
        <f t="shared" ref="AC53:AC64" si="32">Q53*G53</f>
        <v>0</v>
      </c>
      <c r="AD53" s="6">
        <v>8</v>
      </c>
      <c r="AE53" s="11">
        <f t="shared" ref="AE53:AE64" si="33">MROUND(Q53,AD53*AG53)/AD53</f>
        <v>0</v>
      </c>
      <c r="AF53" s="1">
        <f t="shared" ref="AF53:AF64" si="34">AE53*AD53*G53</f>
        <v>0</v>
      </c>
      <c r="AG53" s="1">
        <f>VLOOKUP(A53,[1]Sheet!$A:$AG,32,0)</f>
        <v>12</v>
      </c>
      <c r="AH53" s="1">
        <f>VLOOKUP(A53,[1]Sheet!$A:$AG,33,0)</f>
        <v>84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94</v>
      </c>
      <c r="B54" s="1" t="s">
        <v>34</v>
      </c>
      <c r="C54" s="1">
        <v>321</v>
      </c>
      <c r="D54" s="1"/>
      <c r="E54" s="1">
        <v>65</v>
      </c>
      <c r="F54" s="1">
        <v>222</v>
      </c>
      <c r="G54" s="6">
        <v>0.7</v>
      </c>
      <c r="H54" s="1">
        <v>180</v>
      </c>
      <c r="I54" s="1" t="s">
        <v>35</v>
      </c>
      <c r="J54" s="1">
        <v>67</v>
      </c>
      <c r="K54" s="1">
        <f t="shared" si="25"/>
        <v>-2</v>
      </c>
      <c r="L54" s="1"/>
      <c r="M54" s="1"/>
      <c r="N54" s="1"/>
      <c r="O54" s="1">
        <f t="shared" si="2"/>
        <v>13</v>
      </c>
      <c r="P54" s="5"/>
      <c r="Q54" s="5"/>
      <c r="R54" s="5">
        <f t="shared" si="31"/>
        <v>0</v>
      </c>
      <c r="S54" s="5"/>
      <c r="T54" s="1"/>
      <c r="U54" s="1">
        <f t="shared" si="5"/>
        <v>17.076923076923077</v>
      </c>
      <c r="V54" s="1">
        <f t="shared" si="6"/>
        <v>17.076923076923077</v>
      </c>
      <c r="W54" s="1">
        <v>13.8</v>
      </c>
      <c r="X54" s="1">
        <v>15.6</v>
      </c>
      <c r="Y54" s="1">
        <v>10.8</v>
      </c>
      <c r="Z54" s="1">
        <v>9.8000000000000007</v>
      </c>
      <c r="AA54" s="1">
        <v>14.2</v>
      </c>
      <c r="AB54" s="21" t="s">
        <v>137</v>
      </c>
      <c r="AC54" s="1">
        <f t="shared" si="32"/>
        <v>0</v>
      </c>
      <c r="AD54" s="6">
        <v>8</v>
      </c>
      <c r="AE54" s="11">
        <f t="shared" si="33"/>
        <v>0</v>
      </c>
      <c r="AF54" s="1">
        <f t="shared" si="34"/>
        <v>0</v>
      </c>
      <c r="AG54" s="1">
        <f>VLOOKUP(A54,[1]Sheet!$A:$AG,32,0)</f>
        <v>12</v>
      </c>
      <c r="AH54" s="1">
        <f>VLOOKUP(A54,[1]Sheet!$A:$AG,33,0)</f>
        <v>84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95</v>
      </c>
      <c r="B55" s="1" t="s">
        <v>34</v>
      </c>
      <c r="C55" s="1">
        <v>405</v>
      </c>
      <c r="D55" s="1"/>
      <c r="E55" s="1">
        <v>61</v>
      </c>
      <c r="F55" s="1">
        <v>327</v>
      </c>
      <c r="G55" s="6">
        <v>0.7</v>
      </c>
      <c r="H55" s="1">
        <v>180</v>
      </c>
      <c r="I55" s="1" t="s">
        <v>35</v>
      </c>
      <c r="J55" s="1">
        <v>61</v>
      </c>
      <c r="K55" s="1">
        <f t="shared" si="25"/>
        <v>0</v>
      </c>
      <c r="L55" s="1"/>
      <c r="M55" s="1"/>
      <c r="N55" s="1"/>
      <c r="O55" s="1">
        <f t="shared" si="2"/>
        <v>12.2</v>
      </c>
      <c r="P55" s="5"/>
      <c r="Q55" s="5"/>
      <c r="R55" s="5">
        <f t="shared" si="31"/>
        <v>0</v>
      </c>
      <c r="S55" s="5"/>
      <c r="T55" s="32" t="s">
        <v>139</v>
      </c>
      <c r="U55" s="1">
        <f t="shared" si="5"/>
        <v>26.803278688524593</v>
      </c>
      <c r="V55" s="1">
        <f t="shared" si="6"/>
        <v>26.803278688524593</v>
      </c>
      <c r="W55" s="1">
        <v>11.6</v>
      </c>
      <c r="X55" s="1">
        <v>9.8000000000000007</v>
      </c>
      <c r="Y55" s="1">
        <v>10.6</v>
      </c>
      <c r="Z55" s="1">
        <v>12</v>
      </c>
      <c r="AA55" s="1">
        <v>11.6</v>
      </c>
      <c r="AB55" s="33" t="s">
        <v>141</v>
      </c>
      <c r="AC55" s="1">
        <f t="shared" si="32"/>
        <v>0</v>
      </c>
      <c r="AD55" s="6">
        <v>8</v>
      </c>
      <c r="AE55" s="11">
        <f t="shared" si="33"/>
        <v>0</v>
      </c>
      <c r="AF55" s="1">
        <f t="shared" si="34"/>
        <v>0</v>
      </c>
      <c r="AG55" s="1">
        <f>VLOOKUP(A55,[1]Sheet!$A:$AG,32,0)</f>
        <v>12</v>
      </c>
      <c r="AH55" s="1">
        <f>VLOOKUP(A55,[1]Sheet!$A:$AG,33,0)</f>
        <v>84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96</v>
      </c>
      <c r="B56" s="1" t="s">
        <v>34</v>
      </c>
      <c r="C56" s="1">
        <v>254</v>
      </c>
      <c r="D56" s="1"/>
      <c r="E56" s="1">
        <v>104</v>
      </c>
      <c r="F56" s="1">
        <v>131</v>
      </c>
      <c r="G56" s="6">
        <v>0.7</v>
      </c>
      <c r="H56" s="1">
        <v>180</v>
      </c>
      <c r="I56" s="1" t="s">
        <v>35</v>
      </c>
      <c r="J56" s="1">
        <v>104</v>
      </c>
      <c r="K56" s="1">
        <f t="shared" si="25"/>
        <v>0</v>
      </c>
      <c r="L56" s="1"/>
      <c r="M56" s="1"/>
      <c r="N56" s="1"/>
      <c r="O56" s="1">
        <f t="shared" si="2"/>
        <v>20.8</v>
      </c>
      <c r="P56" s="5">
        <v>160.19999999999999</v>
      </c>
      <c r="Q56" s="5">
        <f t="shared" ref="Q56:Q61" si="35">14*O56-F56</f>
        <v>160.19999999999999</v>
      </c>
      <c r="R56" s="5">
        <f t="shared" si="31"/>
        <v>192</v>
      </c>
      <c r="S56" s="5"/>
      <c r="T56" s="1"/>
      <c r="U56" s="1">
        <f t="shared" si="5"/>
        <v>15.528846153846153</v>
      </c>
      <c r="V56" s="1">
        <f t="shared" si="6"/>
        <v>6.2980769230769225</v>
      </c>
      <c r="W56" s="1">
        <v>12.6</v>
      </c>
      <c r="X56" s="1">
        <v>18</v>
      </c>
      <c r="Y56" s="1">
        <v>12.6</v>
      </c>
      <c r="Z56" s="1">
        <v>14.4</v>
      </c>
      <c r="AA56" s="1">
        <v>14</v>
      </c>
      <c r="AB56" s="1" t="s">
        <v>61</v>
      </c>
      <c r="AC56" s="1">
        <f t="shared" si="32"/>
        <v>112.13999999999999</v>
      </c>
      <c r="AD56" s="6">
        <v>8</v>
      </c>
      <c r="AE56" s="11">
        <f t="shared" si="33"/>
        <v>24</v>
      </c>
      <c r="AF56" s="1">
        <f t="shared" si="34"/>
        <v>134.39999999999998</v>
      </c>
      <c r="AG56" s="1">
        <f>VLOOKUP(A56,[1]Sheet!$A:$AG,32,0)</f>
        <v>12</v>
      </c>
      <c r="AH56" s="1">
        <f>VLOOKUP(A56,[1]Sheet!$A:$AG,33,0)</f>
        <v>84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97</v>
      </c>
      <c r="B57" s="1" t="s">
        <v>34</v>
      </c>
      <c r="C57" s="1">
        <v>163</v>
      </c>
      <c r="D57" s="1"/>
      <c r="E57" s="1">
        <v>127</v>
      </c>
      <c r="F57" s="1">
        <v>28</v>
      </c>
      <c r="G57" s="6">
        <v>0.9</v>
      </c>
      <c r="H57" s="1">
        <v>180</v>
      </c>
      <c r="I57" s="1" t="s">
        <v>35</v>
      </c>
      <c r="J57" s="1">
        <v>128</v>
      </c>
      <c r="K57" s="1">
        <f t="shared" si="25"/>
        <v>-1</v>
      </c>
      <c r="L57" s="1"/>
      <c r="M57" s="1"/>
      <c r="N57" s="1"/>
      <c r="O57" s="1">
        <f t="shared" si="2"/>
        <v>25.4</v>
      </c>
      <c r="P57" s="5">
        <v>327.59999999999997</v>
      </c>
      <c r="Q57" s="5">
        <f t="shared" si="35"/>
        <v>327.59999999999997</v>
      </c>
      <c r="R57" s="5">
        <f t="shared" si="31"/>
        <v>288</v>
      </c>
      <c r="S57" s="5"/>
      <c r="T57" s="1"/>
      <c r="U57" s="1">
        <f t="shared" si="5"/>
        <v>12.440944881889765</v>
      </c>
      <c r="V57" s="1">
        <f t="shared" si="6"/>
        <v>1.1023622047244095</v>
      </c>
      <c r="W57" s="1">
        <v>7.6</v>
      </c>
      <c r="X57" s="1">
        <v>14.2</v>
      </c>
      <c r="Y57" s="1">
        <v>12.4</v>
      </c>
      <c r="Z57" s="1">
        <v>18.8</v>
      </c>
      <c r="AA57" s="1">
        <v>21.6</v>
      </c>
      <c r="AB57" s="1"/>
      <c r="AC57" s="1">
        <f t="shared" si="32"/>
        <v>294.83999999999997</v>
      </c>
      <c r="AD57" s="6">
        <v>8</v>
      </c>
      <c r="AE57" s="11">
        <f t="shared" si="33"/>
        <v>36</v>
      </c>
      <c r="AF57" s="1">
        <f t="shared" si="34"/>
        <v>259.2</v>
      </c>
      <c r="AG57" s="1">
        <f>VLOOKUP(A57,[1]Sheet!$A:$AG,32,0)</f>
        <v>12</v>
      </c>
      <c r="AH57" s="1">
        <f>VLOOKUP(A57,[1]Sheet!$A:$AG,33,0)</f>
        <v>84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98</v>
      </c>
      <c r="B58" s="1" t="s">
        <v>34</v>
      </c>
      <c r="C58" s="1">
        <v>154</v>
      </c>
      <c r="D58" s="1">
        <v>96</v>
      </c>
      <c r="E58" s="1">
        <v>121</v>
      </c>
      <c r="F58" s="1">
        <v>108</v>
      </c>
      <c r="G58" s="6">
        <v>0.9</v>
      </c>
      <c r="H58" s="1">
        <v>180</v>
      </c>
      <c r="I58" s="1" t="s">
        <v>35</v>
      </c>
      <c r="J58" s="1">
        <v>121</v>
      </c>
      <c r="K58" s="1">
        <f t="shared" si="25"/>
        <v>0</v>
      </c>
      <c r="L58" s="1"/>
      <c r="M58" s="1"/>
      <c r="N58" s="1"/>
      <c r="O58" s="1">
        <f t="shared" si="2"/>
        <v>24.2</v>
      </c>
      <c r="P58" s="5">
        <v>230.8</v>
      </c>
      <c r="Q58" s="5">
        <f t="shared" si="35"/>
        <v>230.8</v>
      </c>
      <c r="R58" s="5">
        <f t="shared" si="31"/>
        <v>192</v>
      </c>
      <c r="S58" s="5"/>
      <c r="T58" s="1"/>
      <c r="U58" s="1">
        <f t="shared" si="5"/>
        <v>12.396694214876034</v>
      </c>
      <c r="V58" s="1">
        <f t="shared" si="6"/>
        <v>4.4628099173553721</v>
      </c>
      <c r="W58" s="1">
        <v>14</v>
      </c>
      <c r="X58" s="1">
        <v>14.2</v>
      </c>
      <c r="Y58" s="1">
        <v>13.6</v>
      </c>
      <c r="Z58" s="1">
        <v>11</v>
      </c>
      <c r="AA58" s="1">
        <v>22.2</v>
      </c>
      <c r="AB58" s="1"/>
      <c r="AC58" s="1">
        <f t="shared" si="32"/>
        <v>207.72000000000003</v>
      </c>
      <c r="AD58" s="6">
        <v>8</v>
      </c>
      <c r="AE58" s="11">
        <f t="shared" si="33"/>
        <v>24</v>
      </c>
      <c r="AF58" s="1">
        <f t="shared" si="34"/>
        <v>172.8</v>
      </c>
      <c r="AG58" s="1">
        <f>VLOOKUP(A58,[1]Sheet!$A:$AG,32,0)</f>
        <v>12</v>
      </c>
      <c r="AH58" s="1">
        <f>VLOOKUP(A58,[1]Sheet!$A:$AG,33,0)</f>
        <v>84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99</v>
      </c>
      <c r="B59" s="1" t="s">
        <v>42</v>
      </c>
      <c r="C59" s="1">
        <v>360</v>
      </c>
      <c r="D59" s="1">
        <v>60</v>
      </c>
      <c r="E59" s="1">
        <v>225</v>
      </c>
      <c r="F59" s="1">
        <v>190</v>
      </c>
      <c r="G59" s="6">
        <v>1</v>
      </c>
      <c r="H59" s="1">
        <v>180</v>
      </c>
      <c r="I59" s="1" t="s">
        <v>35</v>
      </c>
      <c r="J59" s="1">
        <v>225</v>
      </c>
      <c r="K59" s="1">
        <f t="shared" si="25"/>
        <v>0</v>
      </c>
      <c r="L59" s="1"/>
      <c r="M59" s="1"/>
      <c r="N59" s="1"/>
      <c r="O59" s="1">
        <f t="shared" si="2"/>
        <v>45</v>
      </c>
      <c r="P59" s="5">
        <v>440</v>
      </c>
      <c r="Q59" s="5">
        <f>13*O59-F59</f>
        <v>395</v>
      </c>
      <c r="R59" s="5">
        <f t="shared" si="31"/>
        <v>420</v>
      </c>
      <c r="S59" s="5"/>
      <c r="T59" s="1"/>
      <c r="U59" s="1">
        <f t="shared" si="5"/>
        <v>13.555555555555555</v>
      </c>
      <c r="V59" s="1">
        <f t="shared" si="6"/>
        <v>4.2222222222222223</v>
      </c>
      <c r="W59" s="1">
        <v>31</v>
      </c>
      <c r="X59" s="1">
        <v>35</v>
      </c>
      <c r="Y59" s="1">
        <v>22</v>
      </c>
      <c r="Z59" s="1">
        <v>21</v>
      </c>
      <c r="AA59" s="1">
        <v>37</v>
      </c>
      <c r="AB59" s="1"/>
      <c r="AC59" s="1">
        <f t="shared" si="32"/>
        <v>395</v>
      </c>
      <c r="AD59" s="6">
        <v>5</v>
      </c>
      <c r="AE59" s="11">
        <f t="shared" si="33"/>
        <v>84</v>
      </c>
      <c r="AF59" s="1">
        <f t="shared" si="34"/>
        <v>420</v>
      </c>
      <c r="AG59" s="1">
        <f>VLOOKUP(A59,[1]Sheet!$A:$AG,32,0)</f>
        <v>12</v>
      </c>
      <c r="AH59" s="1">
        <f>VLOOKUP(A59,[1]Sheet!$A:$AG,33,0)</f>
        <v>144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27" t="s">
        <v>100</v>
      </c>
      <c r="B60" s="27" t="s">
        <v>34</v>
      </c>
      <c r="C60" s="27">
        <v>10</v>
      </c>
      <c r="D60" s="27"/>
      <c r="E60" s="27">
        <v>10</v>
      </c>
      <c r="F60" s="27"/>
      <c r="G60" s="28">
        <v>0</v>
      </c>
      <c r="H60" s="27">
        <v>180</v>
      </c>
      <c r="I60" s="27" t="s">
        <v>35</v>
      </c>
      <c r="J60" s="27">
        <v>14</v>
      </c>
      <c r="K60" s="27">
        <f t="shared" si="25"/>
        <v>-4</v>
      </c>
      <c r="L60" s="27"/>
      <c r="M60" s="27"/>
      <c r="N60" s="27"/>
      <c r="O60" s="27">
        <f t="shared" si="2"/>
        <v>2</v>
      </c>
      <c r="P60" s="29"/>
      <c r="Q60" s="29"/>
      <c r="R60" s="29"/>
      <c r="S60" s="29"/>
      <c r="T60" s="27"/>
      <c r="U60" s="27">
        <f t="shared" si="5"/>
        <v>0</v>
      </c>
      <c r="V60" s="27">
        <f t="shared" si="6"/>
        <v>0</v>
      </c>
      <c r="W60" s="27">
        <v>0</v>
      </c>
      <c r="X60" s="27">
        <v>0.2</v>
      </c>
      <c r="Y60" s="27">
        <v>0</v>
      </c>
      <c r="Z60" s="27">
        <v>0</v>
      </c>
      <c r="AA60" s="27">
        <v>0.4</v>
      </c>
      <c r="AB60" s="30" t="s">
        <v>138</v>
      </c>
      <c r="AC60" s="27">
        <f t="shared" si="32"/>
        <v>0</v>
      </c>
      <c r="AD60" s="28">
        <v>0</v>
      </c>
      <c r="AE60" s="31"/>
      <c r="AF60" s="27"/>
      <c r="AG60" s="27">
        <f>VLOOKUP(A60,[1]Sheet!$A:$AG,32,0)</f>
        <v>12</v>
      </c>
      <c r="AH60" s="27">
        <f>VLOOKUP(A60,[1]Sheet!$A:$AG,33,0)</f>
        <v>84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101</v>
      </c>
      <c r="B61" s="1" t="s">
        <v>34</v>
      </c>
      <c r="C61" s="1">
        <v>29</v>
      </c>
      <c r="D61" s="1"/>
      <c r="E61" s="1">
        <v>21</v>
      </c>
      <c r="F61" s="1">
        <v>7</v>
      </c>
      <c r="G61" s="6">
        <v>0.2</v>
      </c>
      <c r="H61" s="1">
        <v>180</v>
      </c>
      <c r="I61" s="1" t="s">
        <v>35</v>
      </c>
      <c r="J61" s="1">
        <v>21</v>
      </c>
      <c r="K61" s="1">
        <f t="shared" si="25"/>
        <v>0</v>
      </c>
      <c r="L61" s="1"/>
      <c r="M61" s="1"/>
      <c r="N61" s="1"/>
      <c r="O61" s="1">
        <f t="shared" si="2"/>
        <v>4.2</v>
      </c>
      <c r="P61" s="5">
        <v>51.800000000000004</v>
      </c>
      <c r="Q61" s="5">
        <f t="shared" si="35"/>
        <v>51.800000000000004</v>
      </c>
      <c r="R61" s="5">
        <f t="shared" si="31"/>
        <v>96</v>
      </c>
      <c r="S61" s="5"/>
      <c r="T61" s="1"/>
      <c r="U61" s="1">
        <f t="shared" si="5"/>
        <v>24.523809523809522</v>
      </c>
      <c r="V61" s="1">
        <f t="shared" si="6"/>
        <v>1.6666666666666665</v>
      </c>
      <c r="W61" s="1">
        <v>2</v>
      </c>
      <c r="X61" s="1">
        <v>2.4</v>
      </c>
      <c r="Y61" s="1">
        <v>2.2000000000000002</v>
      </c>
      <c r="Z61" s="1">
        <v>1</v>
      </c>
      <c r="AA61" s="1">
        <v>8.8000000000000007</v>
      </c>
      <c r="AB61" s="1"/>
      <c r="AC61" s="1">
        <f t="shared" si="32"/>
        <v>10.360000000000001</v>
      </c>
      <c r="AD61" s="6">
        <v>12</v>
      </c>
      <c r="AE61" s="11">
        <f t="shared" si="33"/>
        <v>8</v>
      </c>
      <c r="AF61" s="1">
        <f t="shared" si="34"/>
        <v>19.200000000000003</v>
      </c>
      <c r="AG61" s="1">
        <f>VLOOKUP(A61,[1]Sheet!$A:$AG,32,0)</f>
        <v>8</v>
      </c>
      <c r="AH61" s="1">
        <f>VLOOKUP(A61,[1]Sheet!$A:$AG,33,0)</f>
        <v>48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102</v>
      </c>
      <c r="B62" s="1" t="s">
        <v>34</v>
      </c>
      <c r="C62" s="1">
        <v>96</v>
      </c>
      <c r="D62" s="1"/>
      <c r="E62" s="1">
        <v>38</v>
      </c>
      <c r="F62" s="1">
        <v>57</v>
      </c>
      <c r="G62" s="6">
        <v>0.2</v>
      </c>
      <c r="H62" s="1">
        <v>180</v>
      </c>
      <c r="I62" s="1" t="s">
        <v>35</v>
      </c>
      <c r="J62" s="1">
        <v>38</v>
      </c>
      <c r="K62" s="1">
        <f t="shared" si="25"/>
        <v>0</v>
      </c>
      <c r="L62" s="1"/>
      <c r="M62" s="1"/>
      <c r="N62" s="1"/>
      <c r="O62" s="1">
        <f t="shared" si="2"/>
        <v>7.6</v>
      </c>
      <c r="P62" s="5">
        <v>49.399999999999991</v>
      </c>
      <c r="Q62" s="5">
        <f>13*O62-F62</f>
        <v>41.8</v>
      </c>
      <c r="R62" s="5">
        <f t="shared" si="31"/>
        <v>48</v>
      </c>
      <c r="S62" s="5"/>
      <c r="T62" s="1"/>
      <c r="U62" s="1">
        <f t="shared" si="5"/>
        <v>13.815789473684211</v>
      </c>
      <c r="V62" s="1">
        <f t="shared" si="6"/>
        <v>7.5</v>
      </c>
      <c r="W62" s="1">
        <v>2.8</v>
      </c>
      <c r="X62" s="1">
        <v>4.4000000000000004</v>
      </c>
      <c r="Y62" s="1">
        <v>2.8</v>
      </c>
      <c r="Z62" s="1">
        <v>1.4</v>
      </c>
      <c r="AA62" s="1">
        <v>6.4</v>
      </c>
      <c r="AB62" s="1" t="s">
        <v>103</v>
      </c>
      <c r="AC62" s="1">
        <f t="shared" si="32"/>
        <v>8.36</v>
      </c>
      <c r="AD62" s="6">
        <v>8</v>
      </c>
      <c r="AE62" s="11">
        <f t="shared" si="33"/>
        <v>6</v>
      </c>
      <c r="AF62" s="1">
        <f t="shared" si="34"/>
        <v>9.6000000000000014</v>
      </c>
      <c r="AG62" s="1">
        <f>VLOOKUP(A62,[1]Sheet!$A:$AG,32,0)</f>
        <v>6</v>
      </c>
      <c r="AH62" s="1">
        <f>VLOOKUP(A62,[1]Sheet!$A:$AG,33,0)</f>
        <v>72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23" t="s">
        <v>104</v>
      </c>
      <c r="B63" s="1" t="s">
        <v>34</v>
      </c>
      <c r="C63" s="1"/>
      <c r="D63" s="1"/>
      <c r="E63" s="1"/>
      <c r="F63" s="1"/>
      <c r="G63" s="6">
        <v>0.2</v>
      </c>
      <c r="H63" s="1">
        <v>180</v>
      </c>
      <c r="I63" s="1" t="s">
        <v>35</v>
      </c>
      <c r="J63" s="1">
        <v>16</v>
      </c>
      <c r="K63" s="1">
        <f t="shared" si="25"/>
        <v>-16</v>
      </c>
      <c r="L63" s="1"/>
      <c r="M63" s="1"/>
      <c r="N63" s="1"/>
      <c r="O63" s="1">
        <f t="shared" si="2"/>
        <v>0</v>
      </c>
      <c r="P63" s="34">
        <v>40</v>
      </c>
      <c r="Q63" s="34">
        <v>40</v>
      </c>
      <c r="R63" s="34">
        <f t="shared" si="31"/>
        <v>48</v>
      </c>
      <c r="S63" s="5"/>
      <c r="T63" s="1"/>
      <c r="U63" s="1" t="e">
        <f t="shared" si="5"/>
        <v>#DIV/0!</v>
      </c>
      <c r="V63" s="1" t="e">
        <f t="shared" si="6"/>
        <v>#DIV/0!</v>
      </c>
      <c r="W63" s="1">
        <v>0</v>
      </c>
      <c r="X63" s="1">
        <v>0</v>
      </c>
      <c r="Y63" s="1">
        <v>8.6</v>
      </c>
      <c r="Z63" s="1">
        <v>5</v>
      </c>
      <c r="AA63" s="1">
        <v>5.8</v>
      </c>
      <c r="AB63" s="23" t="s">
        <v>74</v>
      </c>
      <c r="AC63" s="1">
        <f t="shared" si="32"/>
        <v>8</v>
      </c>
      <c r="AD63" s="6">
        <v>8</v>
      </c>
      <c r="AE63" s="11">
        <f t="shared" si="33"/>
        <v>6</v>
      </c>
      <c r="AF63" s="1">
        <f t="shared" si="34"/>
        <v>9.6000000000000014</v>
      </c>
      <c r="AG63" s="1">
        <f>VLOOKUP(A63,[1]Sheet!$A:$AG,32,0)</f>
        <v>6</v>
      </c>
      <c r="AH63" s="1">
        <f>VLOOKUP(A63,[1]Sheet!$A:$AG,33,0)</f>
        <v>72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105</v>
      </c>
      <c r="B64" s="1" t="s">
        <v>42</v>
      </c>
      <c r="C64" s="1">
        <v>1957.6</v>
      </c>
      <c r="D64" s="1">
        <v>1139.5999999999999</v>
      </c>
      <c r="E64" s="1">
        <v>1058.2</v>
      </c>
      <c r="F64" s="1">
        <v>1842.9</v>
      </c>
      <c r="G64" s="6">
        <v>1</v>
      </c>
      <c r="H64" s="1">
        <v>180</v>
      </c>
      <c r="I64" s="1" t="s">
        <v>35</v>
      </c>
      <c r="J64" s="1">
        <v>1071.4000000000001</v>
      </c>
      <c r="K64" s="1">
        <f t="shared" si="25"/>
        <v>-13.200000000000045</v>
      </c>
      <c r="L64" s="1"/>
      <c r="M64" s="1"/>
      <c r="N64" s="1"/>
      <c r="O64" s="1">
        <f t="shared" si="2"/>
        <v>211.64000000000001</v>
      </c>
      <c r="P64" s="5">
        <v>1120.06</v>
      </c>
      <c r="Q64" s="5">
        <f>13*O64-F64</f>
        <v>908.42000000000007</v>
      </c>
      <c r="R64" s="5">
        <f t="shared" si="31"/>
        <v>932.40000000000009</v>
      </c>
      <c r="S64" s="5"/>
      <c r="T64" s="1"/>
      <c r="U64" s="1">
        <f t="shared" si="5"/>
        <v>13.113305613305613</v>
      </c>
      <c r="V64" s="1">
        <f t="shared" si="6"/>
        <v>8.707711207711208</v>
      </c>
      <c r="W64" s="1">
        <v>207.94</v>
      </c>
      <c r="X64" s="1">
        <v>187.22</v>
      </c>
      <c r="Y64" s="1">
        <v>162.74</v>
      </c>
      <c r="Z64" s="1">
        <v>179.82</v>
      </c>
      <c r="AA64" s="1">
        <v>179.08</v>
      </c>
      <c r="AB64" s="1" t="s">
        <v>106</v>
      </c>
      <c r="AC64" s="1">
        <f t="shared" si="32"/>
        <v>908.42000000000007</v>
      </c>
      <c r="AD64" s="6">
        <v>3.7</v>
      </c>
      <c r="AE64" s="11">
        <f t="shared" si="33"/>
        <v>252</v>
      </c>
      <c r="AF64" s="1">
        <f t="shared" si="34"/>
        <v>932.40000000000009</v>
      </c>
      <c r="AG64" s="1">
        <f>VLOOKUP(A64,[1]Sheet!$A:$AG,32,0)</f>
        <v>14</v>
      </c>
      <c r="AH64" s="1">
        <f>VLOOKUP(A64,[1]Sheet!$A:$AG,33,0)</f>
        <v>126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7" t="s">
        <v>107</v>
      </c>
      <c r="B65" s="17" t="s">
        <v>42</v>
      </c>
      <c r="C65" s="17">
        <v>42</v>
      </c>
      <c r="D65" s="17"/>
      <c r="E65" s="17">
        <v>3</v>
      </c>
      <c r="F65" s="17">
        <v>39</v>
      </c>
      <c r="G65" s="18">
        <v>0</v>
      </c>
      <c r="H65" s="17">
        <v>180</v>
      </c>
      <c r="I65" s="17" t="s">
        <v>43</v>
      </c>
      <c r="J65" s="17">
        <v>3</v>
      </c>
      <c r="K65" s="17">
        <f t="shared" si="25"/>
        <v>0</v>
      </c>
      <c r="L65" s="17"/>
      <c r="M65" s="17"/>
      <c r="N65" s="17"/>
      <c r="O65" s="17">
        <f t="shared" si="2"/>
        <v>0.6</v>
      </c>
      <c r="P65" s="19"/>
      <c r="Q65" s="19"/>
      <c r="R65" s="19"/>
      <c r="S65" s="19"/>
      <c r="T65" s="17"/>
      <c r="U65" s="17">
        <f t="shared" si="5"/>
        <v>65</v>
      </c>
      <c r="V65" s="17">
        <f t="shared" si="6"/>
        <v>65</v>
      </c>
      <c r="W65" s="17">
        <v>3.6</v>
      </c>
      <c r="X65" s="17">
        <v>3</v>
      </c>
      <c r="Y65" s="17">
        <v>1.34</v>
      </c>
      <c r="Z65" s="17">
        <v>0.6</v>
      </c>
      <c r="AA65" s="17">
        <v>1.2</v>
      </c>
      <c r="AB65" s="21" t="s">
        <v>131</v>
      </c>
      <c r="AC65" s="17"/>
      <c r="AD65" s="18">
        <v>0</v>
      </c>
      <c r="AE65" s="20"/>
      <c r="AF65" s="17"/>
      <c r="AG65" s="17"/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108</v>
      </c>
      <c r="B66" s="1" t="s">
        <v>34</v>
      </c>
      <c r="C66" s="1">
        <v>727</v>
      </c>
      <c r="D66" s="1">
        <v>1176</v>
      </c>
      <c r="E66" s="1">
        <v>678</v>
      </c>
      <c r="F66" s="1">
        <v>1092</v>
      </c>
      <c r="G66" s="6">
        <v>0.25</v>
      </c>
      <c r="H66" s="1">
        <v>180</v>
      </c>
      <c r="I66" s="1" t="s">
        <v>35</v>
      </c>
      <c r="J66" s="1">
        <v>671</v>
      </c>
      <c r="K66" s="1">
        <f t="shared" si="25"/>
        <v>7</v>
      </c>
      <c r="L66" s="1"/>
      <c r="M66" s="1"/>
      <c r="N66" s="1"/>
      <c r="O66" s="1">
        <f t="shared" si="2"/>
        <v>135.6</v>
      </c>
      <c r="P66" s="5">
        <v>806.39999999999986</v>
      </c>
      <c r="Q66" s="5">
        <f>13*O66-F66</f>
        <v>670.8</v>
      </c>
      <c r="R66" s="5">
        <f t="shared" ref="R66:R77" si="36">AE66*AD66</f>
        <v>672</v>
      </c>
      <c r="S66" s="5"/>
      <c r="T66" s="1"/>
      <c r="U66" s="1">
        <f t="shared" si="5"/>
        <v>13.008849557522124</v>
      </c>
      <c r="V66" s="1">
        <f t="shared" si="6"/>
        <v>8.053097345132743</v>
      </c>
      <c r="W66" s="1">
        <v>129.80000000000001</v>
      </c>
      <c r="X66" s="1">
        <v>88.8</v>
      </c>
      <c r="Y66" s="1">
        <v>76.400000000000006</v>
      </c>
      <c r="Z66" s="1">
        <v>55.6</v>
      </c>
      <c r="AA66" s="1">
        <v>61</v>
      </c>
      <c r="AB66" s="1"/>
      <c r="AC66" s="1">
        <f t="shared" ref="AC66:AC77" si="37">Q66*G66</f>
        <v>167.7</v>
      </c>
      <c r="AD66" s="6">
        <v>12</v>
      </c>
      <c r="AE66" s="11">
        <f t="shared" ref="AE66:AE77" si="38">MROUND(Q66,AD66*AG66)/AD66</f>
        <v>56</v>
      </c>
      <c r="AF66" s="1">
        <f t="shared" ref="AF66:AF77" si="39">AE66*AD66*G66</f>
        <v>168</v>
      </c>
      <c r="AG66" s="1">
        <f>VLOOKUP(A66,[1]Sheet!$A:$AG,32,0)</f>
        <v>14</v>
      </c>
      <c r="AH66" s="1">
        <f>VLOOKUP(A66,[1]Sheet!$A:$AG,33,0)</f>
        <v>70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109</v>
      </c>
      <c r="B67" s="1" t="s">
        <v>34</v>
      </c>
      <c r="C67" s="1">
        <v>679</v>
      </c>
      <c r="D67" s="1"/>
      <c r="E67" s="1">
        <v>177</v>
      </c>
      <c r="F67" s="1">
        <v>452</v>
      </c>
      <c r="G67" s="6">
        <v>0.3</v>
      </c>
      <c r="H67" s="1">
        <v>180</v>
      </c>
      <c r="I67" s="1" t="s">
        <v>35</v>
      </c>
      <c r="J67" s="1">
        <v>177</v>
      </c>
      <c r="K67" s="1">
        <f t="shared" si="25"/>
        <v>0</v>
      </c>
      <c r="L67" s="1"/>
      <c r="M67" s="1"/>
      <c r="N67" s="1"/>
      <c r="O67" s="1">
        <f t="shared" si="2"/>
        <v>35.4</v>
      </c>
      <c r="P67" s="5">
        <v>114.39999999999998</v>
      </c>
      <c r="Q67" s="5">
        <f>16*O67-F67</f>
        <v>114.39999999999998</v>
      </c>
      <c r="R67" s="5">
        <f t="shared" si="36"/>
        <v>168</v>
      </c>
      <c r="S67" s="5"/>
      <c r="T67" s="1"/>
      <c r="U67" s="1">
        <f t="shared" si="5"/>
        <v>17.514124293785311</v>
      </c>
      <c r="V67" s="1">
        <f t="shared" si="6"/>
        <v>12.768361581920905</v>
      </c>
      <c r="W67" s="1">
        <v>30.6</v>
      </c>
      <c r="X67" s="1">
        <v>51.6</v>
      </c>
      <c r="Y67" s="1">
        <v>32.799999999999997</v>
      </c>
      <c r="Z67" s="1">
        <v>62.6</v>
      </c>
      <c r="AA67" s="1">
        <v>48.8</v>
      </c>
      <c r="AB67" s="1"/>
      <c r="AC67" s="1">
        <f t="shared" si="37"/>
        <v>34.319999999999993</v>
      </c>
      <c r="AD67" s="6">
        <v>12</v>
      </c>
      <c r="AE67" s="11">
        <f t="shared" si="38"/>
        <v>14</v>
      </c>
      <c r="AF67" s="1">
        <f t="shared" si="39"/>
        <v>50.4</v>
      </c>
      <c r="AG67" s="1">
        <f>VLOOKUP(A67,[1]Sheet!$A:$AG,32,0)</f>
        <v>14</v>
      </c>
      <c r="AH67" s="1">
        <f>VLOOKUP(A67,[1]Sheet!$A:$AG,33,0)</f>
        <v>70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110</v>
      </c>
      <c r="B68" s="1" t="s">
        <v>42</v>
      </c>
      <c r="C68" s="1">
        <v>148.19999999999999</v>
      </c>
      <c r="D68" s="1">
        <v>13.8</v>
      </c>
      <c r="E68" s="1">
        <v>36</v>
      </c>
      <c r="F68" s="1">
        <v>118.8</v>
      </c>
      <c r="G68" s="6">
        <v>1</v>
      </c>
      <c r="H68" s="1">
        <v>180</v>
      </c>
      <c r="I68" s="1" t="s">
        <v>35</v>
      </c>
      <c r="J68" s="1">
        <v>38.6</v>
      </c>
      <c r="K68" s="1">
        <f t="shared" si="25"/>
        <v>-2.6000000000000014</v>
      </c>
      <c r="L68" s="1"/>
      <c r="M68" s="1"/>
      <c r="N68" s="1"/>
      <c r="O68" s="1">
        <f t="shared" si="2"/>
        <v>7.2</v>
      </c>
      <c r="P68" s="5"/>
      <c r="Q68" s="5"/>
      <c r="R68" s="5">
        <f t="shared" si="36"/>
        <v>0</v>
      </c>
      <c r="S68" s="5"/>
      <c r="T68" s="1"/>
      <c r="U68" s="1">
        <f t="shared" si="5"/>
        <v>16.5</v>
      </c>
      <c r="V68" s="1">
        <f t="shared" si="6"/>
        <v>16.5</v>
      </c>
      <c r="W68" s="1">
        <v>6.48</v>
      </c>
      <c r="X68" s="1">
        <v>7.92</v>
      </c>
      <c r="Y68" s="1">
        <v>15.36</v>
      </c>
      <c r="Z68" s="1">
        <v>16.559999999999999</v>
      </c>
      <c r="AA68" s="1">
        <v>9.7200000000000006</v>
      </c>
      <c r="AB68" s="1"/>
      <c r="AC68" s="1">
        <f t="shared" si="37"/>
        <v>0</v>
      </c>
      <c r="AD68" s="6">
        <v>1.8</v>
      </c>
      <c r="AE68" s="11">
        <f t="shared" si="38"/>
        <v>0</v>
      </c>
      <c r="AF68" s="1">
        <f t="shared" si="39"/>
        <v>0</v>
      </c>
      <c r="AG68" s="1">
        <f>VLOOKUP(A68,[1]Sheet!$A:$AG,32,0)</f>
        <v>18</v>
      </c>
      <c r="AH68" s="1">
        <f>VLOOKUP(A68,[1]Sheet!$A:$AG,33,0)</f>
        <v>234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111</v>
      </c>
      <c r="B69" s="1" t="s">
        <v>34</v>
      </c>
      <c r="C69" s="1">
        <v>605</v>
      </c>
      <c r="D69" s="1">
        <v>168</v>
      </c>
      <c r="E69" s="1">
        <v>214</v>
      </c>
      <c r="F69" s="1">
        <v>522</v>
      </c>
      <c r="G69" s="6">
        <v>0.3</v>
      </c>
      <c r="H69" s="1">
        <v>180</v>
      </c>
      <c r="I69" s="1" t="s">
        <v>35</v>
      </c>
      <c r="J69" s="1">
        <v>208</v>
      </c>
      <c r="K69" s="1">
        <f t="shared" ref="K69:K79" si="40">E69-J69</f>
        <v>6</v>
      </c>
      <c r="L69" s="1"/>
      <c r="M69" s="1"/>
      <c r="N69" s="1"/>
      <c r="O69" s="1">
        <f t="shared" si="2"/>
        <v>42.8</v>
      </c>
      <c r="P69" s="5">
        <v>162.79999999999995</v>
      </c>
      <c r="Q69" s="5">
        <f>16*O69-F69</f>
        <v>162.79999999999995</v>
      </c>
      <c r="R69" s="5">
        <f t="shared" si="36"/>
        <v>168</v>
      </c>
      <c r="S69" s="5"/>
      <c r="T69" s="1"/>
      <c r="U69" s="1">
        <f t="shared" si="5"/>
        <v>16.121495327102807</v>
      </c>
      <c r="V69" s="1">
        <f t="shared" si="6"/>
        <v>12.196261682242991</v>
      </c>
      <c r="W69" s="1">
        <v>47.6</v>
      </c>
      <c r="X69" s="1">
        <v>50.8</v>
      </c>
      <c r="Y69" s="1">
        <v>49.6</v>
      </c>
      <c r="Z69" s="1">
        <v>87.2</v>
      </c>
      <c r="AA69" s="1">
        <v>57</v>
      </c>
      <c r="AB69" s="1"/>
      <c r="AC69" s="1">
        <f t="shared" si="37"/>
        <v>48.839999999999982</v>
      </c>
      <c r="AD69" s="6">
        <v>12</v>
      </c>
      <c r="AE69" s="11">
        <f t="shared" si="38"/>
        <v>14</v>
      </c>
      <c r="AF69" s="1">
        <f t="shared" si="39"/>
        <v>50.4</v>
      </c>
      <c r="AG69" s="1">
        <f>VLOOKUP(A69,[1]Sheet!$A:$AG,32,0)</f>
        <v>14</v>
      </c>
      <c r="AH69" s="1">
        <f>VLOOKUP(A69,[1]Sheet!$A:$AG,33,0)</f>
        <v>70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112</v>
      </c>
      <c r="B70" s="1" t="s">
        <v>34</v>
      </c>
      <c r="C70" s="1">
        <v>209</v>
      </c>
      <c r="D70" s="1">
        <v>420</v>
      </c>
      <c r="E70" s="1">
        <v>91</v>
      </c>
      <c r="F70" s="1">
        <v>429</v>
      </c>
      <c r="G70" s="6">
        <v>0.2</v>
      </c>
      <c r="H70" s="1">
        <v>365</v>
      </c>
      <c r="I70" s="1" t="s">
        <v>35</v>
      </c>
      <c r="J70" s="1">
        <v>91</v>
      </c>
      <c r="K70" s="1">
        <f t="shared" si="40"/>
        <v>0</v>
      </c>
      <c r="L70" s="1"/>
      <c r="M70" s="1"/>
      <c r="N70" s="1"/>
      <c r="O70" s="1">
        <f t="shared" ref="O70:O79" si="41">E70/5</f>
        <v>18.2</v>
      </c>
      <c r="P70" s="5"/>
      <c r="Q70" s="5"/>
      <c r="R70" s="5">
        <f t="shared" si="36"/>
        <v>0</v>
      </c>
      <c r="S70" s="5"/>
      <c r="T70" s="1"/>
      <c r="U70" s="1">
        <f t="shared" ref="U70:U79" si="42">(F70+R70)/O70</f>
        <v>23.571428571428573</v>
      </c>
      <c r="V70" s="1">
        <f t="shared" ref="V70:V79" si="43">F70/O70</f>
        <v>23.571428571428573</v>
      </c>
      <c r="W70" s="1">
        <v>39.4</v>
      </c>
      <c r="X70" s="1">
        <v>22.2</v>
      </c>
      <c r="Y70" s="1">
        <v>31.6</v>
      </c>
      <c r="Z70" s="1">
        <v>18</v>
      </c>
      <c r="AA70" s="1">
        <v>12.2</v>
      </c>
      <c r="AB70" s="1"/>
      <c r="AC70" s="1">
        <f t="shared" si="37"/>
        <v>0</v>
      </c>
      <c r="AD70" s="6">
        <v>6</v>
      </c>
      <c r="AE70" s="11">
        <f t="shared" si="38"/>
        <v>0</v>
      </c>
      <c r="AF70" s="1">
        <f t="shared" si="39"/>
        <v>0</v>
      </c>
      <c r="AG70" s="1">
        <f>VLOOKUP(A70,[1]Sheet!$A:$AG,32,0)</f>
        <v>10</v>
      </c>
      <c r="AH70" s="1">
        <f>VLOOKUP(A70,[1]Sheet!$A:$AG,33,0)</f>
        <v>130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113</v>
      </c>
      <c r="B71" s="1" t="s">
        <v>34</v>
      </c>
      <c r="C71" s="1">
        <v>363</v>
      </c>
      <c r="D71" s="1">
        <v>62</v>
      </c>
      <c r="E71" s="1">
        <v>117</v>
      </c>
      <c r="F71" s="1">
        <v>250</v>
      </c>
      <c r="G71" s="6">
        <v>0.2</v>
      </c>
      <c r="H71" s="1">
        <v>365</v>
      </c>
      <c r="I71" s="1" t="s">
        <v>35</v>
      </c>
      <c r="J71" s="1">
        <v>116</v>
      </c>
      <c r="K71" s="1">
        <f t="shared" si="40"/>
        <v>1</v>
      </c>
      <c r="L71" s="1"/>
      <c r="M71" s="1"/>
      <c r="N71" s="1"/>
      <c r="O71" s="1">
        <f t="shared" si="41"/>
        <v>23.4</v>
      </c>
      <c r="P71" s="5">
        <v>77.599999999999966</v>
      </c>
      <c r="Q71" s="5">
        <f t="shared" ref="Q71" si="44">14*O71-F71</f>
        <v>77.599999999999966</v>
      </c>
      <c r="R71" s="5">
        <f t="shared" si="36"/>
        <v>60</v>
      </c>
      <c r="S71" s="5"/>
      <c r="T71" s="1"/>
      <c r="U71" s="1">
        <f t="shared" si="42"/>
        <v>13.247863247863249</v>
      </c>
      <c r="V71" s="1">
        <f t="shared" si="43"/>
        <v>10.683760683760685</v>
      </c>
      <c r="W71" s="1">
        <v>23.8</v>
      </c>
      <c r="X71" s="1">
        <v>28.6</v>
      </c>
      <c r="Y71" s="1">
        <v>26.6</v>
      </c>
      <c r="Z71" s="1">
        <v>14</v>
      </c>
      <c r="AA71" s="1">
        <v>20</v>
      </c>
      <c r="AB71" s="1"/>
      <c r="AC71" s="1">
        <f t="shared" si="37"/>
        <v>15.519999999999994</v>
      </c>
      <c r="AD71" s="6">
        <v>6</v>
      </c>
      <c r="AE71" s="11">
        <f t="shared" si="38"/>
        <v>10</v>
      </c>
      <c r="AF71" s="1">
        <f t="shared" si="39"/>
        <v>12</v>
      </c>
      <c r="AG71" s="1">
        <f>VLOOKUP(A71,[1]Sheet!$A:$AG,32,0)</f>
        <v>10</v>
      </c>
      <c r="AH71" s="1">
        <f>VLOOKUP(A71,[1]Sheet!$A:$AG,33,0)</f>
        <v>130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114</v>
      </c>
      <c r="B72" s="1" t="s">
        <v>34</v>
      </c>
      <c r="C72" s="1">
        <v>256</v>
      </c>
      <c r="D72" s="1"/>
      <c r="E72" s="1">
        <v>61</v>
      </c>
      <c r="F72" s="1">
        <v>194</v>
      </c>
      <c r="G72" s="6">
        <v>0.3</v>
      </c>
      <c r="H72" s="1">
        <v>180</v>
      </c>
      <c r="I72" s="1" t="s">
        <v>35</v>
      </c>
      <c r="J72" s="1">
        <v>65</v>
      </c>
      <c r="K72" s="1">
        <f t="shared" si="40"/>
        <v>-4</v>
      </c>
      <c r="L72" s="1"/>
      <c r="M72" s="1"/>
      <c r="N72" s="1"/>
      <c r="O72" s="1">
        <f t="shared" si="41"/>
        <v>12.2</v>
      </c>
      <c r="P72" s="5"/>
      <c r="Q72" s="5"/>
      <c r="R72" s="5">
        <f t="shared" si="36"/>
        <v>0</v>
      </c>
      <c r="S72" s="5"/>
      <c r="T72" s="1"/>
      <c r="U72" s="1">
        <f t="shared" si="42"/>
        <v>15.901639344262296</v>
      </c>
      <c r="V72" s="1">
        <f t="shared" si="43"/>
        <v>15.901639344262296</v>
      </c>
      <c r="W72" s="1">
        <v>15.8</v>
      </c>
      <c r="X72" s="1">
        <v>15.4</v>
      </c>
      <c r="Y72" s="1">
        <v>12.8</v>
      </c>
      <c r="Z72" s="1">
        <v>11.6</v>
      </c>
      <c r="AA72" s="1">
        <v>14</v>
      </c>
      <c r="AB72" s="1"/>
      <c r="AC72" s="1">
        <f t="shared" si="37"/>
        <v>0</v>
      </c>
      <c r="AD72" s="6">
        <v>14</v>
      </c>
      <c r="AE72" s="11">
        <f t="shared" si="38"/>
        <v>0</v>
      </c>
      <c r="AF72" s="1">
        <f t="shared" si="39"/>
        <v>0</v>
      </c>
      <c r="AG72" s="1">
        <f>VLOOKUP(A72,[1]Sheet!$A:$AG,32,0)</f>
        <v>14</v>
      </c>
      <c r="AH72" s="1">
        <f>VLOOKUP(A72,[1]Sheet!$A:$AG,33,0)</f>
        <v>70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115</v>
      </c>
      <c r="B73" s="1" t="s">
        <v>34</v>
      </c>
      <c r="C73" s="1">
        <v>197</v>
      </c>
      <c r="D73" s="1">
        <v>112</v>
      </c>
      <c r="E73" s="1">
        <v>48</v>
      </c>
      <c r="F73" s="1">
        <v>244</v>
      </c>
      <c r="G73" s="6">
        <v>0.48</v>
      </c>
      <c r="H73" s="1">
        <v>180</v>
      </c>
      <c r="I73" s="1" t="s">
        <v>35</v>
      </c>
      <c r="J73" s="1">
        <v>53</v>
      </c>
      <c r="K73" s="1">
        <f t="shared" si="40"/>
        <v>-5</v>
      </c>
      <c r="L73" s="1"/>
      <c r="M73" s="1"/>
      <c r="N73" s="1"/>
      <c r="O73" s="1">
        <f t="shared" si="41"/>
        <v>9.6</v>
      </c>
      <c r="P73" s="5"/>
      <c r="Q73" s="5"/>
      <c r="R73" s="5">
        <f t="shared" si="36"/>
        <v>0</v>
      </c>
      <c r="S73" s="5"/>
      <c r="T73" s="1"/>
      <c r="U73" s="1">
        <f t="shared" si="42"/>
        <v>25.416666666666668</v>
      </c>
      <c r="V73" s="1">
        <f t="shared" si="43"/>
        <v>25.416666666666668</v>
      </c>
      <c r="W73" s="1">
        <v>19.399999999999999</v>
      </c>
      <c r="X73" s="1">
        <v>14.8</v>
      </c>
      <c r="Y73" s="1">
        <v>15.6</v>
      </c>
      <c r="Z73" s="1">
        <v>7.6</v>
      </c>
      <c r="AA73" s="1">
        <v>16.8</v>
      </c>
      <c r="AB73" s="1"/>
      <c r="AC73" s="1">
        <f t="shared" si="37"/>
        <v>0</v>
      </c>
      <c r="AD73" s="6">
        <v>8</v>
      </c>
      <c r="AE73" s="11">
        <f t="shared" si="38"/>
        <v>0</v>
      </c>
      <c r="AF73" s="1">
        <f t="shared" si="39"/>
        <v>0</v>
      </c>
      <c r="AG73" s="1">
        <f>VLOOKUP(A73,[1]Sheet!$A:$AG,32,0)</f>
        <v>14</v>
      </c>
      <c r="AH73" s="1">
        <f>VLOOKUP(A73,[1]Sheet!$A:$AG,33,0)</f>
        <v>70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116</v>
      </c>
      <c r="B74" s="1" t="s">
        <v>34</v>
      </c>
      <c r="C74" s="1">
        <v>3481</v>
      </c>
      <c r="D74" s="1">
        <v>504</v>
      </c>
      <c r="E74" s="1">
        <v>878</v>
      </c>
      <c r="F74" s="1">
        <v>2626</v>
      </c>
      <c r="G74" s="6">
        <v>0.25</v>
      </c>
      <c r="H74" s="1">
        <v>180</v>
      </c>
      <c r="I74" s="1" t="s">
        <v>35</v>
      </c>
      <c r="J74" s="1">
        <v>878</v>
      </c>
      <c r="K74" s="1">
        <f t="shared" si="40"/>
        <v>0</v>
      </c>
      <c r="L74" s="1"/>
      <c r="M74" s="1"/>
      <c r="N74" s="1"/>
      <c r="O74" s="1">
        <f t="shared" si="41"/>
        <v>175.6</v>
      </c>
      <c r="P74" s="5"/>
      <c r="Q74" s="5"/>
      <c r="R74" s="5">
        <f t="shared" si="36"/>
        <v>0</v>
      </c>
      <c r="S74" s="5"/>
      <c r="T74" s="32" t="s">
        <v>140</v>
      </c>
      <c r="U74" s="1">
        <f t="shared" si="42"/>
        <v>14.954441913439636</v>
      </c>
      <c r="V74" s="1">
        <f t="shared" si="43"/>
        <v>14.954441913439636</v>
      </c>
      <c r="W74" s="1">
        <v>255.6</v>
      </c>
      <c r="X74" s="1">
        <v>290</v>
      </c>
      <c r="Y74" s="1">
        <v>185.4</v>
      </c>
      <c r="Z74" s="1">
        <v>220.6</v>
      </c>
      <c r="AA74" s="1">
        <v>216.6</v>
      </c>
      <c r="AB74" s="32" t="s">
        <v>140</v>
      </c>
      <c r="AC74" s="1">
        <f t="shared" si="37"/>
        <v>0</v>
      </c>
      <c r="AD74" s="6">
        <v>12</v>
      </c>
      <c r="AE74" s="11">
        <f t="shared" si="38"/>
        <v>0</v>
      </c>
      <c r="AF74" s="1">
        <f t="shared" si="39"/>
        <v>0</v>
      </c>
      <c r="AG74" s="1">
        <f>VLOOKUP(A74,[1]Sheet!$A:$AG,32,0)</f>
        <v>14</v>
      </c>
      <c r="AH74" s="1">
        <f>VLOOKUP(A74,[1]Sheet!$A:$AG,33,0)</f>
        <v>70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117</v>
      </c>
      <c r="B75" s="1" t="s">
        <v>34</v>
      </c>
      <c r="C75" s="1">
        <v>3075</v>
      </c>
      <c r="D75" s="1">
        <v>672</v>
      </c>
      <c r="E75" s="1">
        <v>813</v>
      </c>
      <c r="F75" s="1">
        <v>2460</v>
      </c>
      <c r="G75" s="6">
        <v>0.25</v>
      </c>
      <c r="H75" s="1">
        <v>180</v>
      </c>
      <c r="I75" s="1" t="s">
        <v>35</v>
      </c>
      <c r="J75" s="1">
        <v>812</v>
      </c>
      <c r="K75" s="1">
        <f t="shared" si="40"/>
        <v>1</v>
      </c>
      <c r="L75" s="1"/>
      <c r="M75" s="1"/>
      <c r="N75" s="1"/>
      <c r="O75" s="1">
        <f t="shared" si="41"/>
        <v>162.6</v>
      </c>
      <c r="P75" s="5"/>
      <c r="Q75" s="5"/>
      <c r="R75" s="5">
        <f t="shared" si="36"/>
        <v>0</v>
      </c>
      <c r="S75" s="5"/>
      <c r="T75" s="32" t="s">
        <v>140</v>
      </c>
      <c r="U75" s="1">
        <f t="shared" si="42"/>
        <v>15.129151291512915</v>
      </c>
      <c r="V75" s="1">
        <f t="shared" si="43"/>
        <v>15.129151291512915</v>
      </c>
      <c r="W75" s="1">
        <v>233.2</v>
      </c>
      <c r="X75" s="1">
        <v>252.4</v>
      </c>
      <c r="Y75" s="1">
        <v>186</v>
      </c>
      <c r="Z75" s="1">
        <v>225.2</v>
      </c>
      <c r="AA75" s="1">
        <v>205.6</v>
      </c>
      <c r="AB75" s="32" t="s">
        <v>140</v>
      </c>
      <c r="AC75" s="1">
        <f t="shared" si="37"/>
        <v>0</v>
      </c>
      <c r="AD75" s="6">
        <v>12</v>
      </c>
      <c r="AE75" s="11">
        <f t="shared" si="38"/>
        <v>0</v>
      </c>
      <c r="AF75" s="1">
        <f t="shared" si="39"/>
        <v>0</v>
      </c>
      <c r="AG75" s="1">
        <f>VLOOKUP(A75,[1]Sheet!$A:$AG,32,0)</f>
        <v>14</v>
      </c>
      <c r="AH75" s="1">
        <f>VLOOKUP(A75,[1]Sheet!$A:$AG,33,0)</f>
        <v>70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119</v>
      </c>
      <c r="B76" s="1" t="s">
        <v>42</v>
      </c>
      <c r="C76" s="1">
        <v>191.7</v>
      </c>
      <c r="D76" s="1">
        <v>378</v>
      </c>
      <c r="E76" s="1">
        <v>148.5</v>
      </c>
      <c r="F76" s="1">
        <v>405</v>
      </c>
      <c r="G76" s="6">
        <v>1</v>
      </c>
      <c r="H76" s="1">
        <v>180</v>
      </c>
      <c r="I76" s="1" t="s">
        <v>35</v>
      </c>
      <c r="J76" s="1">
        <v>149.5</v>
      </c>
      <c r="K76" s="1">
        <f t="shared" si="40"/>
        <v>-1</v>
      </c>
      <c r="L76" s="1"/>
      <c r="M76" s="1"/>
      <c r="N76" s="1"/>
      <c r="O76" s="1">
        <f t="shared" si="41"/>
        <v>29.7</v>
      </c>
      <c r="P76" s="5"/>
      <c r="Q76" s="5"/>
      <c r="R76" s="5">
        <f t="shared" si="36"/>
        <v>0</v>
      </c>
      <c r="S76" s="5"/>
      <c r="T76" s="1"/>
      <c r="U76" s="1">
        <f t="shared" si="42"/>
        <v>13.636363636363637</v>
      </c>
      <c r="V76" s="1">
        <f t="shared" si="43"/>
        <v>13.636363636363637</v>
      </c>
      <c r="W76" s="1">
        <v>41.04</v>
      </c>
      <c r="X76" s="1">
        <v>27.54</v>
      </c>
      <c r="Y76" s="1">
        <v>22.68</v>
      </c>
      <c r="Z76" s="1">
        <v>23.76</v>
      </c>
      <c r="AA76" s="1">
        <v>21.06</v>
      </c>
      <c r="AB76" s="1"/>
      <c r="AC76" s="1">
        <f t="shared" si="37"/>
        <v>0</v>
      </c>
      <c r="AD76" s="6">
        <v>2.7</v>
      </c>
      <c r="AE76" s="11">
        <f t="shared" si="38"/>
        <v>0</v>
      </c>
      <c r="AF76" s="1">
        <f t="shared" si="39"/>
        <v>0</v>
      </c>
      <c r="AG76" s="1">
        <f>VLOOKUP(A76,[1]Sheet!$A:$AG,32,0)</f>
        <v>14</v>
      </c>
      <c r="AH76" s="1">
        <f>VLOOKUP(A76,[1]Sheet!$A:$AG,33,0)</f>
        <v>126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121</v>
      </c>
      <c r="B77" s="1" t="s">
        <v>42</v>
      </c>
      <c r="C77" s="1">
        <v>360</v>
      </c>
      <c r="D77" s="1">
        <v>1080</v>
      </c>
      <c r="E77" s="24">
        <f>350+E78</f>
        <v>365</v>
      </c>
      <c r="F77" s="24">
        <f>1090+F78</f>
        <v>1110</v>
      </c>
      <c r="G77" s="6">
        <v>1</v>
      </c>
      <c r="H77" s="1">
        <v>180</v>
      </c>
      <c r="I77" s="1" t="s">
        <v>35</v>
      </c>
      <c r="J77" s="1">
        <v>340</v>
      </c>
      <c r="K77" s="1">
        <f t="shared" si="40"/>
        <v>25</v>
      </c>
      <c r="L77" s="1"/>
      <c r="M77" s="1"/>
      <c r="N77" s="1"/>
      <c r="O77" s="1">
        <f t="shared" si="41"/>
        <v>73</v>
      </c>
      <c r="P77" s="5"/>
      <c r="Q77" s="5"/>
      <c r="R77" s="5">
        <f t="shared" si="36"/>
        <v>0</v>
      </c>
      <c r="S77" s="5"/>
      <c r="T77" s="1"/>
      <c r="U77" s="1">
        <f t="shared" si="42"/>
        <v>15.205479452054794</v>
      </c>
      <c r="V77" s="1">
        <f t="shared" si="43"/>
        <v>15.205479452054794</v>
      </c>
      <c r="W77" s="1">
        <v>103</v>
      </c>
      <c r="X77" s="1">
        <v>65</v>
      </c>
      <c r="Y77" s="1">
        <v>63</v>
      </c>
      <c r="Z77" s="1">
        <v>54</v>
      </c>
      <c r="AA77" s="1">
        <v>70.539999999999992</v>
      </c>
      <c r="AB77" s="1" t="s">
        <v>120</v>
      </c>
      <c r="AC77" s="1">
        <f t="shared" si="37"/>
        <v>0</v>
      </c>
      <c r="AD77" s="6">
        <v>5</v>
      </c>
      <c r="AE77" s="11">
        <f t="shared" si="38"/>
        <v>0</v>
      </c>
      <c r="AF77" s="1">
        <f t="shared" si="39"/>
        <v>0</v>
      </c>
      <c r="AG77" s="1">
        <f>VLOOKUP(A77,[1]Sheet!$A:$AG,32,0)</f>
        <v>12</v>
      </c>
      <c r="AH77" s="1">
        <f>VLOOKUP(A77,[1]Sheet!$A:$AG,33,0)</f>
        <v>84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7" t="s">
        <v>122</v>
      </c>
      <c r="B78" s="17" t="s">
        <v>42</v>
      </c>
      <c r="C78" s="17">
        <v>105</v>
      </c>
      <c r="D78" s="17"/>
      <c r="E78" s="24">
        <v>15</v>
      </c>
      <c r="F78" s="24">
        <v>20</v>
      </c>
      <c r="G78" s="18">
        <v>0</v>
      </c>
      <c r="H78" s="17" t="e">
        <v>#N/A</v>
      </c>
      <c r="I78" s="17" t="s">
        <v>43</v>
      </c>
      <c r="J78" s="17">
        <v>15</v>
      </c>
      <c r="K78" s="17">
        <f t="shared" si="40"/>
        <v>0</v>
      </c>
      <c r="L78" s="17"/>
      <c r="M78" s="17"/>
      <c r="N78" s="17"/>
      <c r="O78" s="17">
        <f t="shared" si="41"/>
        <v>3</v>
      </c>
      <c r="P78" s="19"/>
      <c r="Q78" s="19"/>
      <c r="R78" s="19"/>
      <c r="S78" s="19"/>
      <c r="T78" s="17"/>
      <c r="U78" s="17">
        <f t="shared" si="42"/>
        <v>6.666666666666667</v>
      </c>
      <c r="V78" s="17">
        <f t="shared" si="43"/>
        <v>6.666666666666667</v>
      </c>
      <c r="W78" s="17">
        <v>43</v>
      </c>
      <c r="X78" s="17">
        <v>0</v>
      </c>
      <c r="Y78" s="17">
        <v>0</v>
      </c>
      <c r="Z78" s="17">
        <v>0</v>
      </c>
      <c r="AA78" s="17">
        <v>0</v>
      </c>
      <c r="AB78" s="17" t="s">
        <v>118</v>
      </c>
      <c r="AC78" s="17"/>
      <c r="AD78" s="18">
        <v>0</v>
      </c>
      <c r="AE78" s="20"/>
      <c r="AF78" s="17"/>
      <c r="AG78" s="17"/>
      <c r="AH78" s="17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123</v>
      </c>
      <c r="B79" s="1" t="s">
        <v>34</v>
      </c>
      <c r="C79" s="1">
        <v>2687</v>
      </c>
      <c r="D79" s="1">
        <v>8</v>
      </c>
      <c r="E79" s="1">
        <v>748</v>
      </c>
      <c r="F79" s="1">
        <v>1688</v>
      </c>
      <c r="G79" s="6">
        <v>0.14000000000000001</v>
      </c>
      <c r="H79" s="1">
        <v>180</v>
      </c>
      <c r="I79" s="1" t="s">
        <v>35</v>
      </c>
      <c r="J79" s="1">
        <v>699</v>
      </c>
      <c r="K79" s="1">
        <f t="shared" si="40"/>
        <v>49</v>
      </c>
      <c r="L79" s="1"/>
      <c r="M79" s="1"/>
      <c r="N79" s="1"/>
      <c r="O79" s="1">
        <f t="shared" si="41"/>
        <v>149.6</v>
      </c>
      <c r="P79" s="5">
        <v>406.40000000000009</v>
      </c>
      <c r="Q79" s="5">
        <f>14*O79-F79</f>
        <v>406.40000000000009</v>
      </c>
      <c r="R79" s="5">
        <f>AE79*AD79</f>
        <v>528</v>
      </c>
      <c r="S79" s="5"/>
      <c r="T79" s="1"/>
      <c r="U79" s="1">
        <f t="shared" si="42"/>
        <v>14.81283422459893</v>
      </c>
      <c r="V79" s="1">
        <f t="shared" si="43"/>
        <v>11.283422459893048</v>
      </c>
      <c r="W79" s="1">
        <v>173.2</v>
      </c>
      <c r="X79" s="1">
        <v>235.6</v>
      </c>
      <c r="Y79" s="1">
        <v>227.2</v>
      </c>
      <c r="Z79" s="1">
        <v>201.6</v>
      </c>
      <c r="AA79" s="1">
        <v>170.4</v>
      </c>
      <c r="AB79" s="1"/>
      <c r="AC79" s="1">
        <f>Q79*G79</f>
        <v>56.896000000000015</v>
      </c>
      <c r="AD79" s="6">
        <v>22</v>
      </c>
      <c r="AE79" s="11">
        <f>MROUND(Q79,AD79*AG79)/AD79</f>
        <v>24</v>
      </c>
      <c r="AF79" s="1">
        <f>AE79*AD79*G79</f>
        <v>73.92</v>
      </c>
      <c r="AG79" s="1">
        <f>VLOOKUP(A79,[1]Sheet!$A:$AG,32,0)</f>
        <v>12</v>
      </c>
      <c r="AH79" s="1">
        <f>VLOOKUP(A79,[1]Sheet!$A:$AG,33,0)</f>
        <v>84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H7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2024-09-26T12:27:07Z</dcterms:created>
  <dcterms:modified xsi:type="dcterms:W3CDTF">2024-09-27T09:48:30Z</dcterms:modified>
</cp:coreProperties>
</file>