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9,24 ПОКОМ КИ филиалы\"/>
    </mc:Choice>
  </mc:AlternateContent>
  <xr:revisionPtr revIDLastSave="0" documentId="13_ncr:1_{171E2A77-F7BE-4C38-900F-48AABDC16D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4" i="1" l="1"/>
  <c r="P87" i="1" l="1"/>
  <c r="P86" i="1"/>
  <c r="P28" i="1"/>
  <c r="P22" i="1"/>
  <c r="P19" i="1"/>
  <c r="P8" i="1"/>
  <c r="P24" i="1" l="1"/>
  <c r="P23" i="1"/>
  <c r="P21" i="1"/>
  <c r="P82" i="1"/>
  <c r="P18" i="1"/>
  <c r="P31" i="1"/>
  <c r="AB95" i="1" l="1"/>
  <c r="O95" i="1"/>
  <c r="AB86" i="1" l="1"/>
  <c r="AB78" i="1"/>
  <c r="AB76" i="1"/>
  <c r="AB74" i="1"/>
  <c r="AB72" i="1"/>
  <c r="AB68" i="1"/>
  <c r="AB66" i="1"/>
  <c r="AB64" i="1"/>
  <c r="AB60" i="1"/>
  <c r="AB36" i="1"/>
  <c r="F55" i="1"/>
  <c r="F5" i="1" s="1"/>
  <c r="E55" i="1"/>
  <c r="E5" i="1" s="1"/>
  <c r="AB51" i="1"/>
  <c r="AB52" i="1"/>
  <c r="AB83" i="1"/>
  <c r="AB85" i="1"/>
  <c r="AB9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P34" i="1" s="1"/>
  <c r="AB34" i="1" s="1"/>
  <c r="O35" i="1"/>
  <c r="O36" i="1"/>
  <c r="O37" i="1"/>
  <c r="O38" i="1"/>
  <c r="P38" i="1" s="1"/>
  <c r="AB38" i="1" s="1"/>
  <c r="O39" i="1"/>
  <c r="O40" i="1"/>
  <c r="P40" i="1" s="1"/>
  <c r="AB40" i="1" s="1"/>
  <c r="O41" i="1"/>
  <c r="O42" i="1"/>
  <c r="AB42" i="1" s="1"/>
  <c r="O43" i="1"/>
  <c r="O44" i="1"/>
  <c r="P44" i="1" s="1"/>
  <c r="AB44" i="1" s="1"/>
  <c r="O45" i="1"/>
  <c r="O46" i="1"/>
  <c r="P46" i="1" s="1"/>
  <c r="AB46" i="1" s="1"/>
  <c r="O47" i="1"/>
  <c r="O48" i="1"/>
  <c r="P48" i="1" s="1"/>
  <c r="AB48" i="1" s="1"/>
  <c r="O49" i="1"/>
  <c r="O50" i="1"/>
  <c r="P50" i="1" s="1"/>
  <c r="AB50" i="1" s="1"/>
  <c r="O51" i="1"/>
  <c r="S51" i="1" s="1"/>
  <c r="O52" i="1"/>
  <c r="S52" i="1" s="1"/>
  <c r="O53" i="1"/>
  <c r="O54" i="1"/>
  <c r="P54" i="1" s="1"/>
  <c r="AB54" i="1" s="1"/>
  <c r="O55" i="1"/>
  <c r="O56" i="1"/>
  <c r="P56" i="1" s="1"/>
  <c r="AB56" i="1" s="1"/>
  <c r="O57" i="1"/>
  <c r="O58" i="1"/>
  <c r="P58" i="1" s="1"/>
  <c r="AB58" i="1" s="1"/>
  <c r="O59" i="1"/>
  <c r="O60" i="1"/>
  <c r="O61" i="1"/>
  <c r="O62" i="1"/>
  <c r="P62" i="1" s="1"/>
  <c r="AB62" i="1" s="1"/>
  <c r="O63" i="1"/>
  <c r="O64" i="1"/>
  <c r="O65" i="1"/>
  <c r="O66" i="1"/>
  <c r="O67" i="1"/>
  <c r="O68" i="1"/>
  <c r="O69" i="1"/>
  <c r="O70" i="1"/>
  <c r="P70" i="1" s="1"/>
  <c r="AB70" i="1" s="1"/>
  <c r="O71" i="1"/>
  <c r="O72" i="1"/>
  <c r="O73" i="1"/>
  <c r="O74" i="1"/>
  <c r="O75" i="1"/>
  <c r="O76" i="1"/>
  <c r="O77" i="1"/>
  <c r="P77" i="1" s="1"/>
  <c r="O78" i="1"/>
  <c r="O79" i="1"/>
  <c r="O80" i="1"/>
  <c r="P80" i="1" s="1"/>
  <c r="O81" i="1"/>
  <c r="O82" i="1"/>
  <c r="AB82" i="1" s="1"/>
  <c r="O83" i="1"/>
  <c r="S83" i="1" s="1"/>
  <c r="O84" i="1"/>
  <c r="O85" i="1"/>
  <c r="S85" i="1" s="1"/>
  <c r="O86" i="1"/>
  <c r="O87" i="1"/>
  <c r="O88" i="1"/>
  <c r="P88" i="1" s="1"/>
  <c r="AB88" i="1" s="1"/>
  <c r="O89" i="1"/>
  <c r="P89" i="1" s="1"/>
  <c r="O90" i="1"/>
  <c r="P90" i="1" s="1"/>
  <c r="AB90" i="1" s="1"/>
  <c r="O91" i="1"/>
  <c r="O92" i="1"/>
  <c r="T92" i="1" s="1"/>
  <c r="O93" i="1"/>
  <c r="P93" i="1" s="1"/>
  <c r="O94" i="1"/>
  <c r="T94" i="1" s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P92" i="1" l="1"/>
  <c r="AB92" i="1" s="1"/>
  <c r="AB80" i="1"/>
  <c r="P55" i="1"/>
  <c r="AB55" i="1" s="1"/>
  <c r="T93" i="1"/>
  <c r="AB93" i="1"/>
  <c r="T91" i="1"/>
  <c r="AB91" i="1"/>
  <c r="AB89" i="1"/>
  <c r="AB87" i="1"/>
  <c r="P81" i="1"/>
  <c r="AB81" i="1" s="1"/>
  <c r="S79" i="1"/>
  <c r="AB79" i="1"/>
  <c r="AB77" i="1"/>
  <c r="S75" i="1"/>
  <c r="AB75" i="1"/>
  <c r="S73" i="1"/>
  <c r="AB73" i="1"/>
  <c r="S71" i="1"/>
  <c r="AB71" i="1"/>
  <c r="S69" i="1"/>
  <c r="AB69" i="1"/>
  <c r="S67" i="1"/>
  <c r="AB67" i="1"/>
  <c r="S65" i="1"/>
  <c r="AB65" i="1"/>
  <c r="S63" i="1"/>
  <c r="AB63" i="1"/>
  <c r="P61" i="1"/>
  <c r="AB61" i="1" s="1"/>
  <c r="S59" i="1"/>
  <c r="AB59" i="1"/>
  <c r="P57" i="1"/>
  <c r="AB57" i="1" s="1"/>
  <c r="S53" i="1"/>
  <c r="AB53" i="1"/>
  <c r="P49" i="1"/>
  <c r="AB49" i="1" s="1"/>
  <c r="P47" i="1"/>
  <c r="AB47" i="1" s="1"/>
  <c r="P45" i="1"/>
  <c r="AB45" i="1" s="1"/>
  <c r="S43" i="1"/>
  <c r="AB43" i="1"/>
  <c r="P41" i="1"/>
  <c r="AB41" i="1" s="1"/>
  <c r="P39" i="1"/>
  <c r="AB39" i="1" s="1"/>
  <c r="P37" i="1"/>
  <c r="AB37" i="1" s="1"/>
  <c r="P35" i="1"/>
  <c r="AB35" i="1" s="1"/>
  <c r="P33" i="1"/>
  <c r="AB33" i="1" s="1"/>
  <c r="P32" i="1"/>
  <c r="AB32" i="1" s="1"/>
  <c r="P6" i="1"/>
  <c r="S6" i="1" s="1"/>
  <c r="P10" i="1"/>
  <c r="AB10" i="1" s="1"/>
  <c r="AB14" i="1"/>
  <c r="AB18" i="1"/>
  <c r="AB22" i="1"/>
  <c r="P26" i="1"/>
  <c r="AB26" i="1" s="1"/>
  <c r="P30" i="1"/>
  <c r="AB30" i="1" s="1"/>
  <c r="AB8" i="1"/>
  <c r="P12" i="1"/>
  <c r="AB12" i="1" s="1"/>
  <c r="AB16" i="1"/>
  <c r="P20" i="1"/>
  <c r="AB20" i="1" s="1"/>
  <c r="AB24" i="1"/>
  <c r="AB28" i="1"/>
  <c r="P7" i="1"/>
  <c r="AB7" i="1" s="1"/>
  <c r="P9" i="1"/>
  <c r="AB9" i="1" s="1"/>
  <c r="P11" i="1"/>
  <c r="AB11" i="1" s="1"/>
  <c r="P13" i="1"/>
  <c r="AB13" i="1" s="1"/>
  <c r="P15" i="1"/>
  <c r="AB15" i="1" s="1"/>
  <c r="P17" i="1"/>
  <c r="AB17" i="1" s="1"/>
  <c r="AB19" i="1"/>
  <c r="AB21" i="1"/>
  <c r="AB23" i="1"/>
  <c r="AB25" i="1"/>
  <c r="P27" i="1"/>
  <c r="AB27" i="1" s="1"/>
  <c r="AB29" i="1"/>
  <c r="AB31" i="1"/>
  <c r="AB84" i="1"/>
  <c r="S90" i="1"/>
  <c r="S88" i="1"/>
  <c r="S86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0" i="1"/>
  <c r="S48" i="1"/>
  <c r="S46" i="1"/>
  <c r="S44" i="1"/>
  <c r="S42" i="1"/>
  <c r="S40" i="1"/>
  <c r="S38" i="1"/>
  <c r="S36" i="1"/>
  <c r="S34" i="1"/>
  <c r="T85" i="1"/>
  <c r="T77" i="1"/>
  <c r="T69" i="1"/>
  <c r="T61" i="1"/>
  <c r="T53" i="1"/>
  <c r="T45" i="1"/>
  <c r="T37" i="1"/>
  <c r="T30" i="1"/>
  <c r="T22" i="1"/>
  <c r="T14" i="1"/>
  <c r="K5" i="1"/>
  <c r="T89" i="1"/>
  <c r="T81" i="1"/>
  <c r="T73" i="1"/>
  <c r="T65" i="1"/>
  <c r="T57" i="1"/>
  <c r="T49" i="1"/>
  <c r="T41" i="1"/>
  <c r="T33" i="1"/>
  <c r="T26" i="1"/>
  <c r="T18" i="1"/>
  <c r="T10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2" i="1"/>
  <c r="T28" i="1"/>
  <c r="T24" i="1"/>
  <c r="T20" i="1"/>
  <c r="T16" i="1"/>
  <c r="T12" i="1"/>
  <c r="T8" i="1"/>
  <c r="S94" i="1"/>
  <c r="O5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2" i="1" l="1"/>
  <c r="S93" i="1"/>
  <c r="S32" i="1"/>
  <c r="S33" i="1"/>
  <c r="S35" i="1"/>
  <c r="S37" i="1"/>
  <c r="S39" i="1"/>
  <c r="S41" i="1"/>
  <c r="S45" i="1"/>
  <c r="S47" i="1"/>
  <c r="S49" i="1"/>
  <c r="S57" i="1"/>
  <c r="S61" i="1"/>
  <c r="S77" i="1"/>
  <c r="S81" i="1"/>
  <c r="S87" i="1"/>
  <c r="S89" i="1"/>
  <c r="S55" i="1"/>
  <c r="S7" i="1"/>
  <c r="S23" i="1"/>
  <c r="S15" i="1"/>
  <c r="S31" i="1"/>
  <c r="S10" i="1"/>
  <c r="S26" i="1"/>
  <c r="S11" i="1"/>
  <c r="S19" i="1"/>
  <c r="S27" i="1"/>
  <c r="S18" i="1"/>
  <c r="AB6" i="1"/>
  <c r="AB5" i="1" s="1"/>
  <c r="P5" i="1"/>
  <c r="S14" i="1"/>
  <c r="S22" i="1"/>
  <c r="S30" i="1"/>
  <c r="S9" i="1"/>
  <c r="S13" i="1"/>
  <c r="S17" i="1"/>
  <c r="S21" i="1"/>
  <c r="S25" i="1"/>
  <c r="S29" i="1"/>
  <c r="S84" i="1"/>
  <c r="S8" i="1"/>
  <c r="S12" i="1"/>
  <c r="S16" i="1"/>
  <c r="S20" i="1"/>
  <c r="S24" i="1"/>
  <c r="S28" i="1"/>
</calcChain>
</file>

<file path=xl/sharedStrings.xml><?xml version="1.0" encoding="utf-8"?>
<sst xmlns="http://schemas.openxmlformats.org/spreadsheetml/2006/main" count="350" uniqueCount="144">
  <si>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</si>
  <si>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</si>
  <si>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</si>
  <si>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</si>
  <si>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</si>
  <si>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</si>
  <si>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</si>
  <si>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</si>
  <si>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</si>
  <si>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</si>
  <si>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</si>
  <si>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</si>
  <si>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</si>
  <si>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</si>
  <si>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</si>
  <si>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</si>
  <si>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</si>
  <si>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</si>
  <si>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</si>
  <si>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</si>
  <si>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</si>
  <si>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</si>
  <si>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25,09,</t>
  </si>
  <si>
    <t>19,09,</t>
  </si>
  <si>
    <t>18,09,</t>
  </si>
  <si>
    <t>12,09,</t>
  </si>
  <si>
    <t>11,09,</t>
  </si>
  <si>
    <t>05,09,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</si>
  <si>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</si>
  <si>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</si>
  <si>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</si>
  <si>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</si>
  <si>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</si>
  <si>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</si>
  <si>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</si>
  <si>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</si>
  <si>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</si>
  <si>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</si>
  <si>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</si>
  <si>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</si>
  <si>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</si>
  <si>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</si>
  <si>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</si>
  <si>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</si>
  <si>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</si>
  <si>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</si>
  <si>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</si>
  <si>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</si>
  <si>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</si>
  <si>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</si>
  <si>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</si>
  <si>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</si>
  <si>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</si>
  <si>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</si>
  <si>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</si>
  <si>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</si>
  <si>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</si>
  <si>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</si>
  <si>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</si>
  <si>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</si>
  <si>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</si>
  <si>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</si>
  <si>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</si>
  <si>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</si>
  <si>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</si>
  <si>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20,09,24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</si>
  <si>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</si>
  <si>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</si>
  <si>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</si>
  <si>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</si>
  <si>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</si>
  <si>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</si>
  <si>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</si>
  <si>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</si>
  <si>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</si>
  <si>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</si>
  <si>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</si>
  <si>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</si>
  <si>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</si>
  <si>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</si>
  <si>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</si>
  <si>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</si>
  <si>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</si>
  <si>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</si>
  <si>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</si>
  <si>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</si>
  <si>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</si>
  <si>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</si>
  <si>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</si>
  <si>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</si>
  <si>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</si>
  <si>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</si>
  <si>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</si>
  <si>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</si>
  <si>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</si>
  <si>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</si>
  <si>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</si>
  <si>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</si>
  <si>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</si>
  <si>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</si>
  <si>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</si>
  <si>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</si>
  <si>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</si>
  <si>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</si>
  <si>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</si>
  <si>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</si>
  <si>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</si>
  <si>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</si>
  <si>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</si>
  <si>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13,09,24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</si>
  <si>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</si>
  <si>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</si>
  <si>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</si>
  <si>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</si>
  <si>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</si>
  <si>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</si>
  <si>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</si>
  <si>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</si>
  <si>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</si>
  <si>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</si>
  <si>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</si>
  <si>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</si>
  <si>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</si>
  <si>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</si>
  <si>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</si>
  <si>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</si>
  <si>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</si>
  <si>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</si>
  <si>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</si>
  <si>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</si>
  <si>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</si>
  <si>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</si>
  <si>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</si>
  <si>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</si>
  <si>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</si>
  <si>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</si>
  <si>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</si>
  <si>
    <t>Вареные колбасы Докторская ГОСТ Дугушка Весовые Вектор Дугушка</t>
  </si>
  <si>
    <t>новинка, SU002011</t>
  </si>
  <si>
    <t>-70% / 20,09,24 филиал обнулил</t>
  </si>
  <si>
    <t>-60% / 20,09,24 филиал обнулил</t>
  </si>
  <si>
    <t>-60%</t>
  </si>
  <si>
    <t>заказ</t>
  </si>
  <si>
    <t>28,09,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</si>
</sst>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  <xf numFmtId="2" fontId="1" fillId="9" borderId="1" xfId="1" applyNumberFormat="1" applyFill="1"/>
    <xf numFmtId="164" fontId="1" fillId="9" borderId="2" xfId="1" applyNumberFormat="1" applyFill="1" applyBorder="1"/>
    <xf numFmtId="49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49" fontId="1" fillId="0" borderId="1" xfId="1" applyNumberFormat="1"/>
    <xf numFmtId="49" fontId="2" fillId="2" borderId="1" xfId="1" applyNumberFormat="1" applyFont="1" applyFill="1"/>
    <xf numFmtId="49" fontId="1" fillId="6" borderId="1" xfId="1" applyNumberFormat="1" applyFill="1"/>
    <xf numFmtId="49" fontId="1" fillId="8" borderId="1" xfId="1" applyNumberFormat="1" applyFill="1"/>
    <xf numFmtId="49" fontId="1" fillId="5" borderId="1" xfId="1" applyNumberFormat="1" applyFill="1"/>
    <xf numFmtId="49" fontId="1" fillId="7" borderId="1" xfId="1" applyNumberFormat="1" applyFill="1"/>
    <xf numFmtId="49" fontId="6" fillId="8" borderId="1" xfId="1" applyNumberFormat="1" applyFont="1" applyFill="1"/>
    <xf numFmtId="49" fontId="4" fillId="8" borderId="1" xfId="1" applyNumberFormat="1" applyFont="1" applyFill="1"/>
    <xf numFmtId="49" fontId="0" fillId="0" borderId="0" xfId="0" applyNumberFormat="1"/>
    <xf numFmtId="49" fontId="4" fillId="10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140625" style="8" customWidth="1"/>
    <col min="8" max="8" width="5.140625" customWidth="1"/>
    <col min="9" max="9" width="12.7109375" bestFit="1" customWidth="1"/>
    <col min="10" max="11" width="6.5703125" customWidth="1"/>
    <col min="12" max="13" width="0.85546875" customWidth="1"/>
    <col min="14" max="14" width="0.7109375" customWidth="1"/>
    <col min="15" max="17" width="6.5703125" customWidth="1"/>
    <col min="18" max="18" width="22" customWidth="1"/>
    <col min="19" max="20" width="5.28515625" customWidth="1"/>
    <col min="21" max="26" width="6" customWidth="1"/>
    <col min="27" max="27" width="40.140625" style="37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142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30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135</v>
      </c>
      <c r="O4" s="1" t="s">
        <v>22</v>
      </c>
      <c r="P4" s="1" t="s">
        <v>143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29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43680.256000000001</v>
      </c>
      <c r="F5" s="4">
        <f>SUM(F6:F499)</f>
        <v>65883.28800000003</v>
      </c>
      <c r="G5" s="6"/>
      <c r="H5" s="1"/>
      <c r="I5" s="1"/>
      <c r="J5" s="4">
        <f t="shared" ref="J5:Q5" si="0">SUM(J6:J499)</f>
        <v>43025.355000000003</v>
      </c>
      <c r="K5" s="4">
        <f t="shared" si="0"/>
        <v>654.90099999999984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8736.0511999999999</v>
      </c>
      <c r="P5" s="4">
        <f t="shared" si="0"/>
        <v>22632.626999999997</v>
      </c>
      <c r="Q5" s="4">
        <f t="shared" si="0"/>
        <v>0</v>
      </c>
      <c r="R5" s="1"/>
      <c r="S5" s="1"/>
      <c r="T5" s="1"/>
      <c r="U5" s="4">
        <f t="shared" ref="U5:Z5" si="1">SUM(U6:U499)</f>
        <v>8805.9674000000032</v>
      </c>
      <c r="V5" s="4">
        <f t="shared" si="1"/>
        <v>8817.7405999999955</v>
      </c>
      <c r="W5" s="4">
        <f t="shared" si="1"/>
        <v>8948.8618000000006</v>
      </c>
      <c r="X5" s="4">
        <f t="shared" si="1"/>
        <v>8928.9189999999962</v>
      </c>
      <c r="Y5" s="4">
        <f t="shared" si="1"/>
        <v>8101.3339999999971</v>
      </c>
      <c r="Z5" s="4">
        <f t="shared" si="1"/>
        <v>8112.0959999999995</v>
      </c>
      <c r="AA5" s="29"/>
      <c r="AB5" s="4">
        <f>SUM(AB6:AB499)</f>
        <v>17310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1441.501</v>
      </c>
      <c r="D6" s="1">
        <v>1841.182</v>
      </c>
      <c r="E6" s="1">
        <v>1306.317</v>
      </c>
      <c r="F6" s="1">
        <v>1783.6690000000001</v>
      </c>
      <c r="G6" s="6">
        <v>1</v>
      </c>
      <c r="H6" s="1">
        <v>50</v>
      </c>
      <c r="I6" s="1" t="s">
        <v>31</v>
      </c>
      <c r="J6" s="1">
        <v>1209.45</v>
      </c>
      <c r="K6" s="1">
        <f t="shared" ref="K6:K36" si="2">E6-J6</f>
        <v>96.866999999999962</v>
      </c>
      <c r="L6" s="1"/>
      <c r="M6" s="1"/>
      <c r="N6" s="1"/>
      <c r="O6" s="1">
        <f>E6/5</f>
        <v>261.26339999999999</v>
      </c>
      <c r="P6" s="5">
        <f>10*O6-F6</f>
        <v>828.96499999999992</v>
      </c>
      <c r="Q6" s="5"/>
      <c r="R6" s="1"/>
      <c r="S6" s="1">
        <f>(F6+P6)/O6</f>
        <v>10</v>
      </c>
      <c r="T6" s="1">
        <f>(F6)/O6</f>
        <v>6.8270909740897503</v>
      </c>
      <c r="U6" s="1">
        <v>241.0932</v>
      </c>
      <c r="V6" s="1">
        <v>244.50559999999999</v>
      </c>
      <c r="W6" s="1">
        <v>237.94640000000001</v>
      </c>
      <c r="X6" s="1">
        <v>256.31779999999998</v>
      </c>
      <c r="Y6" s="1">
        <v>220.28919999999999</v>
      </c>
      <c r="Z6" s="1">
        <v>212.2064</v>
      </c>
      <c r="AA6" s="29" t="s">
        <v>32</v>
      </c>
      <c r="AB6" s="1">
        <f t="shared" ref="AB6:AB37" si="3">ROUND(P6*G6,0)</f>
        <v>829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30</v>
      </c>
      <c r="C7" s="1">
        <v>509.68799999999999</v>
      </c>
      <c r="D7" s="1">
        <v>541.74199999999996</v>
      </c>
      <c r="E7" s="1">
        <v>439.149</v>
      </c>
      <c r="F7" s="1">
        <v>497.06799999999998</v>
      </c>
      <c r="G7" s="6">
        <v>1</v>
      </c>
      <c r="H7" s="1">
        <v>45</v>
      </c>
      <c r="I7" s="1" t="s">
        <v>31</v>
      </c>
      <c r="J7" s="1">
        <v>403.85</v>
      </c>
      <c r="K7" s="1">
        <f t="shared" si="2"/>
        <v>35.298999999999978</v>
      </c>
      <c r="L7" s="1"/>
      <c r="M7" s="1"/>
      <c r="N7" s="1"/>
      <c r="O7" s="1">
        <f t="shared" ref="O7:O69" si="4">E7/5</f>
        <v>87.829800000000006</v>
      </c>
      <c r="P7" s="5">
        <f t="shared" ref="P7:P32" si="5">10*O7-F7</f>
        <v>381.23</v>
      </c>
      <c r="Q7" s="5"/>
      <c r="R7" s="1"/>
      <c r="S7" s="1">
        <f t="shared" ref="S7:S69" si="6">(F7+P7)/O7</f>
        <v>10</v>
      </c>
      <c r="T7" s="1">
        <f t="shared" ref="T7:T69" si="7">(F7)/O7</f>
        <v>5.6594458828324781</v>
      </c>
      <c r="U7" s="1">
        <v>79.758600000000001</v>
      </c>
      <c r="V7" s="1">
        <v>81.5608</v>
      </c>
      <c r="W7" s="1">
        <v>62.904800000000002</v>
      </c>
      <c r="X7" s="1">
        <v>64.103999999999999</v>
      </c>
      <c r="Y7" s="1">
        <v>94.799000000000007</v>
      </c>
      <c r="Z7" s="1">
        <v>95.984200000000001</v>
      </c>
      <c r="AA7" s="29"/>
      <c r="AB7" s="1">
        <f t="shared" si="3"/>
        <v>381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39" t="s">
        <v>34</v>
      </c>
      <c r="B8" s="1" t="s">
        <v>30</v>
      </c>
      <c r="C8" s="1">
        <v>692.75699999999995</v>
      </c>
      <c r="D8" s="1">
        <v>670.55</v>
      </c>
      <c r="E8" s="1">
        <v>546.49800000000005</v>
      </c>
      <c r="F8" s="1">
        <v>672.90800000000002</v>
      </c>
      <c r="G8" s="6">
        <v>1</v>
      </c>
      <c r="H8" s="1">
        <v>45</v>
      </c>
      <c r="I8" s="1" t="s">
        <v>31</v>
      </c>
      <c r="J8" s="1">
        <v>486.6</v>
      </c>
      <c r="K8" s="1">
        <f t="shared" si="2"/>
        <v>59.898000000000025</v>
      </c>
      <c r="L8" s="1"/>
      <c r="M8" s="1"/>
      <c r="N8" s="1"/>
      <c r="O8" s="1">
        <f t="shared" si="4"/>
        <v>109.29960000000001</v>
      </c>
      <c r="P8" s="5">
        <f>12*O8-F8</f>
        <v>638.68720000000019</v>
      </c>
      <c r="Q8" s="5"/>
      <c r="R8" s="1"/>
      <c r="S8" s="1">
        <f t="shared" si="6"/>
        <v>12</v>
      </c>
      <c r="T8" s="1">
        <f t="shared" si="7"/>
        <v>6.1565458611010468</v>
      </c>
      <c r="U8" s="1">
        <v>100.57340000000001</v>
      </c>
      <c r="V8" s="1">
        <v>102.824</v>
      </c>
      <c r="W8" s="1">
        <v>105.1748</v>
      </c>
      <c r="X8" s="1">
        <v>105.98480000000001</v>
      </c>
      <c r="Y8" s="1">
        <v>106.22620000000001</v>
      </c>
      <c r="Z8" s="1">
        <v>114.15860000000001</v>
      </c>
      <c r="AA8" s="29"/>
      <c r="AB8" s="1">
        <f t="shared" si="3"/>
        <v>639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30</v>
      </c>
      <c r="C9" s="1">
        <v>144.53100000000001</v>
      </c>
      <c r="D9" s="1">
        <v>363.20400000000001</v>
      </c>
      <c r="E9" s="1">
        <v>191.40899999999999</v>
      </c>
      <c r="F9" s="1">
        <v>263.55700000000002</v>
      </c>
      <c r="G9" s="6">
        <v>1</v>
      </c>
      <c r="H9" s="1">
        <v>40</v>
      </c>
      <c r="I9" s="1" t="s">
        <v>31</v>
      </c>
      <c r="J9" s="1">
        <v>191.7</v>
      </c>
      <c r="K9" s="1">
        <f t="shared" si="2"/>
        <v>-0.29099999999999682</v>
      </c>
      <c r="L9" s="1"/>
      <c r="M9" s="1"/>
      <c r="N9" s="1"/>
      <c r="O9" s="1">
        <f t="shared" si="4"/>
        <v>38.281799999999997</v>
      </c>
      <c r="P9" s="5">
        <f t="shared" si="5"/>
        <v>119.26099999999997</v>
      </c>
      <c r="Q9" s="5"/>
      <c r="R9" s="1"/>
      <c r="S9" s="1">
        <f t="shared" si="6"/>
        <v>10</v>
      </c>
      <c r="T9" s="1">
        <f t="shared" si="7"/>
        <v>6.8846553714820109</v>
      </c>
      <c r="U9" s="1">
        <v>37.929600000000001</v>
      </c>
      <c r="V9" s="1">
        <v>39.269399999999997</v>
      </c>
      <c r="W9" s="1">
        <v>31.921600000000002</v>
      </c>
      <c r="X9" s="1">
        <v>29.142800000000001</v>
      </c>
      <c r="Y9" s="1">
        <v>30.789200000000001</v>
      </c>
      <c r="Z9" s="1">
        <v>40.487000000000002</v>
      </c>
      <c r="AA9" s="29"/>
      <c r="AB9" s="1">
        <f t="shared" si="3"/>
        <v>119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37</v>
      </c>
      <c r="C10" s="1">
        <v>418</v>
      </c>
      <c r="D10" s="1">
        <v>630</v>
      </c>
      <c r="E10" s="1">
        <v>361</v>
      </c>
      <c r="F10" s="1">
        <v>581</v>
      </c>
      <c r="G10" s="6">
        <v>0.45</v>
      </c>
      <c r="H10" s="1">
        <v>45</v>
      </c>
      <c r="I10" s="1" t="s">
        <v>31</v>
      </c>
      <c r="J10" s="1">
        <v>376</v>
      </c>
      <c r="K10" s="1">
        <f t="shared" si="2"/>
        <v>-15</v>
      </c>
      <c r="L10" s="1"/>
      <c r="M10" s="1"/>
      <c r="N10" s="1"/>
      <c r="O10" s="1">
        <f t="shared" si="4"/>
        <v>72.2</v>
      </c>
      <c r="P10" s="5">
        <f t="shared" si="5"/>
        <v>141</v>
      </c>
      <c r="Q10" s="5"/>
      <c r="R10" s="1"/>
      <c r="S10" s="1">
        <f t="shared" si="6"/>
        <v>10</v>
      </c>
      <c r="T10" s="1">
        <f t="shared" si="7"/>
        <v>8.0470914127423825</v>
      </c>
      <c r="U10" s="1">
        <v>77</v>
      </c>
      <c r="V10" s="1">
        <v>73.599999999999994</v>
      </c>
      <c r="W10" s="1">
        <v>69</v>
      </c>
      <c r="X10" s="1">
        <v>70</v>
      </c>
      <c r="Y10" s="1">
        <v>66.8</v>
      </c>
      <c r="Z10" s="1">
        <v>66.8</v>
      </c>
      <c r="AA10" s="29"/>
      <c r="AB10" s="1">
        <f t="shared" si="3"/>
        <v>63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37</v>
      </c>
      <c r="C11" s="1">
        <v>608</v>
      </c>
      <c r="D11" s="1">
        <v>1146</v>
      </c>
      <c r="E11" s="1">
        <v>597</v>
      </c>
      <c r="F11" s="1">
        <v>1060</v>
      </c>
      <c r="G11" s="6">
        <v>0.45</v>
      </c>
      <c r="H11" s="1">
        <v>45</v>
      </c>
      <c r="I11" s="1" t="s">
        <v>31</v>
      </c>
      <c r="J11" s="1">
        <v>600</v>
      </c>
      <c r="K11" s="1">
        <f t="shared" si="2"/>
        <v>-3</v>
      </c>
      <c r="L11" s="1"/>
      <c r="M11" s="1"/>
      <c r="N11" s="1"/>
      <c r="O11" s="1">
        <f t="shared" si="4"/>
        <v>119.4</v>
      </c>
      <c r="P11" s="5">
        <f t="shared" si="5"/>
        <v>134</v>
      </c>
      <c r="Q11" s="5"/>
      <c r="R11" s="1"/>
      <c r="S11" s="1">
        <f t="shared" si="6"/>
        <v>10</v>
      </c>
      <c r="T11" s="1">
        <f t="shared" si="7"/>
        <v>8.8777219430485754</v>
      </c>
      <c r="U11" s="1">
        <v>127.8</v>
      </c>
      <c r="V11" s="1">
        <v>135.19999999999999</v>
      </c>
      <c r="W11" s="1">
        <v>135.80000000000001</v>
      </c>
      <c r="X11" s="1">
        <v>121.4</v>
      </c>
      <c r="Y11" s="1">
        <v>105.8</v>
      </c>
      <c r="Z11" s="1">
        <v>116.4</v>
      </c>
      <c r="AA11" s="29"/>
      <c r="AB11" s="1">
        <f t="shared" si="3"/>
        <v>60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37</v>
      </c>
      <c r="C12" s="1">
        <v>227</v>
      </c>
      <c r="D12" s="1">
        <v>180</v>
      </c>
      <c r="E12" s="1">
        <v>138</v>
      </c>
      <c r="F12" s="1">
        <v>266</v>
      </c>
      <c r="G12" s="6">
        <v>0.17</v>
      </c>
      <c r="H12" s="1">
        <v>180</v>
      </c>
      <c r="I12" s="1" t="s">
        <v>31</v>
      </c>
      <c r="J12" s="1">
        <v>119</v>
      </c>
      <c r="K12" s="1">
        <f t="shared" si="2"/>
        <v>19</v>
      </c>
      <c r="L12" s="1"/>
      <c r="M12" s="1"/>
      <c r="N12" s="1"/>
      <c r="O12" s="1">
        <f t="shared" si="4"/>
        <v>27.6</v>
      </c>
      <c r="P12" s="5">
        <f t="shared" si="5"/>
        <v>10</v>
      </c>
      <c r="Q12" s="5"/>
      <c r="R12" s="1"/>
      <c r="S12" s="1">
        <f t="shared" si="6"/>
        <v>10</v>
      </c>
      <c r="T12" s="1">
        <f t="shared" si="7"/>
        <v>9.6376811594202891</v>
      </c>
      <c r="U12" s="1">
        <v>20.399999999999999</v>
      </c>
      <c r="V12" s="1">
        <v>24</v>
      </c>
      <c r="W12" s="1">
        <v>40.200000000000003</v>
      </c>
      <c r="X12" s="1">
        <v>34.200000000000003</v>
      </c>
      <c r="Y12" s="1">
        <v>24.8</v>
      </c>
      <c r="Z12" s="1">
        <v>29</v>
      </c>
      <c r="AA12" s="29"/>
      <c r="AB12" s="1">
        <f t="shared" si="3"/>
        <v>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192</v>
      </c>
      <c r="D13" s="1">
        <v>186</v>
      </c>
      <c r="E13" s="1">
        <v>141</v>
      </c>
      <c r="F13" s="1">
        <v>222</v>
      </c>
      <c r="G13" s="6">
        <v>0.3</v>
      </c>
      <c r="H13" s="1">
        <v>40</v>
      </c>
      <c r="I13" s="1" t="s">
        <v>31</v>
      </c>
      <c r="J13" s="1">
        <v>139</v>
      </c>
      <c r="K13" s="1">
        <f t="shared" si="2"/>
        <v>2</v>
      </c>
      <c r="L13" s="1"/>
      <c r="M13" s="1"/>
      <c r="N13" s="1"/>
      <c r="O13" s="1">
        <f t="shared" si="4"/>
        <v>28.2</v>
      </c>
      <c r="P13" s="5">
        <f t="shared" si="5"/>
        <v>60</v>
      </c>
      <c r="Q13" s="5"/>
      <c r="R13" s="1"/>
      <c r="S13" s="1">
        <f t="shared" si="6"/>
        <v>10</v>
      </c>
      <c r="T13" s="1">
        <f t="shared" si="7"/>
        <v>7.8723404255319149</v>
      </c>
      <c r="U13" s="1">
        <v>23.6</v>
      </c>
      <c r="V13" s="1">
        <v>26.6</v>
      </c>
      <c r="W13" s="1">
        <v>38.4</v>
      </c>
      <c r="X13" s="1">
        <v>31.2</v>
      </c>
      <c r="Y13" s="1">
        <v>21.6</v>
      </c>
      <c r="Z13" s="1">
        <v>27</v>
      </c>
      <c r="AA13" s="29"/>
      <c r="AB13" s="1">
        <f t="shared" si="3"/>
        <v>18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42</v>
      </c>
      <c r="B14" s="1" t="s">
        <v>37</v>
      </c>
      <c r="C14" s="1"/>
      <c r="D14" s="1"/>
      <c r="E14" s="1"/>
      <c r="F14" s="1"/>
      <c r="G14" s="6">
        <v>0.4</v>
      </c>
      <c r="H14" s="1">
        <v>50</v>
      </c>
      <c r="I14" s="1" t="s">
        <v>31</v>
      </c>
      <c r="J14" s="1">
        <v>90</v>
      </c>
      <c r="K14" s="1">
        <f t="shared" si="2"/>
        <v>-90</v>
      </c>
      <c r="L14" s="1"/>
      <c r="M14" s="1"/>
      <c r="N14" s="1"/>
      <c r="O14" s="1">
        <f t="shared" si="4"/>
        <v>0</v>
      </c>
      <c r="P14" s="18">
        <v>100</v>
      </c>
      <c r="Q14" s="5"/>
      <c r="R14" s="1"/>
      <c r="S14" s="1" t="e">
        <f t="shared" si="6"/>
        <v>#DIV/0!</v>
      </c>
      <c r="T14" s="1" t="e">
        <f t="shared" si="7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2.4</v>
      </c>
      <c r="Z14" s="1">
        <v>30.2</v>
      </c>
      <c r="AA14" s="31" t="s">
        <v>43</v>
      </c>
      <c r="AB14" s="1">
        <f t="shared" si="3"/>
        <v>40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37</v>
      </c>
      <c r="C15" s="1">
        <v>501</v>
      </c>
      <c r="D15" s="1">
        <v>255</v>
      </c>
      <c r="E15" s="1">
        <v>275</v>
      </c>
      <c r="F15" s="1">
        <v>432</v>
      </c>
      <c r="G15" s="6">
        <v>0.17</v>
      </c>
      <c r="H15" s="1">
        <v>180</v>
      </c>
      <c r="I15" s="1" t="s">
        <v>31</v>
      </c>
      <c r="J15" s="1">
        <v>245</v>
      </c>
      <c r="K15" s="1">
        <f t="shared" si="2"/>
        <v>30</v>
      </c>
      <c r="L15" s="1"/>
      <c r="M15" s="1"/>
      <c r="N15" s="1"/>
      <c r="O15" s="1">
        <f t="shared" si="4"/>
        <v>55</v>
      </c>
      <c r="P15" s="5">
        <f t="shared" si="5"/>
        <v>118</v>
      </c>
      <c r="Q15" s="5"/>
      <c r="R15" s="1"/>
      <c r="S15" s="1">
        <f t="shared" si="6"/>
        <v>10</v>
      </c>
      <c r="T15" s="1">
        <f t="shared" si="7"/>
        <v>7.8545454545454545</v>
      </c>
      <c r="U15" s="1">
        <v>52.8</v>
      </c>
      <c r="V15" s="1">
        <v>55.6</v>
      </c>
      <c r="W15" s="1">
        <v>79</v>
      </c>
      <c r="X15" s="1">
        <v>72.599999999999994</v>
      </c>
      <c r="Y15" s="1">
        <v>56</v>
      </c>
      <c r="Z15" s="1">
        <v>62.8</v>
      </c>
      <c r="AA15" s="29"/>
      <c r="AB15" s="1">
        <f t="shared" si="3"/>
        <v>20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37</v>
      </c>
      <c r="C16" s="1">
        <v>166</v>
      </c>
      <c r="D16" s="1">
        <v>127</v>
      </c>
      <c r="E16" s="1">
        <v>82</v>
      </c>
      <c r="F16" s="1">
        <v>180</v>
      </c>
      <c r="G16" s="6">
        <v>0.35</v>
      </c>
      <c r="H16" s="1">
        <v>50</v>
      </c>
      <c r="I16" s="1" t="s">
        <v>31</v>
      </c>
      <c r="J16" s="1">
        <v>85</v>
      </c>
      <c r="K16" s="1">
        <f t="shared" si="2"/>
        <v>-3</v>
      </c>
      <c r="L16" s="1"/>
      <c r="M16" s="1"/>
      <c r="N16" s="1"/>
      <c r="O16" s="1">
        <f t="shared" si="4"/>
        <v>16.399999999999999</v>
      </c>
      <c r="P16" s="5"/>
      <c r="Q16" s="5"/>
      <c r="R16" s="1"/>
      <c r="S16" s="1">
        <f t="shared" si="6"/>
        <v>10.975609756097562</v>
      </c>
      <c r="T16" s="1">
        <f t="shared" si="7"/>
        <v>10.975609756097562</v>
      </c>
      <c r="U16" s="1">
        <v>21.2</v>
      </c>
      <c r="V16" s="1">
        <v>20</v>
      </c>
      <c r="W16" s="1">
        <v>22</v>
      </c>
      <c r="X16" s="1">
        <v>24.2</v>
      </c>
      <c r="Y16" s="1">
        <v>27.2</v>
      </c>
      <c r="Z16" s="1">
        <v>25.8</v>
      </c>
      <c r="AA16" s="29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37</v>
      </c>
      <c r="C17" s="1">
        <v>207</v>
      </c>
      <c r="D17" s="1">
        <v>137</v>
      </c>
      <c r="E17" s="1">
        <v>110</v>
      </c>
      <c r="F17" s="1">
        <v>189</v>
      </c>
      <c r="G17" s="6">
        <v>0.35</v>
      </c>
      <c r="H17" s="1">
        <v>50</v>
      </c>
      <c r="I17" s="1" t="s">
        <v>31</v>
      </c>
      <c r="J17" s="1">
        <v>115</v>
      </c>
      <c r="K17" s="1">
        <f t="shared" si="2"/>
        <v>-5</v>
      </c>
      <c r="L17" s="1"/>
      <c r="M17" s="1"/>
      <c r="N17" s="1"/>
      <c r="O17" s="1">
        <f t="shared" si="4"/>
        <v>22</v>
      </c>
      <c r="P17" s="5">
        <f t="shared" si="5"/>
        <v>31</v>
      </c>
      <c r="Q17" s="5"/>
      <c r="R17" s="1"/>
      <c r="S17" s="1">
        <f t="shared" si="6"/>
        <v>10</v>
      </c>
      <c r="T17" s="1">
        <f t="shared" si="7"/>
        <v>8.5909090909090917</v>
      </c>
      <c r="U17" s="1">
        <v>25</v>
      </c>
      <c r="V17" s="1">
        <v>24.8</v>
      </c>
      <c r="W17" s="1">
        <v>25.8</v>
      </c>
      <c r="X17" s="1">
        <v>28.4</v>
      </c>
      <c r="Y17" s="1">
        <v>36.200000000000003</v>
      </c>
      <c r="Z17" s="1">
        <v>32.799999999999997</v>
      </c>
      <c r="AA17" s="29"/>
      <c r="AB17" s="1">
        <f t="shared" si="3"/>
        <v>11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6" t="s">
        <v>47</v>
      </c>
      <c r="B18" s="26" t="s">
        <v>30</v>
      </c>
      <c r="C18" s="26">
        <v>926.21</v>
      </c>
      <c r="D18" s="26">
        <v>1475.2919999999999</v>
      </c>
      <c r="E18" s="26">
        <v>1059.443</v>
      </c>
      <c r="F18" s="26">
        <v>1103.002</v>
      </c>
      <c r="G18" s="27">
        <v>1</v>
      </c>
      <c r="H18" s="26">
        <v>55</v>
      </c>
      <c r="I18" s="26" t="s">
        <v>31</v>
      </c>
      <c r="J18" s="26">
        <v>1018.53</v>
      </c>
      <c r="K18" s="26">
        <f t="shared" si="2"/>
        <v>40.913000000000011</v>
      </c>
      <c r="L18" s="26"/>
      <c r="M18" s="26"/>
      <c r="N18" s="26"/>
      <c r="O18" s="26">
        <f t="shared" si="4"/>
        <v>211.8886</v>
      </c>
      <c r="P18" s="28">
        <f>7*O18-F18</f>
        <v>380.21820000000002</v>
      </c>
      <c r="Q18" s="28"/>
      <c r="R18" s="26"/>
      <c r="S18" s="26">
        <f t="shared" si="6"/>
        <v>7</v>
      </c>
      <c r="T18" s="26">
        <f t="shared" si="7"/>
        <v>5.205575004979031</v>
      </c>
      <c r="U18" s="26">
        <v>210.47219999999999</v>
      </c>
      <c r="V18" s="26">
        <v>207.40979999999999</v>
      </c>
      <c r="W18" s="26">
        <v>186.25479999999999</v>
      </c>
      <c r="X18" s="26">
        <v>179.18180000000001</v>
      </c>
      <c r="Y18" s="26">
        <v>180.26060000000001</v>
      </c>
      <c r="Z18" s="26">
        <v>186.31440000000001</v>
      </c>
      <c r="AA18" s="38" t="s">
        <v>140</v>
      </c>
      <c r="AB18" s="26">
        <f t="shared" si="3"/>
        <v>380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39" t="s">
        <v>48</v>
      </c>
      <c r="B19" s="1" t="s">
        <v>30</v>
      </c>
      <c r="C19" s="1">
        <v>2560.5140000000001</v>
      </c>
      <c r="D19" s="1">
        <v>4671.9009999999998</v>
      </c>
      <c r="E19" s="1">
        <v>2263.5100000000002</v>
      </c>
      <c r="F19" s="1">
        <v>4469.143</v>
      </c>
      <c r="G19" s="6">
        <v>1</v>
      </c>
      <c r="H19" s="1">
        <v>50</v>
      </c>
      <c r="I19" s="1" t="s">
        <v>31</v>
      </c>
      <c r="J19" s="1">
        <v>2274.3000000000002</v>
      </c>
      <c r="K19" s="1">
        <f t="shared" si="2"/>
        <v>-10.789999999999964</v>
      </c>
      <c r="L19" s="1"/>
      <c r="M19" s="1"/>
      <c r="N19" s="1"/>
      <c r="O19" s="1">
        <f t="shared" si="4"/>
        <v>452.70200000000006</v>
      </c>
      <c r="P19" s="5">
        <f>12*O19-F19</f>
        <v>963.28100000000086</v>
      </c>
      <c r="Q19" s="5"/>
      <c r="R19" s="1"/>
      <c r="S19" s="1">
        <f t="shared" si="6"/>
        <v>12</v>
      </c>
      <c r="T19" s="1">
        <f t="shared" si="7"/>
        <v>9.8721521000569901</v>
      </c>
      <c r="U19" s="1">
        <v>472.005</v>
      </c>
      <c r="V19" s="1">
        <v>441.15480000000002</v>
      </c>
      <c r="W19" s="1">
        <v>414.85919999999999</v>
      </c>
      <c r="X19" s="1">
        <v>445.16520000000003</v>
      </c>
      <c r="Y19" s="1">
        <v>424.51799999999997</v>
      </c>
      <c r="Z19" s="1">
        <v>438.82479999999998</v>
      </c>
      <c r="AA19" s="29"/>
      <c r="AB19" s="1">
        <f t="shared" si="3"/>
        <v>963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30</v>
      </c>
      <c r="C20" s="1">
        <v>294.38499999999999</v>
      </c>
      <c r="D20" s="1">
        <v>487.25</v>
      </c>
      <c r="E20" s="1">
        <v>281.322</v>
      </c>
      <c r="F20" s="1">
        <v>437.25599999999997</v>
      </c>
      <c r="G20" s="6">
        <v>1</v>
      </c>
      <c r="H20" s="1">
        <v>60</v>
      </c>
      <c r="I20" s="1" t="s">
        <v>31</v>
      </c>
      <c r="J20" s="1">
        <v>270.64999999999998</v>
      </c>
      <c r="K20" s="1">
        <f t="shared" si="2"/>
        <v>10.672000000000025</v>
      </c>
      <c r="L20" s="1"/>
      <c r="M20" s="1"/>
      <c r="N20" s="1"/>
      <c r="O20" s="1">
        <f t="shared" si="4"/>
        <v>56.264400000000002</v>
      </c>
      <c r="P20" s="5">
        <f t="shared" si="5"/>
        <v>125.38800000000003</v>
      </c>
      <c r="Q20" s="5"/>
      <c r="R20" s="1"/>
      <c r="S20" s="1">
        <f t="shared" si="6"/>
        <v>10</v>
      </c>
      <c r="T20" s="1">
        <f t="shared" si="7"/>
        <v>7.7714505086697798</v>
      </c>
      <c r="U20" s="1">
        <v>56.313800000000001</v>
      </c>
      <c r="V20" s="1">
        <v>55.241</v>
      </c>
      <c r="W20" s="1">
        <v>57.020400000000002</v>
      </c>
      <c r="X20" s="1">
        <v>52.415999999999997</v>
      </c>
      <c r="Y20" s="1">
        <v>54.640999999999998</v>
      </c>
      <c r="Z20" s="1">
        <v>67.209400000000002</v>
      </c>
      <c r="AA20" s="29"/>
      <c r="AB20" s="1">
        <f t="shared" si="3"/>
        <v>125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6" t="s">
        <v>50</v>
      </c>
      <c r="B21" s="26" t="s">
        <v>30</v>
      </c>
      <c r="C21" s="26">
        <v>1560.7739999999999</v>
      </c>
      <c r="D21" s="26">
        <v>1597.68</v>
      </c>
      <c r="E21" s="26">
        <v>1542.7760000000001</v>
      </c>
      <c r="F21" s="26">
        <v>1302.2429999999999</v>
      </c>
      <c r="G21" s="27">
        <v>1</v>
      </c>
      <c r="H21" s="26">
        <v>60</v>
      </c>
      <c r="I21" s="26" t="s">
        <v>31</v>
      </c>
      <c r="J21" s="26">
        <v>1475.88</v>
      </c>
      <c r="K21" s="26">
        <f t="shared" si="2"/>
        <v>66.895999999999958</v>
      </c>
      <c r="L21" s="26"/>
      <c r="M21" s="26"/>
      <c r="N21" s="26"/>
      <c r="O21" s="26">
        <f t="shared" si="4"/>
        <v>308.55520000000001</v>
      </c>
      <c r="P21" s="28">
        <f>7*O21-F21</f>
        <v>857.64340000000038</v>
      </c>
      <c r="Q21" s="28"/>
      <c r="R21" s="26"/>
      <c r="S21" s="26">
        <f t="shared" si="6"/>
        <v>7.0000000000000009</v>
      </c>
      <c r="T21" s="26">
        <f t="shared" si="7"/>
        <v>4.2204539090574391</v>
      </c>
      <c r="U21" s="26">
        <v>273.6694</v>
      </c>
      <c r="V21" s="26">
        <v>272.69659999999999</v>
      </c>
      <c r="W21" s="26">
        <v>274.76260000000002</v>
      </c>
      <c r="X21" s="26">
        <v>270.59199999999998</v>
      </c>
      <c r="Y21" s="26">
        <v>261.4982</v>
      </c>
      <c r="Z21" s="26">
        <v>263.95639999999997</v>
      </c>
      <c r="AA21" s="38" t="s">
        <v>140</v>
      </c>
      <c r="AB21" s="26">
        <f t="shared" si="3"/>
        <v>858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39" t="s">
        <v>51</v>
      </c>
      <c r="B22" s="1" t="s">
        <v>30</v>
      </c>
      <c r="C22" s="1">
        <v>495.15699999999998</v>
      </c>
      <c r="D22" s="1">
        <v>930.04</v>
      </c>
      <c r="E22" s="1">
        <v>545.38800000000003</v>
      </c>
      <c r="F22" s="1">
        <v>771.73299999999995</v>
      </c>
      <c r="G22" s="6">
        <v>1</v>
      </c>
      <c r="H22" s="1">
        <v>60</v>
      </c>
      <c r="I22" s="1" t="s">
        <v>31</v>
      </c>
      <c r="J22" s="1">
        <v>519.45500000000004</v>
      </c>
      <c r="K22" s="1">
        <f t="shared" si="2"/>
        <v>25.932999999999993</v>
      </c>
      <c r="L22" s="1"/>
      <c r="M22" s="1"/>
      <c r="N22" s="1"/>
      <c r="O22" s="1">
        <f t="shared" si="4"/>
        <v>109.0776</v>
      </c>
      <c r="P22" s="5">
        <f>12*O22-F22</f>
        <v>537.19820000000004</v>
      </c>
      <c r="Q22" s="5"/>
      <c r="R22" s="1"/>
      <c r="S22" s="1">
        <f t="shared" si="6"/>
        <v>12</v>
      </c>
      <c r="T22" s="1">
        <f t="shared" si="7"/>
        <v>7.0750823267105245</v>
      </c>
      <c r="U22" s="1">
        <v>107.9084</v>
      </c>
      <c r="V22" s="1">
        <v>106.9204</v>
      </c>
      <c r="W22" s="1">
        <v>98.244799999999998</v>
      </c>
      <c r="X22" s="1">
        <v>94.864400000000003</v>
      </c>
      <c r="Y22" s="1">
        <v>83.525199999999998</v>
      </c>
      <c r="Z22" s="1">
        <v>84.253799999999998</v>
      </c>
      <c r="AA22" s="29"/>
      <c r="AB22" s="1">
        <f t="shared" si="3"/>
        <v>537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6" t="s">
        <v>52</v>
      </c>
      <c r="B23" s="26" t="s">
        <v>30</v>
      </c>
      <c r="C23" s="26">
        <v>648.28300000000002</v>
      </c>
      <c r="D23" s="26">
        <v>737.36800000000005</v>
      </c>
      <c r="E23" s="26">
        <v>576.39700000000005</v>
      </c>
      <c r="F23" s="26">
        <v>704.86</v>
      </c>
      <c r="G23" s="27">
        <v>1</v>
      </c>
      <c r="H23" s="26">
        <v>60</v>
      </c>
      <c r="I23" s="26" t="s">
        <v>31</v>
      </c>
      <c r="J23" s="26">
        <v>558.5</v>
      </c>
      <c r="K23" s="26">
        <f t="shared" si="2"/>
        <v>17.897000000000048</v>
      </c>
      <c r="L23" s="26"/>
      <c r="M23" s="26"/>
      <c r="N23" s="26"/>
      <c r="O23" s="26">
        <f t="shared" si="4"/>
        <v>115.27940000000001</v>
      </c>
      <c r="P23" s="28">
        <f>7*O23-F23</f>
        <v>102.09580000000005</v>
      </c>
      <c r="Q23" s="28"/>
      <c r="R23" s="26"/>
      <c r="S23" s="26">
        <f t="shared" si="6"/>
        <v>7</v>
      </c>
      <c r="T23" s="26">
        <f t="shared" si="7"/>
        <v>6.1143621496989047</v>
      </c>
      <c r="U23" s="26">
        <v>116.0382</v>
      </c>
      <c r="V23" s="26">
        <v>115.6674</v>
      </c>
      <c r="W23" s="26">
        <v>121.21980000000001</v>
      </c>
      <c r="X23" s="26">
        <v>115.5926</v>
      </c>
      <c r="Y23" s="26">
        <v>103.7458</v>
      </c>
      <c r="Z23" s="26">
        <v>106.5448</v>
      </c>
      <c r="AA23" s="38" t="s">
        <v>141</v>
      </c>
      <c r="AB23" s="26">
        <f t="shared" si="3"/>
        <v>102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6" t="s">
        <v>53</v>
      </c>
      <c r="B24" s="26" t="s">
        <v>30</v>
      </c>
      <c r="C24" s="26">
        <v>684.43700000000001</v>
      </c>
      <c r="D24" s="26">
        <v>1319.51</v>
      </c>
      <c r="E24" s="26">
        <v>805.81100000000004</v>
      </c>
      <c r="F24" s="26">
        <v>986.87599999999998</v>
      </c>
      <c r="G24" s="27">
        <v>1</v>
      </c>
      <c r="H24" s="26">
        <v>60</v>
      </c>
      <c r="I24" s="26" t="s">
        <v>31</v>
      </c>
      <c r="J24" s="26">
        <v>774.05</v>
      </c>
      <c r="K24" s="26">
        <f t="shared" si="2"/>
        <v>31.761000000000081</v>
      </c>
      <c r="L24" s="26"/>
      <c r="M24" s="26"/>
      <c r="N24" s="26"/>
      <c r="O24" s="26">
        <f t="shared" si="4"/>
        <v>161.16220000000001</v>
      </c>
      <c r="P24" s="28">
        <f>7*O24-F24</f>
        <v>141.25940000000014</v>
      </c>
      <c r="Q24" s="28"/>
      <c r="R24" s="26"/>
      <c r="S24" s="26">
        <f t="shared" si="6"/>
        <v>7</v>
      </c>
      <c r="T24" s="26">
        <f t="shared" si="7"/>
        <v>6.1234954598534888</v>
      </c>
      <c r="U24" s="26">
        <v>170.64439999999999</v>
      </c>
      <c r="V24" s="26">
        <v>170.81180000000001</v>
      </c>
      <c r="W24" s="26">
        <v>144.0574</v>
      </c>
      <c r="X24" s="26">
        <v>136.15719999999999</v>
      </c>
      <c r="Y24" s="26">
        <v>141.0386</v>
      </c>
      <c r="Z24" s="26">
        <v>146.96559999999999</v>
      </c>
      <c r="AA24" s="38" t="s">
        <v>140</v>
      </c>
      <c r="AB24" s="26">
        <f t="shared" si="3"/>
        <v>141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30</v>
      </c>
      <c r="C25" s="1">
        <v>26.306999999999999</v>
      </c>
      <c r="D25" s="1">
        <v>70.697999999999993</v>
      </c>
      <c r="E25" s="1">
        <v>18.847000000000001</v>
      </c>
      <c r="F25" s="1">
        <v>65.873999999999995</v>
      </c>
      <c r="G25" s="6">
        <v>1</v>
      </c>
      <c r="H25" s="1">
        <v>35</v>
      </c>
      <c r="I25" s="1" t="s">
        <v>31</v>
      </c>
      <c r="J25" s="1">
        <v>23.3</v>
      </c>
      <c r="K25" s="1">
        <f t="shared" si="2"/>
        <v>-4.4529999999999994</v>
      </c>
      <c r="L25" s="1"/>
      <c r="M25" s="1"/>
      <c r="N25" s="1"/>
      <c r="O25" s="1">
        <f t="shared" si="4"/>
        <v>3.7694000000000001</v>
      </c>
      <c r="P25" s="5"/>
      <c r="Q25" s="5"/>
      <c r="R25" s="1"/>
      <c r="S25" s="1">
        <f t="shared" si="6"/>
        <v>17.47599087387913</v>
      </c>
      <c r="T25" s="1">
        <f t="shared" si="7"/>
        <v>17.47599087387913</v>
      </c>
      <c r="U25" s="1">
        <v>6.5427999999999997</v>
      </c>
      <c r="V25" s="1">
        <v>5.7009999999999996</v>
      </c>
      <c r="W25" s="1">
        <v>3.798</v>
      </c>
      <c r="X25" s="1">
        <v>3.9321999999999999</v>
      </c>
      <c r="Y25" s="1">
        <v>2.8816000000000002</v>
      </c>
      <c r="Z25" s="1">
        <v>3.8368000000000002</v>
      </c>
      <c r="AA25" s="29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30</v>
      </c>
      <c r="C26" s="1">
        <v>402.86799999999999</v>
      </c>
      <c r="D26" s="1">
        <v>468.40899999999999</v>
      </c>
      <c r="E26" s="1">
        <v>277.78500000000003</v>
      </c>
      <c r="F26" s="1">
        <v>489.65199999999999</v>
      </c>
      <c r="G26" s="6">
        <v>1</v>
      </c>
      <c r="H26" s="1">
        <v>30</v>
      </c>
      <c r="I26" s="1" t="s">
        <v>31</v>
      </c>
      <c r="J26" s="1">
        <v>299.60000000000002</v>
      </c>
      <c r="K26" s="1">
        <f t="shared" si="2"/>
        <v>-21.814999999999998</v>
      </c>
      <c r="L26" s="1"/>
      <c r="M26" s="1"/>
      <c r="N26" s="1"/>
      <c r="O26" s="1">
        <f t="shared" si="4"/>
        <v>55.557000000000002</v>
      </c>
      <c r="P26" s="5">
        <f t="shared" si="5"/>
        <v>65.918000000000063</v>
      </c>
      <c r="Q26" s="5"/>
      <c r="R26" s="1"/>
      <c r="S26" s="1">
        <f t="shared" si="6"/>
        <v>10</v>
      </c>
      <c r="T26" s="1">
        <f t="shared" si="7"/>
        <v>8.8135068488219304</v>
      </c>
      <c r="U26" s="1">
        <v>65.432400000000001</v>
      </c>
      <c r="V26" s="1">
        <v>65.430599999999998</v>
      </c>
      <c r="W26" s="1">
        <v>65.167600000000007</v>
      </c>
      <c r="X26" s="1">
        <v>63.770799999999987</v>
      </c>
      <c r="Y26" s="1">
        <v>59.864400000000003</v>
      </c>
      <c r="Z26" s="1">
        <v>57.9206</v>
      </c>
      <c r="AA26" s="29"/>
      <c r="AB26" s="1">
        <f t="shared" si="3"/>
        <v>66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30</v>
      </c>
      <c r="C27" s="1">
        <v>470.67899999999997</v>
      </c>
      <c r="D27" s="1">
        <v>320.81</v>
      </c>
      <c r="E27" s="1">
        <v>296.96100000000001</v>
      </c>
      <c r="F27" s="1">
        <v>384.827</v>
      </c>
      <c r="G27" s="6">
        <v>1</v>
      </c>
      <c r="H27" s="1">
        <v>30</v>
      </c>
      <c r="I27" s="1" t="s">
        <v>31</v>
      </c>
      <c r="J27" s="1">
        <v>289.10000000000002</v>
      </c>
      <c r="K27" s="1">
        <f t="shared" si="2"/>
        <v>7.86099999999999</v>
      </c>
      <c r="L27" s="1"/>
      <c r="M27" s="1"/>
      <c r="N27" s="1"/>
      <c r="O27" s="1">
        <f t="shared" si="4"/>
        <v>59.392200000000003</v>
      </c>
      <c r="P27" s="5">
        <f t="shared" si="5"/>
        <v>209.09500000000003</v>
      </c>
      <c r="Q27" s="5"/>
      <c r="R27" s="1"/>
      <c r="S27" s="1">
        <f t="shared" si="6"/>
        <v>10</v>
      </c>
      <c r="T27" s="1">
        <f t="shared" si="7"/>
        <v>6.4794198564794705</v>
      </c>
      <c r="U27" s="1">
        <v>58.364400000000003</v>
      </c>
      <c r="V27" s="1">
        <v>59.712800000000001</v>
      </c>
      <c r="W27" s="1">
        <v>66.143000000000001</v>
      </c>
      <c r="X27" s="1">
        <v>64.932600000000008</v>
      </c>
      <c r="Y27" s="1">
        <v>63.151000000000003</v>
      </c>
      <c r="Z27" s="1">
        <v>63.254199999999997</v>
      </c>
      <c r="AA27" s="29"/>
      <c r="AB27" s="1">
        <f t="shared" si="3"/>
        <v>209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39" t="s">
        <v>57</v>
      </c>
      <c r="B28" s="1" t="s">
        <v>30</v>
      </c>
      <c r="C28" s="1">
        <v>598.89300000000003</v>
      </c>
      <c r="D28" s="1">
        <v>544.19299999999998</v>
      </c>
      <c r="E28" s="1">
        <v>416.029</v>
      </c>
      <c r="F28" s="1">
        <v>620.87699999999995</v>
      </c>
      <c r="G28" s="6">
        <v>1</v>
      </c>
      <c r="H28" s="1">
        <v>30</v>
      </c>
      <c r="I28" s="1" t="s">
        <v>31</v>
      </c>
      <c r="J28" s="1">
        <v>428.5</v>
      </c>
      <c r="K28" s="1">
        <f t="shared" si="2"/>
        <v>-12.471000000000004</v>
      </c>
      <c r="L28" s="1"/>
      <c r="M28" s="1"/>
      <c r="N28" s="1"/>
      <c r="O28" s="1">
        <f t="shared" si="4"/>
        <v>83.205799999999996</v>
      </c>
      <c r="P28" s="5">
        <f>12*O28-F28</f>
        <v>377.59259999999995</v>
      </c>
      <c r="Q28" s="5"/>
      <c r="R28" s="1"/>
      <c r="S28" s="1">
        <f t="shared" si="6"/>
        <v>12</v>
      </c>
      <c r="T28" s="1">
        <f t="shared" si="7"/>
        <v>7.4619437587283572</v>
      </c>
      <c r="U28" s="1">
        <v>86.019800000000004</v>
      </c>
      <c r="V28" s="1">
        <v>87.508399999999995</v>
      </c>
      <c r="W28" s="1">
        <v>101.6558</v>
      </c>
      <c r="X28" s="1">
        <v>94.657399999999996</v>
      </c>
      <c r="Y28" s="1">
        <v>89.856799999999993</v>
      </c>
      <c r="Z28" s="1">
        <v>99.189599999999999</v>
      </c>
      <c r="AA28" s="29"/>
      <c r="AB28" s="1">
        <f t="shared" si="3"/>
        <v>378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30</v>
      </c>
      <c r="C29" s="1">
        <v>161.047</v>
      </c>
      <c r="D29" s="1">
        <v>128.70400000000001</v>
      </c>
      <c r="E29" s="1">
        <v>87.863</v>
      </c>
      <c r="F29" s="1">
        <v>183.357</v>
      </c>
      <c r="G29" s="6">
        <v>1</v>
      </c>
      <c r="H29" s="1">
        <v>45</v>
      </c>
      <c r="I29" s="1" t="s">
        <v>31</v>
      </c>
      <c r="J29" s="1">
        <v>93.7</v>
      </c>
      <c r="K29" s="1">
        <f t="shared" si="2"/>
        <v>-5.8370000000000033</v>
      </c>
      <c r="L29" s="1"/>
      <c r="M29" s="1"/>
      <c r="N29" s="1"/>
      <c r="O29" s="1">
        <f t="shared" si="4"/>
        <v>17.572600000000001</v>
      </c>
      <c r="P29" s="5"/>
      <c r="Q29" s="5"/>
      <c r="R29" s="1"/>
      <c r="S29" s="1">
        <f t="shared" si="6"/>
        <v>10.43425560247203</v>
      </c>
      <c r="T29" s="1">
        <f t="shared" si="7"/>
        <v>10.43425560247203</v>
      </c>
      <c r="U29" s="1">
        <v>22.065000000000001</v>
      </c>
      <c r="V29" s="1">
        <v>20.4392</v>
      </c>
      <c r="W29" s="1">
        <v>15.6774</v>
      </c>
      <c r="X29" s="1">
        <v>21.663599999999999</v>
      </c>
      <c r="Y29" s="1">
        <v>27.695399999999999</v>
      </c>
      <c r="Z29" s="1">
        <v>21.7258</v>
      </c>
      <c r="AA29" s="29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30</v>
      </c>
      <c r="C30" s="1">
        <v>115.48399999999999</v>
      </c>
      <c r="D30" s="1">
        <v>29.552</v>
      </c>
      <c r="E30" s="1">
        <v>56.654000000000003</v>
      </c>
      <c r="F30" s="1">
        <v>60.328000000000003</v>
      </c>
      <c r="G30" s="6">
        <v>1</v>
      </c>
      <c r="H30" s="1">
        <v>40</v>
      </c>
      <c r="I30" s="1" t="s">
        <v>31</v>
      </c>
      <c r="J30" s="1">
        <v>62.8</v>
      </c>
      <c r="K30" s="1">
        <f t="shared" si="2"/>
        <v>-6.1459999999999937</v>
      </c>
      <c r="L30" s="1"/>
      <c r="M30" s="1"/>
      <c r="N30" s="1"/>
      <c r="O30" s="1">
        <f t="shared" si="4"/>
        <v>11.3308</v>
      </c>
      <c r="P30" s="5">
        <f t="shared" si="5"/>
        <v>52.97999999999999</v>
      </c>
      <c r="Q30" s="5"/>
      <c r="R30" s="1"/>
      <c r="S30" s="1">
        <f t="shared" si="6"/>
        <v>10</v>
      </c>
      <c r="T30" s="1">
        <f t="shared" si="7"/>
        <v>5.3242489497652423</v>
      </c>
      <c r="U30" s="1">
        <v>6.795399999999999</v>
      </c>
      <c r="V30" s="1">
        <v>7.0915999999999997</v>
      </c>
      <c r="W30" s="1">
        <v>13.179</v>
      </c>
      <c r="X30" s="1">
        <v>12.938599999999999</v>
      </c>
      <c r="Y30" s="1">
        <v>12.794</v>
      </c>
      <c r="Z30" s="1">
        <v>12.0824</v>
      </c>
      <c r="AA30" s="29"/>
      <c r="AB30" s="1">
        <f t="shared" si="3"/>
        <v>53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6" t="s">
        <v>60</v>
      </c>
      <c r="B31" s="26" t="s">
        <v>30</v>
      </c>
      <c r="C31" s="26">
        <v>2756.0940000000001</v>
      </c>
      <c r="D31" s="26">
        <v>2144.19</v>
      </c>
      <c r="E31" s="26">
        <v>2114.6999999999998</v>
      </c>
      <c r="F31" s="26">
        <v>2243.6179999999999</v>
      </c>
      <c r="G31" s="27">
        <v>1</v>
      </c>
      <c r="H31" s="26">
        <v>40</v>
      </c>
      <c r="I31" s="26" t="s">
        <v>31</v>
      </c>
      <c r="J31" s="26">
        <v>2111.1999999999998</v>
      </c>
      <c r="K31" s="26">
        <f t="shared" si="2"/>
        <v>3.5</v>
      </c>
      <c r="L31" s="26"/>
      <c r="M31" s="26"/>
      <c r="N31" s="26"/>
      <c r="O31" s="26">
        <f t="shared" si="4"/>
        <v>422.93999999999994</v>
      </c>
      <c r="P31" s="28">
        <f>6*O31-F31</f>
        <v>294.02199999999948</v>
      </c>
      <c r="Q31" s="28"/>
      <c r="R31" s="26"/>
      <c r="S31" s="26">
        <f t="shared" si="6"/>
        <v>5.9999999999999991</v>
      </c>
      <c r="T31" s="26">
        <f t="shared" si="7"/>
        <v>5.3048139215964447</v>
      </c>
      <c r="U31" s="26">
        <v>439.22899999999998</v>
      </c>
      <c r="V31" s="26">
        <v>434.45359999999999</v>
      </c>
      <c r="W31" s="26">
        <v>450.97</v>
      </c>
      <c r="X31" s="26">
        <v>460.44539999999989</v>
      </c>
      <c r="Y31" s="26">
        <v>416.1934</v>
      </c>
      <c r="Z31" s="26">
        <v>390.3648</v>
      </c>
      <c r="AA31" s="38" t="s">
        <v>139</v>
      </c>
      <c r="AB31" s="26">
        <f t="shared" si="3"/>
        <v>294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30</v>
      </c>
      <c r="C32" s="1">
        <v>151.28700000000001</v>
      </c>
      <c r="D32" s="1"/>
      <c r="E32" s="1">
        <v>76.650999999999996</v>
      </c>
      <c r="F32" s="1">
        <v>54.484000000000002</v>
      </c>
      <c r="G32" s="6">
        <v>1</v>
      </c>
      <c r="H32" s="1">
        <v>40</v>
      </c>
      <c r="I32" s="1" t="s">
        <v>31</v>
      </c>
      <c r="J32" s="1">
        <v>78.599999999999994</v>
      </c>
      <c r="K32" s="1">
        <f t="shared" si="2"/>
        <v>-1.9489999999999981</v>
      </c>
      <c r="L32" s="1"/>
      <c r="M32" s="1"/>
      <c r="N32" s="1"/>
      <c r="O32" s="1">
        <f t="shared" si="4"/>
        <v>15.3302</v>
      </c>
      <c r="P32" s="5">
        <f t="shared" si="5"/>
        <v>98.817999999999984</v>
      </c>
      <c r="Q32" s="5"/>
      <c r="R32" s="1"/>
      <c r="S32" s="1">
        <f t="shared" si="6"/>
        <v>10</v>
      </c>
      <c r="T32" s="1">
        <f t="shared" si="7"/>
        <v>3.5540306062543219</v>
      </c>
      <c r="U32" s="1">
        <v>8.9464000000000006</v>
      </c>
      <c r="V32" s="1">
        <v>8.1534000000000013</v>
      </c>
      <c r="W32" s="1">
        <v>15.414</v>
      </c>
      <c r="X32" s="1">
        <v>18.112400000000001</v>
      </c>
      <c r="Y32" s="1">
        <v>11.2346</v>
      </c>
      <c r="Z32" s="1">
        <v>9.26</v>
      </c>
      <c r="AA32" s="29"/>
      <c r="AB32" s="1">
        <f t="shared" si="3"/>
        <v>99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30</v>
      </c>
      <c r="C33" s="1">
        <v>242.21799999999999</v>
      </c>
      <c r="D33" s="1">
        <v>302.721</v>
      </c>
      <c r="E33" s="1">
        <v>195.904</v>
      </c>
      <c r="F33" s="1">
        <v>284.63600000000002</v>
      </c>
      <c r="G33" s="6">
        <v>1</v>
      </c>
      <c r="H33" s="1">
        <v>30</v>
      </c>
      <c r="I33" s="1" t="s">
        <v>31</v>
      </c>
      <c r="J33" s="1">
        <v>218.3</v>
      </c>
      <c r="K33" s="1">
        <f t="shared" si="2"/>
        <v>-22.396000000000015</v>
      </c>
      <c r="L33" s="1"/>
      <c r="M33" s="1"/>
      <c r="N33" s="1"/>
      <c r="O33" s="1">
        <f t="shared" si="4"/>
        <v>39.180799999999998</v>
      </c>
      <c r="P33" s="5">
        <f t="shared" ref="P33:P50" si="8">10*O33-F33</f>
        <v>107.17199999999997</v>
      </c>
      <c r="Q33" s="5"/>
      <c r="R33" s="1"/>
      <c r="S33" s="1">
        <f t="shared" si="6"/>
        <v>10</v>
      </c>
      <c r="T33" s="1">
        <f t="shared" si="7"/>
        <v>7.2646806599150615</v>
      </c>
      <c r="U33" s="1">
        <v>41.707999999999998</v>
      </c>
      <c r="V33" s="1">
        <v>42.091799999999999</v>
      </c>
      <c r="W33" s="1">
        <v>40.2864</v>
      </c>
      <c r="X33" s="1">
        <v>38.613799999999998</v>
      </c>
      <c r="Y33" s="1">
        <v>31.972200000000001</v>
      </c>
      <c r="Z33" s="1">
        <v>31.8904</v>
      </c>
      <c r="AA33" s="29"/>
      <c r="AB33" s="1">
        <f t="shared" si="3"/>
        <v>107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30</v>
      </c>
      <c r="C34" s="1">
        <v>152.09899999999999</v>
      </c>
      <c r="D34" s="1"/>
      <c r="E34" s="1">
        <v>84.32</v>
      </c>
      <c r="F34" s="1">
        <v>61.851999999999997</v>
      </c>
      <c r="G34" s="6">
        <v>1</v>
      </c>
      <c r="H34" s="1">
        <v>50</v>
      </c>
      <c r="I34" s="1" t="s">
        <v>31</v>
      </c>
      <c r="J34" s="1">
        <v>78.099999999999994</v>
      </c>
      <c r="K34" s="1">
        <f t="shared" si="2"/>
        <v>6.2199999999999989</v>
      </c>
      <c r="L34" s="1"/>
      <c r="M34" s="1"/>
      <c r="N34" s="1"/>
      <c r="O34" s="1">
        <f t="shared" si="4"/>
        <v>16.863999999999997</v>
      </c>
      <c r="P34" s="5">
        <f t="shared" si="8"/>
        <v>106.78799999999998</v>
      </c>
      <c r="Q34" s="5"/>
      <c r="R34" s="1"/>
      <c r="S34" s="1">
        <f t="shared" si="6"/>
        <v>10</v>
      </c>
      <c r="T34" s="1">
        <f t="shared" si="7"/>
        <v>3.6676944971537004</v>
      </c>
      <c r="U34" s="1">
        <v>20.946400000000001</v>
      </c>
      <c r="V34" s="1">
        <v>11.703799999999999</v>
      </c>
      <c r="W34" s="1">
        <v>13.721</v>
      </c>
      <c r="X34" s="1">
        <v>14.430400000000001</v>
      </c>
      <c r="Y34" s="1">
        <v>7.7889999999999997</v>
      </c>
      <c r="Z34" s="1">
        <v>6.5060000000000002</v>
      </c>
      <c r="AA34" s="29" t="s">
        <v>65</v>
      </c>
      <c r="AB34" s="1">
        <f t="shared" si="3"/>
        <v>107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30</v>
      </c>
      <c r="C35" s="1">
        <v>178.977</v>
      </c>
      <c r="D35" s="1">
        <v>51.57</v>
      </c>
      <c r="E35" s="1">
        <v>80.808000000000007</v>
      </c>
      <c r="F35" s="1">
        <v>144.721</v>
      </c>
      <c r="G35" s="6">
        <v>1</v>
      </c>
      <c r="H35" s="1">
        <v>50</v>
      </c>
      <c r="I35" s="1" t="s">
        <v>31</v>
      </c>
      <c r="J35" s="1">
        <v>79.7</v>
      </c>
      <c r="K35" s="1">
        <f t="shared" si="2"/>
        <v>1.1080000000000041</v>
      </c>
      <c r="L35" s="1"/>
      <c r="M35" s="1"/>
      <c r="N35" s="1"/>
      <c r="O35" s="1">
        <f t="shared" si="4"/>
        <v>16.1616</v>
      </c>
      <c r="P35" s="5">
        <f t="shared" si="8"/>
        <v>16.894999999999982</v>
      </c>
      <c r="Q35" s="5"/>
      <c r="R35" s="1"/>
      <c r="S35" s="1">
        <f t="shared" si="6"/>
        <v>10</v>
      </c>
      <c r="T35" s="1">
        <f t="shared" si="7"/>
        <v>8.9546208296208292</v>
      </c>
      <c r="U35" s="1">
        <v>10.039400000000001</v>
      </c>
      <c r="V35" s="1">
        <v>9.0289999999999999</v>
      </c>
      <c r="W35" s="1">
        <v>5.1584000000000003</v>
      </c>
      <c r="X35" s="1">
        <v>9.8878000000000004</v>
      </c>
      <c r="Y35" s="1">
        <v>18.8248</v>
      </c>
      <c r="Z35" s="1">
        <v>14.383800000000001</v>
      </c>
      <c r="AA35" s="29"/>
      <c r="AB35" s="1">
        <f t="shared" si="3"/>
        <v>17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30</v>
      </c>
      <c r="C36" s="1">
        <v>67.727999999999994</v>
      </c>
      <c r="D36" s="1">
        <v>125.68899999999999</v>
      </c>
      <c r="E36" s="1">
        <v>31.09</v>
      </c>
      <c r="F36" s="1">
        <v>155.15100000000001</v>
      </c>
      <c r="G36" s="6">
        <v>1</v>
      </c>
      <c r="H36" s="1">
        <v>50</v>
      </c>
      <c r="I36" s="1" t="s">
        <v>31</v>
      </c>
      <c r="J36" s="1">
        <v>30.8</v>
      </c>
      <c r="K36" s="1">
        <f t="shared" si="2"/>
        <v>0.28999999999999915</v>
      </c>
      <c r="L36" s="1"/>
      <c r="M36" s="1"/>
      <c r="N36" s="1"/>
      <c r="O36" s="1">
        <f t="shared" si="4"/>
        <v>6.218</v>
      </c>
      <c r="P36" s="5"/>
      <c r="Q36" s="5"/>
      <c r="R36" s="1"/>
      <c r="S36" s="1">
        <f t="shared" si="6"/>
        <v>24.951913798649084</v>
      </c>
      <c r="T36" s="1">
        <f t="shared" si="7"/>
        <v>24.951913798649084</v>
      </c>
      <c r="U36" s="1">
        <v>16.226199999999999</v>
      </c>
      <c r="V36" s="1">
        <v>15.499000000000001</v>
      </c>
      <c r="W36" s="1">
        <v>8.8917999999999999</v>
      </c>
      <c r="X36" s="1">
        <v>12.505800000000001</v>
      </c>
      <c r="Y36" s="1">
        <v>15.900399999999999</v>
      </c>
      <c r="Z36" s="1">
        <v>13.0174</v>
      </c>
      <c r="AA36" s="32" t="s">
        <v>40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37</v>
      </c>
      <c r="C37" s="1">
        <v>1979</v>
      </c>
      <c r="D37" s="1">
        <v>3372</v>
      </c>
      <c r="E37" s="1">
        <v>1844</v>
      </c>
      <c r="F37" s="1">
        <v>2887</v>
      </c>
      <c r="G37" s="6">
        <v>0.4</v>
      </c>
      <c r="H37" s="1">
        <v>45</v>
      </c>
      <c r="I37" s="1" t="s">
        <v>31</v>
      </c>
      <c r="J37" s="1">
        <v>1844</v>
      </c>
      <c r="K37" s="1">
        <f t="shared" ref="K37:K68" si="9">E37-J37</f>
        <v>0</v>
      </c>
      <c r="L37" s="1"/>
      <c r="M37" s="1"/>
      <c r="N37" s="1"/>
      <c r="O37" s="1">
        <f t="shared" si="4"/>
        <v>368.8</v>
      </c>
      <c r="P37" s="5">
        <f t="shared" si="8"/>
        <v>801</v>
      </c>
      <c r="Q37" s="5"/>
      <c r="R37" s="1"/>
      <c r="S37" s="1">
        <f t="shared" si="6"/>
        <v>10</v>
      </c>
      <c r="T37" s="1">
        <f t="shared" si="7"/>
        <v>7.828091106290672</v>
      </c>
      <c r="U37" s="1">
        <v>388.8</v>
      </c>
      <c r="V37" s="1">
        <v>385.2</v>
      </c>
      <c r="W37" s="1">
        <v>367.4</v>
      </c>
      <c r="X37" s="1">
        <v>345.6</v>
      </c>
      <c r="Y37" s="1">
        <v>313.2</v>
      </c>
      <c r="Z37" s="1">
        <v>333</v>
      </c>
      <c r="AA37" s="29" t="s">
        <v>69</v>
      </c>
      <c r="AB37" s="1">
        <f t="shared" si="3"/>
        <v>320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37</v>
      </c>
      <c r="C38" s="1">
        <v>514</v>
      </c>
      <c r="D38" s="1">
        <v>990</v>
      </c>
      <c r="E38" s="1">
        <v>501</v>
      </c>
      <c r="F38" s="1">
        <v>942</v>
      </c>
      <c r="G38" s="6">
        <v>0.45</v>
      </c>
      <c r="H38" s="1">
        <v>50</v>
      </c>
      <c r="I38" s="1" t="s">
        <v>31</v>
      </c>
      <c r="J38" s="1">
        <v>458</v>
      </c>
      <c r="K38" s="1">
        <f t="shared" si="9"/>
        <v>43</v>
      </c>
      <c r="L38" s="1"/>
      <c r="M38" s="1"/>
      <c r="N38" s="1"/>
      <c r="O38" s="1">
        <f t="shared" si="4"/>
        <v>100.2</v>
      </c>
      <c r="P38" s="5">
        <f t="shared" si="8"/>
        <v>60</v>
      </c>
      <c r="Q38" s="5"/>
      <c r="R38" s="1"/>
      <c r="S38" s="1">
        <f t="shared" si="6"/>
        <v>10</v>
      </c>
      <c r="T38" s="1">
        <f t="shared" si="7"/>
        <v>9.4011976047904184</v>
      </c>
      <c r="U38" s="1">
        <v>101.6</v>
      </c>
      <c r="V38" s="1">
        <v>118.6</v>
      </c>
      <c r="W38" s="1">
        <v>152.19999999999999</v>
      </c>
      <c r="X38" s="1">
        <v>107</v>
      </c>
      <c r="Y38" s="1">
        <v>81.400000000000006</v>
      </c>
      <c r="Z38" s="1">
        <v>94.6</v>
      </c>
      <c r="AA38" s="29"/>
      <c r="AB38" s="1">
        <f t="shared" ref="AB38:AB69" si="10">ROUND(P38*G38,0)</f>
        <v>27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37</v>
      </c>
      <c r="C39" s="1">
        <v>1857</v>
      </c>
      <c r="D39" s="1">
        <v>2502</v>
      </c>
      <c r="E39" s="1">
        <v>1569</v>
      </c>
      <c r="F39" s="1">
        <v>2522</v>
      </c>
      <c r="G39" s="6">
        <v>0.4</v>
      </c>
      <c r="H39" s="1">
        <v>45</v>
      </c>
      <c r="I39" s="1" t="s">
        <v>31</v>
      </c>
      <c r="J39" s="1">
        <v>1574</v>
      </c>
      <c r="K39" s="1">
        <f t="shared" si="9"/>
        <v>-5</v>
      </c>
      <c r="L39" s="1"/>
      <c r="M39" s="1"/>
      <c r="N39" s="1"/>
      <c r="O39" s="1">
        <f t="shared" si="4"/>
        <v>313.8</v>
      </c>
      <c r="P39" s="5">
        <f t="shared" si="8"/>
        <v>616</v>
      </c>
      <c r="Q39" s="5"/>
      <c r="R39" s="1"/>
      <c r="S39" s="1">
        <f t="shared" si="6"/>
        <v>10</v>
      </c>
      <c r="T39" s="1">
        <f t="shared" si="7"/>
        <v>8.0369662205226255</v>
      </c>
      <c r="U39" s="1">
        <v>321.8</v>
      </c>
      <c r="V39" s="1">
        <v>312.2</v>
      </c>
      <c r="W39" s="1">
        <v>349.8</v>
      </c>
      <c r="X39" s="1">
        <v>331.2</v>
      </c>
      <c r="Y39" s="1">
        <v>263.8</v>
      </c>
      <c r="Z39" s="1">
        <v>265.39999999999998</v>
      </c>
      <c r="AA39" s="29" t="s">
        <v>69</v>
      </c>
      <c r="AB39" s="1">
        <f t="shared" si="10"/>
        <v>246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30</v>
      </c>
      <c r="C40" s="1">
        <v>1311.039</v>
      </c>
      <c r="D40" s="1">
        <v>1057.98</v>
      </c>
      <c r="E40" s="1">
        <v>1015.258</v>
      </c>
      <c r="F40" s="1">
        <v>1179.7429999999999</v>
      </c>
      <c r="G40" s="6">
        <v>1</v>
      </c>
      <c r="H40" s="1">
        <v>45</v>
      </c>
      <c r="I40" s="1" t="s">
        <v>31</v>
      </c>
      <c r="J40" s="1">
        <v>941.35</v>
      </c>
      <c r="K40" s="1">
        <f t="shared" si="9"/>
        <v>73.908000000000015</v>
      </c>
      <c r="L40" s="1"/>
      <c r="M40" s="1"/>
      <c r="N40" s="1"/>
      <c r="O40" s="1">
        <f t="shared" si="4"/>
        <v>203.05160000000001</v>
      </c>
      <c r="P40" s="5">
        <f t="shared" si="8"/>
        <v>850.77300000000014</v>
      </c>
      <c r="Q40" s="5"/>
      <c r="R40" s="1"/>
      <c r="S40" s="1">
        <f t="shared" si="6"/>
        <v>10</v>
      </c>
      <c r="T40" s="1">
        <f t="shared" si="7"/>
        <v>5.8100650278057397</v>
      </c>
      <c r="U40" s="1">
        <v>188.1678</v>
      </c>
      <c r="V40" s="1">
        <v>200.48220000000001</v>
      </c>
      <c r="W40" s="1">
        <v>212.0642</v>
      </c>
      <c r="X40" s="1">
        <v>212.37540000000001</v>
      </c>
      <c r="Y40" s="1">
        <v>185.25579999999999</v>
      </c>
      <c r="Z40" s="1">
        <v>201.2088</v>
      </c>
      <c r="AA40" s="29"/>
      <c r="AB40" s="1">
        <f t="shared" si="10"/>
        <v>851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37</v>
      </c>
      <c r="C41" s="1">
        <v>575</v>
      </c>
      <c r="D41" s="1">
        <v>876</v>
      </c>
      <c r="E41" s="1">
        <v>462</v>
      </c>
      <c r="F41" s="1">
        <v>891</v>
      </c>
      <c r="G41" s="6">
        <v>0.45</v>
      </c>
      <c r="H41" s="1">
        <v>45</v>
      </c>
      <c r="I41" s="1" t="s">
        <v>31</v>
      </c>
      <c r="J41" s="1">
        <v>456</v>
      </c>
      <c r="K41" s="1">
        <f t="shared" si="9"/>
        <v>6</v>
      </c>
      <c r="L41" s="1"/>
      <c r="M41" s="1"/>
      <c r="N41" s="1"/>
      <c r="O41" s="1">
        <f t="shared" si="4"/>
        <v>92.4</v>
      </c>
      <c r="P41" s="5">
        <f t="shared" si="8"/>
        <v>33</v>
      </c>
      <c r="Q41" s="5"/>
      <c r="R41" s="1"/>
      <c r="S41" s="1">
        <f t="shared" si="6"/>
        <v>10</v>
      </c>
      <c r="T41" s="1">
        <f t="shared" si="7"/>
        <v>9.6428571428571423</v>
      </c>
      <c r="U41" s="1">
        <v>103.6</v>
      </c>
      <c r="V41" s="1">
        <v>106</v>
      </c>
      <c r="W41" s="1">
        <v>117.4</v>
      </c>
      <c r="X41" s="1">
        <v>103.2</v>
      </c>
      <c r="Y41" s="1">
        <v>80</v>
      </c>
      <c r="Z41" s="1">
        <v>90.4</v>
      </c>
      <c r="AA41" s="29"/>
      <c r="AB41" s="1">
        <f t="shared" si="10"/>
        <v>15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37</v>
      </c>
      <c r="C42" s="1">
        <v>735</v>
      </c>
      <c r="D42" s="1">
        <v>1044</v>
      </c>
      <c r="E42" s="1">
        <v>533</v>
      </c>
      <c r="F42" s="1">
        <v>1065</v>
      </c>
      <c r="G42" s="6">
        <v>0.35</v>
      </c>
      <c r="H42" s="1">
        <v>40</v>
      </c>
      <c r="I42" s="1" t="s">
        <v>31</v>
      </c>
      <c r="J42" s="1">
        <v>562</v>
      </c>
      <c r="K42" s="1">
        <f t="shared" si="9"/>
        <v>-29</v>
      </c>
      <c r="L42" s="1"/>
      <c r="M42" s="1"/>
      <c r="N42" s="1"/>
      <c r="O42" s="1">
        <f t="shared" si="4"/>
        <v>106.6</v>
      </c>
      <c r="P42" s="5"/>
      <c r="Q42" s="5"/>
      <c r="R42" s="1"/>
      <c r="S42" s="1">
        <f t="shared" si="6"/>
        <v>9.9906191369606017</v>
      </c>
      <c r="T42" s="1">
        <f t="shared" si="7"/>
        <v>9.9906191369606017</v>
      </c>
      <c r="U42" s="1">
        <v>133.80000000000001</v>
      </c>
      <c r="V42" s="1">
        <v>139.6</v>
      </c>
      <c r="W42" s="1">
        <v>138.4</v>
      </c>
      <c r="X42" s="1">
        <v>131.6</v>
      </c>
      <c r="Y42" s="1">
        <v>112.2</v>
      </c>
      <c r="Z42" s="1">
        <v>109.8</v>
      </c>
      <c r="AA42" s="29" t="s">
        <v>32</v>
      </c>
      <c r="AB42" s="1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30</v>
      </c>
      <c r="C43" s="1">
        <v>272.61099999999999</v>
      </c>
      <c r="D43" s="1">
        <v>493.40600000000001</v>
      </c>
      <c r="E43" s="1">
        <v>207.90199999999999</v>
      </c>
      <c r="F43" s="1">
        <v>498.97300000000001</v>
      </c>
      <c r="G43" s="6">
        <v>1</v>
      </c>
      <c r="H43" s="1">
        <v>40</v>
      </c>
      <c r="I43" s="1" t="s">
        <v>31</v>
      </c>
      <c r="J43" s="1">
        <v>211.85</v>
      </c>
      <c r="K43" s="1">
        <f t="shared" si="9"/>
        <v>-3.9480000000000075</v>
      </c>
      <c r="L43" s="1"/>
      <c r="M43" s="1"/>
      <c r="N43" s="1"/>
      <c r="O43" s="1">
        <f t="shared" si="4"/>
        <v>41.580399999999997</v>
      </c>
      <c r="P43" s="5"/>
      <c r="Q43" s="5"/>
      <c r="R43" s="1"/>
      <c r="S43" s="1">
        <f t="shared" si="6"/>
        <v>12.000197208300065</v>
      </c>
      <c r="T43" s="1">
        <f t="shared" si="7"/>
        <v>12.000197208300065</v>
      </c>
      <c r="U43" s="1">
        <v>64.428799999999995</v>
      </c>
      <c r="V43" s="1">
        <v>65.656800000000004</v>
      </c>
      <c r="W43" s="1">
        <v>29.948</v>
      </c>
      <c r="X43" s="1">
        <v>39.183999999999997</v>
      </c>
      <c r="Y43" s="1">
        <v>61.696399999999997</v>
      </c>
      <c r="Z43" s="1">
        <v>52.973799999999997</v>
      </c>
      <c r="AA43" s="29"/>
      <c r="AB43" s="1">
        <f t="shared" si="1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37</v>
      </c>
      <c r="C44" s="1">
        <v>662</v>
      </c>
      <c r="D44" s="1">
        <v>798</v>
      </c>
      <c r="E44" s="1">
        <v>737</v>
      </c>
      <c r="F44" s="1">
        <v>613</v>
      </c>
      <c r="G44" s="6">
        <v>0.4</v>
      </c>
      <c r="H44" s="1">
        <v>40</v>
      </c>
      <c r="I44" s="1" t="s">
        <v>31</v>
      </c>
      <c r="J44" s="1">
        <v>751</v>
      </c>
      <c r="K44" s="1">
        <f t="shared" si="9"/>
        <v>-14</v>
      </c>
      <c r="L44" s="1"/>
      <c r="M44" s="1"/>
      <c r="N44" s="1"/>
      <c r="O44" s="1">
        <f t="shared" si="4"/>
        <v>147.4</v>
      </c>
      <c r="P44" s="5">
        <f t="shared" si="8"/>
        <v>861</v>
      </c>
      <c r="Q44" s="5"/>
      <c r="R44" s="1"/>
      <c r="S44" s="1">
        <f t="shared" si="6"/>
        <v>10</v>
      </c>
      <c r="T44" s="1">
        <f t="shared" si="7"/>
        <v>4.1587516960651287</v>
      </c>
      <c r="U44" s="1">
        <v>107</v>
      </c>
      <c r="V44" s="1">
        <v>110.4</v>
      </c>
      <c r="W44" s="1">
        <v>121.6</v>
      </c>
      <c r="X44" s="1">
        <v>114.8</v>
      </c>
      <c r="Y44" s="1">
        <v>113.8</v>
      </c>
      <c r="Z44" s="1">
        <v>135.19999999999999</v>
      </c>
      <c r="AA44" s="29"/>
      <c r="AB44" s="1">
        <f t="shared" si="10"/>
        <v>344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37</v>
      </c>
      <c r="C45" s="1">
        <v>709</v>
      </c>
      <c r="D45" s="1">
        <v>774</v>
      </c>
      <c r="E45" s="1">
        <v>651</v>
      </c>
      <c r="F45" s="1">
        <v>736</v>
      </c>
      <c r="G45" s="6">
        <v>0.4</v>
      </c>
      <c r="H45" s="1">
        <v>45</v>
      </c>
      <c r="I45" s="1" t="s">
        <v>31</v>
      </c>
      <c r="J45" s="1">
        <v>664</v>
      </c>
      <c r="K45" s="1">
        <f t="shared" si="9"/>
        <v>-13</v>
      </c>
      <c r="L45" s="1"/>
      <c r="M45" s="1"/>
      <c r="N45" s="1"/>
      <c r="O45" s="1">
        <f t="shared" si="4"/>
        <v>130.19999999999999</v>
      </c>
      <c r="P45" s="5">
        <f t="shared" si="8"/>
        <v>566</v>
      </c>
      <c r="Q45" s="5"/>
      <c r="R45" s="1"/>
      <c r="S45" s="1">
        <f t="shared" si="6"/>
        <v>10</v>
      </c>
      <c r="T45" s="1">
        <f t="shared" si="7"/>
        <v>5.6528417818740406</v>
      </c>
      <c r="U45" s="1">
        <v>110.6</v>
      </c>
      <c r="V45" s="1">
        <v>115.2</v>
      </c>
      <c r="W45" s="1">
        <v>138.19999999999999</v>
      </c>
      <c r="X45" s="1">
        <v>123.4</v>
      </c>
      <c r="Y45" s="1">
        <v>115.4</v>
      </c>
      <c r="Z45" s="1">
        <v>129</v>
      </c>
      <c r="AA45" s="29" t="s">
        <v>69</v>
      </c>
      <c r="AB45" s="1">
        <f t="shared" si="10"/>
        <v>226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30</v>
      </c>
      <c r="C46" s="1">
        <v>249.12100000000001</v>
      </c>
      <c r="D46" s="1">
        <v>484.25799999999998</v>
      </c>
      <c r="E46" s="1">
        <v>254.55799999999999</v>
      </c>
      <c r="F46" s="1">
        <v>442.56</v>
      </c>
      <c r="G46" s="6">
        <v>1</v>
      </c>
      <c r="H46" s="1">
        <v>40</v>
      </c>
      <c r="I46" s="1" t="s">
        <v>31</v>
      </c>
      <c r="J46" s="1">
        <v>249.55</v>
      </c>
      <c r="K46" s="1">
        <f t="shared" si="9"/>
        <v>5.0079999999999814</v>
      </c>
      <c r="L46" s="1"/>
      <c r="M46" s="1"/>
      <c r="N46" s="1"/>
      <c r="O46" s="1">
        <f t="shared" si="4"/>
        <v>50.9116</v>
      </c>
      <c r="P46" s="5">
        <f t="shared" si="8"/>
        <v>66.555999999999983</v>
      </c>
      <c r="Q46" s="5"/>
      <c r="R46" s="1"/>
      <c r="S46" s="1">
        <f t="shared" si="6"/>
        <v>10</v>
      </c>
      <c r="T46" s="1">
        <f t="shared" si="7"/>
        <v>8.6927144305030684</v>
      </c>
      <c r="U46" s="1">
        <v>55.886200000000002</v>
      </c>
      <c r="V46" s="1">
        <v>47.848999999999997</v>
      </c>
      <c r="W46" s="1">
        <v>42.092200000000012</v>
      </c>
      <c r="X46" s="1">
        <v>45.242199999999997</v>
      </c>
      <c r="Y46" s="1">
        <v>37.533799999999999</v>
      </c>
      <c r="Z46" s="1">
        <v>36.644399999999997</v>
      </c>
      <c r="AA46" s="29"/>
      <c r="AB46" s="1">
        <f t="shared" si="10"/>
        <v>67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37</v>
      </c>
      <c r="C47" s="1">
        <v>1025</v>
      </c>
      <c r="D47" s="1">
        <v>972</v>
      </c>
      <c r="E47" s="1">
        <v>767</v>
      </c>
      <c r="F47" s="1">
        <v>1066</v>
      </c>
      <c r="G47" s="6">
        <v>0.35</v>
      </c>
      <c r="H47" s="1">
        <v>40</v>
      </c>
      <c r="I47" s="1" t="s">
        <v>31</v>
      </c>
      <c r="J47" s="1">
        <v>773</v>
      </c>
      <c r="K47" s="1">
        <f t="shared" si="9"/>
        <v>-6</v>
      </c>
      <c r="L47" s="1"/>
      <c r="M47" s="1"/>
      <c r="N47" s="1"/>
      <c r="O47" s="1">
        <f t="shared" si="4"/>
        <v>153.4</v>
      </c>
      <c r="P47" s="5">
        <f t="shared" si="8"/>
        <v>468</v>
      </c>
      <c r="Q47" s="5"/>
      <c r="R47" s="1"/>
      <c r="S47" s="1">
        <f t="shared" si="6"/>
        <v>10</v>
      </c>
      <c r="T47" s="1">
        <f t="shared" si="7"/>
        <v>6.9491525423728815</v>
      </c>
      <c r="U47" s="1">
        <v>149.80000000000001</v>
      </c>
      <c r="V47" s="1">
        <v>160.6</v>
      </c>
      <c r="W47" s="1">
        <v>177.2</v>
      </c>
      <c r="X47" s="1">
        <v>171.4</v>
      </c>
      <c r="Y47" s="1">
        <v>155.19999999999999</v>
      </c>
      <c r="Z47" s="1">
        <v>151.19999999999999</v>
      </c>
      <c r="AA47" s="29"/>
      <c r="AB47" s="1">
        <f t="shared" si="10"/>
        <v>164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37</v>
      </c>
      <c r="C48" s="1">
        <v>1254</v>
      </c>
      <c r="D48" s="1">
        <v>462</v>
      </c>
      <c r="E48" s="1">
        <v>661</v>
      </c>
      <c r="F48" s="1">
        <v>877</v>
      </c>
      <c r="G48" s="6">
        <v>0.4</v>
      </c>
      <c r="H48" s="1">
        <v>40</v>
      </c>
      <c r="I48" s="1" t="s">
        <v>31</v>
      </c>
      <c r="J48" s="1">
        <v>662</v>
      </c>
      <c r="K48" s="1">
        <f t="shared" si="9"/>
        <v>-1</v>
      </c>
      <c r="L48" s="1"/>
      <c r="M48" s="1"/>
      <c r="N48" s="1"/>
      <c r="O48" s="1">
        <f t="shared" si="4"/>
        <v>132.19999999999999</v>
      </c>
      <c r="P48" s="5">
        <f t="shared" si="8"/>
        <v>445</v>
      </c>
      <c r="Q48" s="5"/>
      <c r="R48" s="1"/>
      <c r="S48" s="1">
        <f t="shared" si="6"/>
        <v>10</v>
      </c>
      <c r="T48" s="1">
        <f t="shared" si="7"/>
        <v>6.6338880484114986</v>
      </c>
      <c r="U48" s="1">
        <v>129.80000000000001</v>
      </c>
      <c r="V48" s="1">
        <v>129.6</v>
      </c>
      <c r="W48" s="1">
        <v>168.6</v>
      </c>
      <c r="X48" s="1">
        <v>177.8</v>
      </c>
      <c r="Y48" s="1">
        <v>140.4</v>
      </c>
      <c r="Z48" s="1">
        <v>124.8</v>
      </c>
      <c r="AA48" s="29"/>
      <c r="AB48" s="1">
        <f t="shared" si="10"/>
        <v>178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30</v>
      </c>
      <c r="C49" s="1">
        <v>1221.2460000000001</v>
      </c>
      <c r="D49" s="1">
        <v>572.1</v>
      </c>
      <c r="E49" s="1">
        <v>785.14</v>
      </c>
      <c r="F49" s="1">
        <v>871.11599999999999</v>
      </c>
      <c r="G49" s="6">
        <v>1</v>
      </c>
      <c r="H49" s="1">
        <v>50</v>
      </c>
      <c r="I49" s="1" t="s">
        <v>31</v>
      </c>
      <c r="J49" s="1">
        <v>757.65</v>
      </c>
      <c r="K49" s="1">
        <f t="shared" si="9"/>
        <v>27.490000000000009</v>
      </c>
      <c r="L49" s="1"/>
      <c r="M49" s="1"/>
      <c r="N49" s="1"/>
      <c r="O49" s="1">
        <f t="shared" si="4"/>
        <v>157.02799999999999</v>
      </c>
      <c r="P49" s="5">
        <f t="shared" si="8"/>
        <v>699.16399999999999</v>
      </c>
      <c r="Q49" s="5"/>
      <c r="R49" s="1"/>
      <c r="S49" s="1">
        <f t="shared" si="6"/>
        <v>10</v>
      </c>
      <c r="T49" s="1">
        <f t="shared" si="7"/>
        <v>5.5475201874824878</v>
      </c>
      <c r="U49" s="1">
        <v>136.86940000000001</v>
      </c>
      <c r="V49" s="1">
        <v>141.21379999999999</v>
      </c>
      <c r="W49" s="1">
        <v>172.21100000000001</v>
      </c>
      <c r="X49" s="1">
        <v>184.37180000000001</v>
      </c>
      <c r="Y49" s="1">
        <v>156.8416</v>
      </c>
      <c r="Z49" s="1">
        <v>149.0598</v>
      </c>
      <c r="AA49" s="29"/>
      <c r="AB49" s="1">
        <f t="shared" si="10"/>
        <v>699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30</v>
      </c>
      <c r="C50" s="1">
        <v>1237.838</v>
      </c>
      <c r="D50" s="1">
        <v>708.44799999999998</v>
      </c>
      <c r="E50" s="1">
        <v>708.00900000000001</v>
      </c>
      <c r="F50" s="1">
        <v>1078.307</v>
      </c>
      <c r="G50" s="6">
        <v>1</v>
      </c>
      <c r="H50" s="1">
        <v>50</v>
      </c>
      <c r="I50" s="1" t="s">
        <v>31</v>
      </c>
      <c r="J50" s="1">
        <v>685.8</v>
      </c>
      <c r="K50" s="1">
        <f t="shared" si="9"/>
        <v>22.20900000000006</v>
      </c>
      <c r="L50" s="1"/>
      <c r="M50" s="1"/>
      <c r="N50" s="1"/>
      <c r="O50" s="1">
        <f t="shared" si="4"/>
        <v>141.6018</v>
      </c>
      <c r="P50" s="5">
        <f t="shared" si="8"/>
        <v>337.71100000000001</v>
      </c>
      <c r="Q50" s="5"/>
      <c r="R50" s="1"/>
      <c r="S50" s="1">
        <f t="shared" si="6"/>
        <v>10</v>
      </c>
      <c r="T50" s="1">
        <f t="shared" si="7"/>
        <v>7.6150656276968229</v>
      </c>
      <c r="U50" s="1">
        <v>149.41560000000001</v>
      </c>
      <c r="V50" s="1">
        <v>147.02379999999999</v>
      </c>
      <c r="W50" s="1">
        <v>169.55699999999999</v>
      </c>
      <c r="X50" s="1">
        <v>187.83160000000001</v>
      </c>
      <c r="Y50" s="1">
        <v>160.64599999999999</v>
      </c>
      <c r="Z50" s="1">
        <v>153.32</v>
      </c>
      <c r="AA50" s="29"/>
      <c r="AB50" s="1">
        <f t="shared" si="10"/>
        <v>338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83</v>
      </c>
      <c r="B51" s="11" t="s">
        <v>30</v>
      </c>
      <c r="C51" s="11">
        <v>0.75900000000000001</v>
      </c>
      <c r="D51" s="11"/>
      <c r="E51" s="11">
        <v>-5.0000000000000001E-3</v>
      </c>
      <c r="F51" s="11"/>
      <c r="G51" s="12">
        <v>0</v>
      </c>
      <c r="H51" s="11">
        <v>40</v>
      </c>
      <c r="I51" s="11" t="s">
        <v>84</v>
      </c>
      <c r="J51" s="11">
        <v>1.4</v>
      </c>
      <c r="K51" s="11">
        <f t="shared" si="9"/>
        <v>-1.4049999999999998</v>
      </c>
      <c r="L51" s="11"/>
      <c r="M51" s="11"/>
      <c r="N51" s="11"/>
      <c r="O51" s="11">
        <f t="shared" si="4"/>
        <v>-1E-3</v>
      </c>
      <c r="P51" s="13"/>
      <c r="Q51" s="13"/>
      <c r="R51" s="11"/>
      <c r="S51" s="11">
        <f t="shared" si="6"/>
        <v>0</v>
      </c>
      <c r="T51" s="11">
        <f t="shared" si="7"/>
        <v>0</v>
      </c>
      <c r="U51" s="11">
        <v>0.15179999999999999</v>
      </c>
      <c r="V51" s="11">
        <v>0</v>
      </c>
      <c r="W51" s="11">
        <v>0.91199999999999992</v>
      </c>
      <c r="X51" s="11">
        <v>1.7829999999999999</v>
      </c>
      <c r="Y51" s="11">
        <v>10.202199999999999</v>
      </c>
      <c r="Z51" s="11">
        <v>10.2354</v>
      </c>
      <c r="AA51" s="33" t="s">
        <v>85</v>
      </c>
      <c r="AB51" s="11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5" t="s">
        <v>86</v>
      </c>
      <c r="B52" s="15" t="s">
        <v>30</v>
      </c>
      <c r="C52" s="15"/>
      <c r="D52" s="15"/>
      <c r="E52" s="15"/>
      <c r="F52" s="15"/>
      <c r="G52" s="16">
        <v>0</v>
      </c>
      <c r="H52" s="15">
        <v>40</v>
      </c>
      <c r="I52" s="15" t="s">
        <v>31</v>
      </c>
      <c r="J52" s="15">
        <v>8</v>
      </c>
      <c r="K52" s="15">
        <f t="shared" si="9"/>
        <v>-8</v>
      </c>
      <c r="L52" s="15"/>
      <c r="M52" s="15"/>
      <c r="N52" s="15"/>
      <c r="O52" s="15">
        <f t="shared" si="4"/>
        <v>0</v>
      </c>
      <c r="P52" s="17"/>
      <c r="Q52" s="17"/>
      <c r="R52" s="15"/>
      <c r="S52" s="15" t="e">
        <f t="shared" si="6"/>
        <v>#DIV/0!</v>
      </c>
      <c r="T52" s="15" t="e">
        <f t="shared" si="7"/>
        <v>#DIV/0!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34" t="s">
        <v>62</v>
      </c>
      <c r="AB52" s="15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37</v>
      </c>
      <c r="C53" s="1">
        <v>452</v>
      </c>
      <c r="D53" s="1">
        <v>1660</v>
      </c>
      <c r="E53" s="1">
        <v>523</v>
      </c>
      <c r="F53" s="1">
        <v>1371</v>
      </c>
      <c r="G53" s="6">
        <v>0.45</v>
      </c>
      <c r="H53" s="1">
        <v>50</v>
      </c>
      <c r="I53" s="1" t="s">
        <v>31</v>
      </c>
      <c r="J53" s="1">
        <v>463</v>
      </c>
      <c r="K53" s="1">
        <f t="shared" si="9"/>
        <v>60</v>
      </c>
      <c r="L53" s="1"/>
      <c r="M53" s="1"/>
      <c r="N53" s="1"/>
      <c r="O53" s="1">
        <f t="shared" si="4"/>
        <v>104.6</v>
      </c>
      <c r="P53" s="5"/>
      <c r="Q53" s="5"/>
      <c r="R53" s="1"/>
      <c r="S53" s="1">
        <f t="shared" si="6"/>
        <v>13.107074569789676</v>
      </c>
      <c r="T53" s="1">
        <f t="shared" si="7"/>
        <v>13.107074569789676</v>
      </c>
      <c r="U53" s="1">
        <v>153.19999999999999</v>
      </c>
      <c r="V53" s="1">
        <v>135.80000000000001</v>
      </c>
      <c r="W53" s="1">
        <v>96.2</v>
      </c>
      <c r="X53" s="1">
        <v>94.4</v>
      </c>
      <c r="Y53" s="1">
        <v>99.2</v>
      </c>
      <c r="Z53" s="1">
        <v>95</v>
      </c>
      <c r="AA53" s="29" t="s">
        <v>88</v>
      </c>
      <c r="AB53" s="1">
        <f t="shared" si="10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30</v>
      </c>
      <c r="C54" s="1">
        <v>201.93600000000001</v>
      </c>
      <c r="D54" s="1">
        <v>473.33800000000002</v>
      </c>
      <c r="E54" s="1">
        <v>305.661</v>
      </c>
      <c r="F54" s="1">
        <v>330.161</v>
      </c>
      <c r="G54" s="6">
        <v>1</v>
      </c>
      <c r="H54" s="1">
        <v>40</v>
      </c>
      <c r="I54" s="1" t="s">
        <v>31</v>
      </c>
      <c r="J54" s="1">
        <v>296.3</v>
      </c>
      <c r="K54" s="1">
        <f t="shared" si="9"/>
        <v>9.36099999999999</v>
      </c>
      <c r="L54" s="1"/>
      <c r="M54" s="1"/>
      <c r="N54" s="1"/>
      <c r="O54" s="1">
        <f t="shared" si="4"/>
        <v>61.132199999999997</v>
      </c>
      <c r="P54" s="5">
        <f t="shared" ref="P54:P81" si="11">10*O54-F54</f>
        <v>281.161</v>
      </c>
      <c r="Q54" s="5"/>
      <c r="R54" s="1"/>
      <c r="S54" s="1">
        <f t="shared" si="6"/>
        <v>10</v>
      </c>
      <c r="T54" s="1">
        <f t="shared" si="7"/>
        <v>5.4007707885533325</v>
      </c>
      <c r="U54" s="1">
        <v>50.974400000000003</v>
      </c>
      <c r="V54" s="1">
        <v>61.567399999999999</v>
      </c>
      <c r="W54" s="1">
        <v>49.87</v>
      </c>
      <c r="X54" s="1">
        <v>45.983600000000003</v>
      </c>
      <c r="Y54" s="1">
        <v>48.157400000000003</v>
      </c>
      <c r="Z54" s="1">
        <v>49.554199999999987</v>
      </c>
      <c r="AA54" s="29"/>
      <c r="AB54" s="1">
        <f t="shared" si="10"/>
        <v>281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90</v>
      </c>
      <c r="B55" s="1" t="s">
        <v>37</v>
      </c>
      <c r="C55" s="1"/>
      <c r="D55" s="1"/>
      <c r="E55" s="19">
        <f>E94</f>
        <v>287</v>
      </c>
      <c r="F55" s="19">
        <f>F94</f>
        <v>394</v>
      </c>
      <c r="G55" s="6">
        <v>0.4</v>
      </c>
      <c r="H55" s="1">
        <v>40</v>
      </c>
      <c r="I55" s="1" t="s">
        <v>31</v>
      </c>
      <c r="J55" s="1"/>
      <c r="K55" s="1">
        <f t="shared" si="9"/>
        <v>287</v>
      </c>
      <c r="L55" s="1"/>
      <c r="M55" s="1"/>
      <c r="N55" s="1"/>
      <c r="O55" s="1">
        <f t="shared" si="4"/>
        <v>57.4</v>
      </c>
      <c r="P55" s="5">
        <f t="shared" si="11"/>
        <v>180</v>
      </c>
      <c r="Q55" s="5"/>
      <c r="R55" s="1"/>
      <c r="S55" s="1">
        <f t="shared" si="6"/>
        <v>10</v>
      </c>
      <c r="T55" s="1">
        <f t="shared" si="7"/>
        <v>6.8641114982578397</v>
      </c>
      <c r="U55" s="1">
        <v>44.2</v>
      </c>
      <c r="V55" s="1">
        <v>56</v>
      </c>
      <c r="W55" s="1">
        <v>74.8</v>
      </c>
      <c r="X55" s="1">
        <v>63</v>
      </c>
      <c r="Y55" s="1">
        <v>51</v>
      </c>
      <c r="Z55" s="1">
        <v>59.8</v>
      </c>
      <c r="AA55" s="29" t="s">
        <v>91</v>
      </c>
      <c r="AB55" s="1">
        <f t="shared" si="10"/>
        <v>72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37</v>
      </c>
      <c r="C56" s="1">
        <v>214</v>
      </c>
      <c r="D56" s="1">
        <v>234</v>
      </c>
      <c r="E56" s="1">
        <v>185</v>
      </c>
      <c r="F56" s="1">
        <v>194</v>
      </c>
      <c r="G56" s="6">
        <v>0.4</v>
      </c>
      <c r="H56" s="1">
        <v>40</v>
      </c>
      <c r="I56" s="1" t="s">
        <v>31</v>
      </c>
      <c r="J56" s="1">
        <v>204</v>
      </c>
      <c r="K56" s="1">
        <f t="shared" si="9"/>
        <v>-19</v>
      </c>
      <c r="L56" s="1"/>
      <c r="M56" s="1"/>
      <c r="N56" s="1"/>
      <c r="O56" s="1">
        <f t="shared" si="4"/>
        <v>37</v>
      </c>
      <c r="P56" s="5">
        <f t="shared" si="11"/>
        <v>176</v>
      </c>
      <c r="Q56" s="5"/>
      <c r="R56" s="1"/>
      <c r="S56" s="1">
        <f t="shared" si="6"/>
        <v>10</v>
      </c>
      <c r="T56" s="1">
        <f t="shared" si="7"/>
        <v>5.243243243243243</v>
      </c>
      <c r="U56" s="1">
        <v>32.799999999999997</v>
      </c>
      <c r="V56" s="1">
        <v>34.4</v>
      </c>
      <c r="W56" s="1">
        <v>36.4</v>
      </c>
      <c r="X56" s="1">
        <v>33.200000000000003</v>
      </c>
      <c r="Y56" s="1">
        <v>31</v>
      </c>
      <c r="Z56" s="1">
        <v>32.6</v>
      </c>
      <c r="AA56" s="29"/>
      <c r="AB56" s="1">
        <f t="shared" si="10"/>
        <v>70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30</v>
      </c>
      <c r="C57" s="1">
        <v>631.05700000000002</v>
      </c>
      <c r="D57" s="1">
        <v>582.26199999999994</v>
      </c>
      <c r="E57" s="1">
        <v>539.88099999999997</v>
      </c>
      <c r="F57" s="1">
        <v>591.68499999999995</v>
      </c>
      <c r="G57" s="6">
        <v>1</v>
      </c>
      <c r="H57" s="1">
        <v>50</v>
      </c>
      <c r="I57" s="1" t="s">
        <v>31</v>
      </c>
      <c r="J57" s="1">
        <v>525.35</v>
      </c>
      <c r="K57" s="1">
        <f t="shared" si="9"/>
        <v>14.530999999999949</v>
      </c>
      <c r="L57" s="1"/>
      <c r="M57" s="1"/>
      <c r="N57" s="1"/>
      <c r="O57" s="1">
        <f t="shared" si="4"/>
        <v>107.97619999999999</v>
      </c>
      <c r="P57" s="5">
        <f t="shared" si="11"/>
        <v>488.077</v>
      </c>
      <c r="Q57" s="5"/>
      <c r="R57" s="1"/>
      <c r="S57" s="1">
        <f t="shared" si="6"/>
        <v>10</v>
      </c>
      <c r="T57" s="1">
        <f t="shared" si="7"/>
        <v>5.479772394286889</v>
      </c>
      <c r="U57" s="1">
        <v>92.974199999999996</v>
      </c>
      <c r="V57" s="1">
        <v>93.195399999999992</v>
      </c>
      <c r="W57" s="1">
        <v>93.206600000000009</v>
      </c>
      <c r="X57" s="1">
        <v>103.7568</v>
      </c>
      <c r="Y57" s="1">
        <v>78.486800000000002</v>
      </c>
      <c r="Z57" s="1">
        <v>76.991</v>
      </c>
      <c r="AA57" s="29"/>
      <c r="AB57" s="1">
        <f t="shared" si="10"/>
        <v>488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30</v>
      </c>
      <c r="C58" s="1">
        <v>1335.4079999999999</v>
      </c>
      <c r="D58" s="1">
        <v>886.673</v>
      </c>
      <c r="E58" s="1">
        <v>815.899</v>
      </c>
      <c r="F58" s="1">
        <v>1213.72</v>
      </c>
      <c r="G58" s="6">
        <v>1</v>
      </c>
      <c r="H58" s="1">
        <v>50</v>
      </c>
      <c r="I58" s="1" t="s">
        <v>31</v>
      </c>
      <c r="J58" s="1">
        <v>801.25</v>
      </c>
      <c r="K58" s="1">
        <f t="shared" si="9"/>
        <v>14.649000000000001</v>
      </c>
      <c r="L58" s="1"/>
      <c r="M58" s="1"/>
      <c r="N58" s="1"/>
      <c r="O58" s="1">
        <f t="shared" si="4"/>
        <v>163.1798</v>
      </c>
      <c r="P58" s="5">
        <f t="shared" si="11"/>
        <v>418.07799999999997</v>
      </c>
      <c r="Q58" s="5"/>
      <c r="R58" s="1"/>
      <c r="S58" s="1">
        <f t="shared" si="6"/>
        <v>10</v>
      </c>
      <c r="T58" s="1">
        <f t="shared" si="7"/>
        <v>7.4379304301145117</v>
      </c>
      <c r="U58" s="1">
        <v>171.6344</v>
      </c>
      <c r="V58" s="1">
        <v>171.0086</v>
      </c>
      <c r="W58" s="1">
        <v>183.4384</v>
      </c>
      <c r="X58" s="1">
        <v>204.49340000000001</v>
      </c>
      <c r="Y58" s="1">
        <v>188.2628</v>
      </c>
      <c r="Z58" s="1">
        <v>187.9006</v>
      </c>
      <c r="AA58" s="29"/>
      <c r="AB58" s="1">
        <f t="shared" si="10"/>
        <v>418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30</v>
      </c>
      <c r="C59" s="1">
        <v>166.101</v>
      </c>
      <c r="D59" s="1">
        <v>414.18200000000002</v>
      </c>
      <c r="E59" s="1">
        <v>176.39</v>
      </c>
      <c r="F59" s="1">
        <v>366.05399999999997</v>
      </c>
      <c r="G59" s="6">
        <v>1</v>
      </c>
      <c r="H59" s="1">
        <v>50</v>
      </c>
      <c r="I59" s="1" t="s">
        <v>31</v>
      </c>
      <c r="J59" s="1">
        <v>258.3</v>
      </c>
      <c r="K59" s="1">
        <f t="shared" si="9"/>
        <v>-81.910000000000025</v>
      </c>
      <c r="L59" s="1"/>
      <c r="M59" s="1"/>
      <c r="N59" s="1"/>
      <c r="O59" s="1">
        <f t="shared" si="4"/>
        <v>35.277999999999999</v>
      </c>
      <c r="P59" s="5"/>
      <c r="Q59" s="5"/>
      <c r="R59" s="1"/>
      <c r="S59" s="1">
        <f t="shared" si="6"/>
        <v>10.376268495946482</v>
      </c>
      <c r="T59" s="1">
        <f t="shared" si="7"/>
        <v>10.376268495946482</v>
      </c>
      <c r="U59" s="1">
        <v>51.223799999999997</v>
      </c>
      <c r="V59" s="1">
        <v>53.199199999999998</v>
      </c>
      <c r="W59" s="1">
        <v>49.656999999999996</v>
      </c>
      <c r="X59" s="1">
        <v>48.726199999999999</v>
      </c>
      <c r="Y59" s="1">
        <v>44.581400000000002</v>
      </c>
      <c r="Z59" s="1">
        <v>44.561399999999999</v>
      </c>
      <c r="AA59" s="29" t="s">
        <v>65</v>
      </c>
      <c r="AB59" s="1">
        <f t="shared" si="1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37</v>
      </c>
      <c r="C60" s="1">
        <v>298</v>
      </c>
      <c r="D60" s="1">
        <v>540</v>
      </c>
      <c r="E60" s="1">
        <v>224</v>
      </c>
      <c r="F60" s="1">
        <v>540</v>
      </c>
      <c r="G60" s="6">
        <v>0.4</v>
      </c>
      <c r="H60" s="1">
        <v>50</v>
      </c>
      <c r="I60" s="1" t="s">
        <v>31</v>
      </c>
      <c r="J60" s="1">
        <v>190</v>
      </c>
      <c r="K60" s="1">
        <f t="shared" si="9"/>
        <v>34</v>
      </c>
      <c r="L60" s="1"/>
      <c r="M60" s="1"/>
      <c r="N60" s="1"/>
      <c r="O60" s="1">
        <f t="shared" si="4"/>
        <v>44.8</v>
      </c>
      <c r="P60" s="5"/>
      <c r="Q60" s="5"/>
      <c r="R60" s="1"/>
      <c r="S60" s="1">
        <f t="shared" si="6"/>
        <v>12.053571428571429</v>
      </c>
      <c r="T60" s="1">
        <f t="shared" si="7"/>
        <v>12.053571428571429</v>
      </c>
      <c r="U60" s="1">
        <v>58.6</v>
      </c>
      <c r="V60" s="1">
        <v>56.2</v>
      </c>
      <c r="W60" s="1">
        <v>59.4</v>
      </c>
      <c r="X60" s="1">
        <v>53.4</v>
      </c>
      <c r="Y60" s="1">
        <v>45.8</v>
      </c>
      <c r="Z60" s="1">
        <v>59.4</v>
      </c>
      <c r="AA60" s="29" t="s">
        <v>88</v>
      </c>
      <c r="AB60" s="1">
        <f t="shared" si="1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37</v>
      </c>
      <c r="C61" s="1">
        <v>1543</v>
      </c>
      <c r="D61" s="1">
        <v>1320</v>
      </c>
      <c r="E61" s="1">
        <v>1146</v>
      </c>
      <c r="F61" s="1">
        <v>1482</v>
      </c>
      <c r="G61" s="6">
        <v>0.4</v>
      </c>
      <c r="H61" s="1">
        <v>40</v>
      </c>
      <c r="I61" s="1" t="s">
        <v>31</v>
      </c>
      <c r="J61" s="1">
        <v>1151</v>
      </c>
      <c r="K61" s="1">
        <f t="shared" si="9"/>
        <v>-5</v>
      </c>
      <c r="L61" s="1"/>
      <c r="M61" s="1"/>
      <c r="N61" s="1"/>
      <c r="O61" s="1">
        <f t="shared" si="4"/>
        <v>229.2</v>
      </c>
      <c r="P61" s="5">
        <f t="shared" si="11"/>
        <v>810</v>
      </c>
      <c r="Q61" s="5"/>
      <c r="R61" s="1"/>
      <c r="S61" s="1">
        <f t="shared" si="6"/>
        <v>10</v>
      </c>
      <c r="T61" s="1">
        <f t="shared" si="7"/>
        <v>6.4659685863874348</v>
      </c>
      <c r="U61" s="1">
        <v>221</v>
      </c>
      <c r="V61" s="1">
        <v>216.4</v>
      </c>
      <c r="W61" s="1">
        <v>246.4</v>
      </c>
      <c r="X61" s="1">
        <v>246</v>
      </c>
      <c r="Y61" s="1">
        <v>202.4</v>
      </c>
      <c r="Z61" s="1">
        <v>206.2</v>
      </c>
      <c r="AA61" s="29"/>
      <c r="AB61" s="1">
        <f t="shared" si="10"/>
        <v>324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37</v>
      </c>
      <c r="C62" s="1">
        <v>1421</v>
      </c>
      <c r="D62" s="1">
        <v>828</v>
      </c>
      <c r="E62" s="1">
        <v>983</v>
      </c>
      <c r="F62" s="1">
        <v>1082</v>
      </c>
      <c r="G62" s="6">
        <v>0.4</v>
      </c>
      <c r="H62" s="1">
        <v>40</v>
      </c>
      <c r="I62" s="1" t="s">
        <v>31</v>
      </c>
      <c r="J62" s="1">
        <v>989</v>
      </c>
      <c r="K62" s="1">
        <f t="shared" si="9"/>
        <v>-6</v>
      </c>
      <c r="L62" s="1"/>
      <c r="M62" s="1"/>
      <c r="N62" s="1"/>
      <c r="O62" s="1">
        <f t="shared" si="4"/>
        <v>196.6</v>
      </c>
      <c r="P62" s="5">
        <f t="shared" si="11"/>
        <v>884</v>
      </c>
      <c r="Q62" s="5"/>
      <c r="R62" s="1"/>
      <c r="S62" s="1">
        <f t="shared" si="6"/>
        <v>10</v>
      </c>
      <c r="T62" s="1">
        <f t="shared" si="7"/>
        <v>5.5035605289928791</v>
      </c>
      <c r="U62" s="1">
        <v>175.6</v>
      </c>
      <c r="V62" s="1">
        <v>175.6</v>
      </c>
      <c r="W62" s="1">
        <v>209.6</v>
      </c>
      <c r="X62" s="1">
        <v>218.4</v>
      </c>
      <c r="Y62" s="1">
        <v>190.2</v>
      </c>
      <c r="Z62" s="1">
        <v>178</v>
      </c>
      <c r="AA62" s="29"/>
      <c r="AB62" s="1">
        <f t="shared" si="10"/>
        <v>354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30</v>
      </c>
      <c r="C63" s="1">
        <v>765.01800000000003</v>
      </c>
      <c r="D63" s="1">
        <v>1655.558</v>
      </c>
      <c r="E63" s="1">
        <v>664.02300000000002</v>
      </c>
      <c r="F63" s="1">
        <v>1637.3240000000001</v>
      </c>
      <c r="G63" s="6">
        <v>1</v>
      </c>
      <c r="H63" s="1">
        <v>40</v>
      </c>
      <c r="I63" s="1" t="s">
        <v>31</v>
      </c>
      <c r="J63" s="1">
        <v>625.75</v>
      </c>
      <c r="K63" s="1">
        <f t="shared" si="9"/>
        <v>38.273000000000025</v>
      </c>
      <c r="L63" s="1"/>
      <c r="M63" s="1"/>
      <c r="N63" s="1"/>
      <c r="O63" s="1">
        <f t="shared" si="4"/>
        <v>132.80459999999999</v>
      </c>
      <c r="P63" s="5"/>
      <c r="Q63" s="5"/>
      <c r="R63" s="1"/>
      <c r="S63" s="1">
        <f t="shared" si="6"/>
        <v>12.328819935454044</v>
      </c>
      <c r="T63" s="1">
        <f t="shared" si="7"/>
        <v>12.328819935454044</v>
      </c>
      <c r="U63" s="1">
        <v>195.5838</v>
      </c>
      <c r="V63" s="1">
        <v>183.16759999999999</v>
      </c>
      <c r="W63" s="1">
        <v>146.5676</v>
      </c>
      <c r="X63" s="1">
        <v>155.59700000000001</v>
      </c>
      <c r="Y63" s="1">
        <v>114.27379999999999</v>
      </c>
      <c r="Z63" s="1">
        <v>114.3394</v>
      </c>
      <c r="AA63" s="29"/>
      <c r="AB63" s="1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30</v>
      </c>
      <c r="C64" s="1">
        <v>609.22799999999995</v>
      </c>
      <c r="D64" s="1">
        <v>1000.25</v>
      </c>
      <c r="E64" s="1">
        <v>427.09699999999998</v>
      </c>
      <c r="F64" s="1">
        <v>1075.171</v>
      </c>
      <c r="G64" s="6">
        <v>1</v>
      </c>
      <c r="H64" s="1">
        <v>40</v>
      </c>
      <c r="I64" s="1" t="s">
        <v>31</v>
      </c>
      <c r="J64" s="1">
        <v>401.15</v>
      </c>
      <c r="K64" s="1">
        <f t="shared" si="9"/>
        <v>25.947000000000003</v>
      </c>
      <c r="L64" s="1"/>
      <c r="M64" s="1"/>
      <c r="N64" s="1"/>
      <c r="O64" s="1">
        <f t="shared" si="4"/>
        <v>85.419399999999996</v>
      </c>
      <c r="P64" s="5"/>
      <c r="Q64" s="5"/>
      <c r="R64" s="1"/>
      <c r="S64" s="1">
        <f t="shared" si="6"/>
        <v>12.586965021997345</v>
      </c>
      <c r="T64" s="1">
        <f t="shared" si="7"/>
        <v>12.586965021997345</v>
      </c>
      <c r="U64" s="1">
        <v>126.4062</v>
      </c>
      <c r="V64" s="1">
        <v>123.4838</v>
      </c>
      <c r="W64" s="1">
        <v>99.477400000000003</v>
      </c>
      <c r="X64" s="1">
        <v>111.19240000000001</v>
      </c>
      <c r="Y64" s="1">
        <v>94.056200000000004</v>
      </c>
      <c r="Z64" s="1">
        <v>78.263000000000005</v>
      </c>
      <c r="AA64" s="29"/>
      <c r="AB64" s="1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30</v>
      </c>
      <c r="C65" s="1">
        <v>662.13699999999994</v>
      </c>
      <c r="D65" s="1">
        <v>922.78300000000002</v>
      </c>
      <c r="E65" s="1">
        <v>457.23700000000002</v>
      </c>
      <c r="F65" s="1">
        <v>1011.21</v>
      </c>
      <c r="G65" s="6">
        <v>1</v>
      </c>
      <c r="H65" s="1">
        <v>40</v>
      </c>
      <c r="I65" s="1" t="s">
        <v>31</v>
      </c>
      <c r="J65" s="1">
        <v>433.45</v>
      </c>
      <c r="K65" s="1">
        <f t="shared" si="9"/>
        <v>23.787000000000035</v>
      </c>
      <c r="L65" s="1"/>
      <c r="M65" s="1"/>
      <c r="N65" s="1"/>
      <c r="O65" s="1">
        <f t="shared" si="4"/>
        <v>91.447400000000002</v>
      </c>
      <c r="P65" s="5"/>
      <c r="Q65" s="5"/>
      <c r="R65" s="1"/>
      <c r="S65" s="1">
        <f t="shared" si="6"/>
        <v>11.057832152691056</v>
      </c>
      <c r="T65" s="1">
        <f t="shared" si="7"/>
        <v>11.057832152691056</v>
      </c>
      <c r="U65" s="1">
        <v>124.4332</v>
      </c>
      <c r="V65" s="1">
        <v>128.83160000000001</v>
      </c>
      <c r="W65" s="1">
        <v>107.9704</v>
      </c>
      <c r="X65" s="1">
        <v>118.5278</v>
      </c>
      <c r="Y65" s="1">
        <v>105.2484</v>
      </c>
      <c r="Z65" s="1">
        <v>91.646600000000007</v>
      </c>
      <c r="AA65" s="29"/>
      <c r="AB65" s="1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30</v>
      </c>
      <c r="C66" s="1">
        <v>186.82</v>
      </c>
      <c r="D66" s="1">
        <v>405.35300000000001</v>
      </c>
      <c r="E66" s="1">
        <v>155.67099999999999</v>
      </c>
      <c r="F66" s="1">
        <v>346.89600000000002</v>
      </c>
      <c r="G66" s="6">
        <v>1</v>
      </c>
      <c r="H66" s="1">
        <v>30</v>
      </c>
      <c r="I66" s="1" t="s">
        <v>31</v>
      </c>
      <c r="J66" s="1">
        <v>153.44999999999999</v>
      </c>
      <c r="K66" s="1">
        <f t="shared" si="9"/>
        <v>2.2210000000000036</v>
      </c>
      <c r="L66" s="1"/>
      <c r="M66" s="1"/>
      <c r="N66" s="1"/>
      <c r="O66" s="1">
        <f t="shared" si="4"/>
        <v>31.1342</v>
      </c>
      <c r="P66" s="5"/>
      <c r="Q66" s="5"/>
      <c r="R66" s="1"/>
      <c r="S66" s="1">
        <f t="shared" si="6"/>
        <v>11.141959645662968</v>
      </c>
      <c r="T66" s="1">
        <f t="shared" si="7"/>
        <v>11.141959645662968</v>
      </c>
      <c r="U66" s="1">
        <v>42.319200000000002</v>
      </c>
      <c r="V66" s="1">
        <v>41.349600000000002</v>
      </c>
      <c r="W66" s="1">
        <v>31.085999999999999</v>
      </c>
      <c r="X66" s="1">
        <v>30.184200000000001</v>
      </c>
      <c r="Y66" s="1">
        <v>27.314399999999999</v>
      </c>
      <c r="Z66" s="1">
        <v>29.014399999999998</v>
      </c>
      <c r="AA66" s="29" t="s">
        <v>69</v>
      </c>
      <c r="AB66" s="1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37</v>
      </c>
      <c r="C67" s="1">
        <v>128</v>
      </c>
      <c r="D67" s="1">
        <v>30</v>
      </c>
      <c r="E67" s="1">
        <v>31</v>
      </c>
      <c r="F67" s="1">
        <v>125</v>
      </c>
      <c r="G67" s="6">
        <v>0.6</v>
      </c>
      <c r="H67" s="1">
        <v>60</v>
      </c>
      <c r="I67" s="1" t="s">
        <v>31</v>
      </c>
      <c r="J67" s="1">
        <v>109.8</v>
      </c>
      <c r="K67" s="1">
        <f t="shared" si="9"/>
        <v>-78.8</v>
      </c>
      <c r="L67" s="1"/>
      <c r="M67" s="1"/>
      <c r="N67" s="1"/>
      <c r="O67" s="1">
        <f t="shared" si="4"/>
        <v>6.2</v>
      </c>
      <c r="P67" s="5"/>
      <c r="Q67" s="5"/>
      <c r="R67" s="1"/>
      <c r="S67" s="1">
        <f t="shared" si="6"/>
        <v>20.161290322580644</v>
      </c>
      <c r="T67" s="1">
        <f t="shared" si="7"/>
        <v>20.161290322580644</v>
      </c>
      <c r="U67" s="1">
        <v>1.2</v>
      </c>
      <c r="V67" s="1">
        <v>12.4</v>
      </c>
      <c r="W67" s="1">
        <v>14.2</v>
      </c>
      <c r="X67" s="1">
        <v>9.6</v>
      </c>
      <c r="Y67" s="1">
        <v>13.8</v>
      </c>
      <c r="Z67" s="1">
        <v>19.8</v>
      </c>
      <c r="AA67" s="35" t="s">
        <v>40</v>
      </c>
      <c r="AB67" s="1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37</v>
      </c>
      <c r="C68" s="1">
        <v>220</v>
      </c>
      <c r="D68" s="1">
        <v>354</v>
      </c>
      <c r="E68" s="1">
        <v>168</v>
      </c>
      <c r="F68" s="1">
        <v>369</v>
      </c>
      <c r="G68" s="6">
        <v>0.35</v>
      </c>
      <c r="H68" s="1">
        <v>50</v>
      </c>
      <c r="I68" s="1" t="s">
        <v>31</v>
      </c>
      <c r="J68" s="1">
        <v>169</v>
      </c>
      <c r="K68" s="1">
        <f t="shared" si="9"/>
        <v>-1</v>
      </c>
      <c r="L68" s="1"/>
      <c r="M68" s="1"/>
      <c r="N68" s="1"/>
      <c r="O68" s="1">
        <f t="shared" si="4"/>
        <v>33.6</v>
      </c>
      <c r="P68" s="5"/>
      <c r="Q68" s="5"/>
      <c r="R68" s="1"/>
      <c r="S68" s="1">
        <f t="shared" si="6"/>
        <v>10.982142857142856</v>
      </c>
      <c r="T68" s="1">
        <f t="shared" si="7"/>
        <v>10.982142857142856</v>
      </c>
      <c r="U68" s="1">
        <v>39.6</v>
      </c>
      <c r="V68" s="1">
        <v>41</v>
      </c>
      <c r="W68" s="1">
        <v>45</v>
      </c>
      <c r="X68" s="1">
        <v>39.6</v>
      </c>
      <c r="Y68" s="1">
        <v>32.200000000000003</v>
      </c>
      <c r="Z68" s="1">
        <v>34.799999999999997</v>
      </c>
      <c r="AA68" s="29" t="s">
        <v>88</v>
      </c>
      <c r="AB68" s="1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37</v>
      </c>
      <c r="C69" s="1">
        <v>188.298</v>
      </c>
      <c r="D69" s="1">
        <v>1400</v>
      </c>
      <c r="E69" s="1">
        <v>242</v>
      </c>
      <c r="F69" s="1">
        <v>1172</v>
      </c>
      <c r="G69" s="6">
        <v>0.37</v>
      </c>
      <c r="H69" s="1">
        <v>50</v>
      </c>
      <c r="I69" s="1" t="s">
        <v>31</v>
      </c>
      <c r="J69" s="1">
        <v>325</v>
      </c>
      <c r="K69" s="1">
        <f t="shared" ref="K69:K94" si="12">E69-J69</f>
        <v>-83</v>
      </c>
      <c r="L69" s="1"/>
      <c r="M69" s="1"/>
      <c r="N69" s="1"/>
      <c r="O69" s="1">
        <f t="shared" si="4"/>
        <v>48.4</v>
      </c>
      <c r="P69" s="5"/>
      <c r="Q69" s="5"/>
      <c r="R69" s="1"/>
      <c r="S69" s="1">
        <f t="shared" si="6"/>
        <v>24.214876033057852</v>
      </c>
      <c r="T69" s="1">
        <f t="shared" si="7"/>
        <v>24.214876033057852</v>
      </c>
      <c r="U69" s="1">
        <v>105.8</v>
      </c>
      <c r="V69" s="1">
        <v>134.19999999999999</v>
      </c>
      <c r="W69" s="1">
        <v>79.940399999999997</v>
      </c>
      <c r="X69" s="1">
        <v>61.740400000000001</v>
      </c>
      <c r="Y69" s="1">
        <v>83.4</v>
      </c>
      <c r="Z69" s="1">
        <v>89.6</v>
      </c>
      <c r="AA69" s="32" t="s">
        <v>40</v>
      </c>
      <c r="AB69" s="1">
        <f t="shared" si="10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37</v>
      </c>
      <c r="C70" s="1">
        <v>120</v>
      </c>
      <c r="D70" s="1">
        <v>54</v>
      </c>
      <c r="E70" s="1">
        <v>61</v>
      </c>
      <c r="F70" s="1">
        <v>100</v>
      </c>
      <c r="G70" s="6">
        <v>0.4</v>
      </c>
      <c r="H70" s="1">
        <v>30</v>
      </c>
      <c r="I70" s="1" t="s">
        <v>31</v>
      </c>
      <c r="J70" s="1">
        <v>65</v>
      </c>
      <c r="K70" s="1">
        <f t="shared" si="12"/>
        <v>-4</v>
      </c>
      <c r="L70" s="1"/>
      <c r="M70" s="1"/>
      <c r="N70" s="1"/>
      <c r="O70" s="1">
        <f t="shared" ref="O70:O94" si="13">E70/5</f>
        <v>12.2</v>
      </c>
      <c r="P70" s="5">
        <f t="shared" si="11"/>
        <v>22</v>
      </c>
      <c r="Q70" s="5"/>
      <c r="R70" s="1"/>
      <c r="S70" s="1">
        <f t="shared" ref="S70:S94" si="14">(F70+P70)/O70</f>
        <v>10</v>
      </c>
      <c r="T70" s="1">
        <f t="shared" ref="T70:T94" si="15">(F70)/O70</f>
        <v>8.1967213114754109</v>
      </c>
      <c r="U70" s="1">
        <v>7.8</v>
      </c>
      <c r="V70" s="1">
        <v>1.2</v>
      </c>
      <c r="W70" s="1">
        <v>7.4</v>
      </c>
      <c r="X70" s="1">
        <v>12.2</v>
      </c>
      <c r="Y70" s="1">
        <v>2.8</v>
      </c>
      <c r="Z70" s="1">
        <v>6</v>
      </c>
      <c r="AA70" s="29"/>
      <c r="AB70" s="1">
        <f t="shared" ref="AB70:AB95" si="16">ROUND(P70*G70,0)</f>
        <v>9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37</v>
      </c>
      <c r="C71" s="1">
        <v>763</v>
      </c>
      <c r="D71" s="1"/>
      <c r="E71" s="1">
        <v>77</v>
      </c>
      <c r="F71" s="1">
        <v>686</v>
      </c>
      <c r="G71" s="6">
        <v>0.6</v>
      </c>
      <c r="H71" s="1">
        <v>55</v>
      </c>
      <c r="I71" s="1" t="s">
        <v>31</v>
      </c>
      <c r="J71" s="1">
        <v>75</v>
      </c>
      <c r="K71" s="1">
        <f t="shared" si="12"/>
        <v>2</v>
      </c>
      <c r="L71" s="1"/>
      <c r="M71" s="1"/>
      <c r="N71" s="1"/>
      <c r="O71" s="1">
        <f t="shared" si="13"/>
        <v>15.4</v>
      </c>
      <c r="P71" s="5"/>
      <c r="Q71" s="5"/>
      <c r="R71" s="1"/>
      <c r="S71" s="1">
        <f t="shared" si="14"/>
        <v>44.545454545454547</v>
      </c>
      <c r="T71" s="1">
        <f t="shared" si="15"/>
        <v>44.545454545454547</v>
      </c>
      <c r="U71" s="1">
        <v>13.2</v>
      </c>
      <c r="V71" s="1">
        <v>13.6</v>
      </c>
      <c r="W71" s="1">
        <v>34.6</v>
      </c>
      <c r="X71" s="1">
        <v>28.2</v>
      </c>
      <c r="Y71" s="1">
        <v>28.8</v>
      </c>
      <c r="Z71" s="1">
        <v>44.6</v>
      </c>
      <c r="AA71" s="36" t="s">
        <v>136</v>
      </c>
      <c r="AB71" s="1">
        <f t="shared" si="1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37</v>
      </c>
      <c r="C72" s="1">
        <v>86</v>
      </c>
      <c r="D72" s="1">
        <v>102</v>
      </c>
      <c r="E72" s="1">
        <v>51</v>
      </c>
      <c r="F72" s="1">
        <v>134</v>
      </c>
      <c r="G72" s="6">
        <v>0.45</v>
      </c>
      <c r="H72" s="1">
        <v>40</v>
      </c>
      <c r="I72" s="1" t="s">
        <v>31</v>
      </c>
      <c r="J72" s="1">
        <v>52</v>
      </c>
      <c r="K72" s="1">
        <f t="shared" si="12"/>
        <v>-1</v>
      </c>
      <c r="L72" s="1"/>
      <c r="M72" s="1"/>
      <c r="N72" s="1"/>
      <c r="O72" s="1">
        <f t="shared" si="13"/>
        <v>10.199999999999999</v>
      </c>
      <c r="P72" s="5"/>
      <c r="Q72" s="5"/>
      <c r="R72" s="1"/>
      <c r="S72" s="1">
        <f t="shared" si="14"/>
        <v>13.137254901960786</v>
      </c>
      <c r="T72" s="1">
        <f t="shared" si="15"/>
        <v>13.137254901960786</v>
      </c>
      <c r="U72" s="1">
        <v>11.6</v>
      </c>
      <c r="V72" s="1">
        <v>21.2</v>
      </c>
      <c r="W72" s="1">
        <v>16.600000000000001</v>
      </c>
      <c r="X72" s="1">
        <v>0.4</v>
      </c>
      <c r="Y72" s="1">
        <v>5.2</v>
      </c>
      <c r="Z72" s="1">
        <v>18.600000000000001</v>
      </c>
      <c r="AA72" s="29" t="s">
        <v>109</v>
      </c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37</v>
      </c>
      <c r="C73" s="1">
        <v>282</v>
      </c>
      <c r="D73" s="1">
        <v>405</v>
      </c>
      <c r="E73" s="1">
        <v>171</v>
      </c>
      <c r="F73" s="1">
        <v>391</v>
      </c>
      <c r="G73" s="6">
        <v>0.4</v>
      </c>
      <c r="H73" s="1">
        <v>50</v>
      </c>
      <c r="I73" s="1" t="s">
        <v>31</v>
      </c>
      <c r="J73" s="1">
        <v>228</v>
      </c>
      <c r="K73" s="1">
        <f t="shared" si="12"/>
        <v>-57</v>
      </c>
      <c r="L73" s="1"/>
      <c r="M73" s="1"/>
      <c r="N73" s="1"/>
      <c r="O73" s="1">
        <f t="shared" si="13"/>
        <v>34.200000000000003</v>
      </c>
      <c r="P73" s="5"/>
      <c r="Q73" s="5"/>
      <c r="R73" s="1"/>
      <c r="S73" s="1">
        <f t="shared" si="14"/>
        <v>11.432748538011696</v>
      </c>
      <c r="T73" s="1">
        <f t="shared" si="15"/>
        <v>11.432748538011696</v>
      </c>
      <c r="U73" s="1">
        <v>81.400000000000006</v>
      </c>
      <c r="V73" s="1">
        <v>80.8</v>
      </c>
      <c r="W73" s="1">
        <v>23.8</v>
      </c>
      <c r="X73" s="1">
        <v>19.399999999999999</v>
      </c>
      <c r="Y73" s="1">
        <v>54</v>
      </c>
      <c r="Z73" s="1">
        <v>54.2</v>
      </c>
      <c r="AA73" s="29" t="s">
        <v>65</v>
      </c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37</v>
      </c>
      <c r="C74" s="1">
        <v>49</v>
      </c>
      <c r="D74" s="1"/>
      <c r="E74" s="1">
        <v>9</v>
      </c>
      <c r="F74" s="1">
        <v>36</v>
      </c>
      <c r="G74" s="6">
        <v>0.11</v>
      </c>
      <c r="H74" s="1">
        <v>150</v>
      </c>
      <c r="I74" s="1" t="s">
        <v>31</v>
      </c>
      <c r="J74" s="1">
        <v>10</v>
      </c>
      <c r="K74" s="1">
        <f t="shared" si="12"/>
        <v>-1</v>
      </c>
      <c r="L74" s="1"/>
      <c r="M74" s="1"/>
      <c r="N74" s="1"/>
      <c r="O74" s="1">
        <f t="shared" si="13"/>
        <v>1.8</v>
      </c>
      <c r="P74" s="5"/>
      <c r="Q74" s="5"/>
      <c r="R74" s="1"/>
      <c r="S74" s="1">
        <f t="shared" si="14"/>
        <v>20</v>
      </c>
      <c r="T74" s="1">
        <f t="shared" si="15"/>
        <v>20</v>
      </c>
      <c r="U74" s="1">
        <v>0.8</v>
      </c>
      <c r="V74" s="1">
        <v>1.4</v>
      </c>
      <c r="W74" s="1">
        <v>4.4000000000000004</v>
      </c>
      <c r="X74" s="1">
        <v>4</v>
      </c>
      <c r="Y74" s="1">
        <v>1.8</v>
      </c>
      <c r="Z74" s="1">
        <v>2.2000000000000002</v>
      </c>
      <c r="AA74" s="32" t="s">
        <v>40</v>
      </c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112</v>
      </c>
      <c r="B75" s="1" t="s">
        <v>37</v>
      </c>
      <c r="C75" s="1"/>
      <c r="D75" s="1"/>
      <c r="E75" s="1">
        <v>-10</v>
      </c>
      <c r="F75" s="1"/>
      <c r="G75" s="6">
        <v>0.06</v>
      </c>
      <c r="H75" s="1">
        <v>60</v>
      </c>
      <c r="I75" s="1" t="s">
        <v>31</v>
      </c>
      <c r="J75" s="1"/>
      <c r="K75" s="1">
        <f t="shared" si="12"/>
        <v>-10</v>
      </c>
      <c r="L75" s="1"/>
      <c r="M75" s="1"/>
      <c r="N75" s="1"/>
      <c r="O75" s="1">
        <f t="shared" si="13"/>
        <v>-2</v>
      </c>
      <c r="P75" s="18">
        <v>50</v>
      </c>
      <c r="Q75" s="5"/>
      <c r="R75" s="1"/>
      <c r="S75" s="1">
        <f t="shared" si="14"/>
        <v>-25</v>
      </c>
      <c r="T75" s="1">
        <f t="shared" si="15"/>
        <v>0</v>
      </c>
      <c r="U75" s="1">
        <v>-0.2</v>
      </c>
      <c r="V75" s="1">
        <v>0</v>
      </c>
      <c r="W75" s="1">
        <v>0</v>
      </c>
      <c r="X75" s="1">
        <v>0</v>
      </c>
      <c r="Y75" s="1">
        <v>4.4000000000000004</v>
      </c>
      <c r="Z75" s="1">
        <v>10</v>
      </c>
      <c r="AA75" s="31" t="s">
        <v>43</v>
      </c>
      <c r="AB75" s="1">
        <f t="shared" si="16"/>
        <v>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113</v>
      </c>
      <c r="B76" s="1" t="s">
        <v>37</v>
      </c>
      <c r="C76" s="1"/>
      <c r="D76" s="1"/>
      <c r="E76" s="1">
        <v>-3</v>
      </c>
      <c r="F76" s="1"/>
      <c r="G76" s="6">
        <v>0.15</v>
      </c>
      <c r="H76" s="1">
        <v>60</v>
      </c>
      <c r="I76" s="1" t="s">
        <v>31</v>
      </c>
      <c r="J76" s="1"/>
      <c r="K76" s="1">
        <f t="shared" si="12"/>
        <v>-3</v>
      </c>
      <c r="L76" s="1"/>
      <c r="M76" s="1"/>
      <c r="N76" s="1"/>
      <c r="O76" s="1">
        <f t="shared" si="13"/>
        <v>-0.6</v>
      </c>
      <c r="P76" s="18">
        <v>20</v>
      </c>
      <c r="Q76" s="5"/>
      <c r="R76" s="1"/>
      <c r="S76" s="1">
        <f t="shared" si="14"/>
        <v>-33.333333333333336</v>
      </c>
      <c r="T76" s="1">
        <f t="shared" si="15"/>
        <v>0</v>
      </c>
      <c r="U76" s="1">
        <v>-0.2</v>
      </c>
      <c r="V76" s="1">
        <v>0</v>
      </c>
      <c r="W76" s="1">
        <v>0.2</v>
      </c>
      <c r="X76" s="1">
        <v>0</v>
      </c>
      <c r="Y76" s="1">
        <v>-0.2</v>
      </c>
      <c r="Z76" s="1">
        <v>-0.8</v>
      </c>
      <c r="AA76" s="31" t="s">
        <v>43</v>
      </c>
      <c r="AB76" s="1">
        <f t="shared" si="16"/>
        <v>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30</v>
      </c>
      <c r="C77" s="1">
        <v>97.713999999999999</v>
      </c>
      <c r="D77" s="1">
        <v>48.323999999999998</v>
      </c>
      <c r="E77" s="1">
        <v>84.432000000000002</v>
      </c>
      <c r="F77" s="1">
        <v>27.254000000000001</v>
      </c>
      <c r="G77" s="6">
        <v>1</v>
      </c>
      <c r="H77" s="1">
        <v>55</v>
      </c>
      <c r="I77" s="1" t="s">
        <v>31</v>
      </c>
      <c r="J77" s="1">
        <v>86</v>
      </c>
      <c r="K77" s="1">
        <f t="shared" si="12"/>
        <v>-1.5679999999999978</v>
      </c>
      <c r="L77" s="1"/>
      <c r="M77" s="1"/>
      <c r="N77" s="1"/>
      <c r="O77" s="1">
        <f t="shared" si="13"/>
        <v>16.886400000000002</v>
      </c>
      <c r="P77" s="5">
        <f>9*O77-F77</f>
        <v>124.72360000000002</v>
      </c>
      <c r="Q77" s="5"/>
      <c r="R77" s="1"/>
      <c r="S77" s="1">
        <f t="shared" si="14"/>
        <v>9</v>
      </c>
      <c r="T77" s="1">
        <f t="shared" si="15"/>
        <v>1.6139615311730149</v>
      </c>
      <c r="U77" s="1">
        <v>37.568399999999997</v>
      </c>
      <c r="V77" s="1">
        <v>28.012599999999999</v>
      </c>
      <c r="W77" s="1">
        <v>10.898999999999999</v>
      </c>
      <c r="X77" s="1">
        <v>11.932600000000001</v>
      </c>
      <c r="Y77" s="1">
        <v>22.732800000000001</v>
      </c>
      <c r="Z77" s="1">
        <v>22.0838</v>
      </c>
      <c r="AA77" s="29" t="s">
        <v>65</v>
      </c>
      <c r="AB77" s="1">
        <f t="shared" si="16"/>
        <v>125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37</v>
      </c>
      <c r="C78" s="1">
        <v>46</v>
      </c>
      <c r="D78" s="1">
        <v>200</v>
      </c>
      <c r="E78" s="1">
        <v>14</v>
      </c>
      <c r="F78" s="1">
        <v>196</v>
      </c>
      <c r="G78" s="6">
        <v>0.4</v>
      </c>
      <c r="H78" s="1">
        <v>55</v>
      </c>
      <c r="I78" s="1" t="s">
        <v>31</v>
      </c>
      <c r="J78" s="1">
        <v>88</v>
      </c>
      <c r="K78" s="1">
        <f t="shared" si="12"/>
        <v>-74</v>
      </c>
      <c r="L78" s="1"/>
      <c r="M78" s="1"/>
      <c r="N78" s="1"/>
      <c r="O78" s="1">
        <f t="shared" si="13"/>
        <v>2.8</v>
      </c>
      <c r="P78" s="5"/>
      <c r="Q78" s="5"/>
      <c r="R78" s="1"/>
      <c r="S78" s="1">
        <f t="shared" si="14"/>
        <v>70</v>
      </c>
      <c r="T78" s="1">
        <f t="shared" si="15"/>
        <v>70</v>
      </c>
      <c r="U78" s="1">
        <v>22.8</v>
      </c>
      <c r="V78" s="1">
        <v>23</v>
      </c>
      <c r="W78" s="1">
        <v>17.2</v>
      </c>
      <c r="X78" s="1">
        <v>15</v>
      </c>
      <c r="Y78" s="1">
        <v>18.2</v>
      </c>
      <c r="Z78" s="1">
        <v>18.399999999999999</v>
      </c>
      <c r="AA78" s="29" t="s">
        <v>65</v>
      </c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30</v>
      </c>
      <c r="C79" s="1">
        <v>345.24599999999998</v>
      </c>
      <c r="D79" s="1">
        <v>1014.4450000000001</v>
      </c>
      <c r="E79" s="1">
        <v>374.73899999999998</v>
      </c>
      <c r="F79" s="1">
        <v>943.13300000000004</v>
      </c>
      <c r="G79" s="6">
        <v>1</v>
      </c>
      <c r="H79" s="1">
        <v>55</v>
      </c>
      <c r="I79" s="1" t="s">
        <v>31</v>
      </c>
      <c r="J79" s="1">
        <v>311.5</v>
      </c>
      <c r="K79" s="1">
        <f t="shared" si="12"/>
        <v>63.238999999999976</v>
      </c>
      <c r="L79" s="1"/>
      <c r="M79" s="1"/>
      <c r="N79" s="1"/>
      <c r="O79" s="1">
        <f t="shared" si="13"/>
        <v>74.947800000000001</v>
      </c>
      <c r="P79" s="5"/>
      <c r="Q79" s="5"/>
      <c r="R79" s="1"/>
      <c r="S79" s="1">
        <f t="shared" si="14"/>
        <v>12.583865036732233</v>
      </c>
      <c r="T79" s="1">
        <f t="shared" si="15"/>
        <v>12.583865036732233</v>
      </c>
      <c r="U79" s="1">
        <v>92.764399999999995</v>
      </c>
      <c r="V79" s="1">
        <v>84.843400000000003</v>
      </c>
      <c r="W79" s="1">
        <v>92.798199999999994</v>
      </c>
      <c r="X79" s="1">
        <v>74.1434</v>
      </c>
      <c r="Y79" s="1">
        <v>64.128399999999999</v>
      </c>
      <c r="Z79" s="1">
        <v>68.913600000000002</v>
      </c>
      <c r="AA79" s="29"/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37</v>
      </c>
      <c r="C80" s="1">
        <v>19</v>
      </c>
      <c r="D80" s="1"/>
      <c r="E80" s="1">
        <v>11</v>
      </c>
      <c r="F80" s="1">
        <v>2</v>
      </c>
      <c r="G80" s="6">
        <v>0.4</v>
      </c>
      <c r="H80" s="1">
        <v>55</v>
      </c>
      <c r="I80" s="1" t="s">
        <v>31</v>
      </c>
      <c r="J80" s="1">
        <v>11</v>
      </c>
      <c r="K80" s="1">
        <f t="shared" si="12"/>
        <v>0</v>
      </c>
      <c r="L80" s="1"/>
      <c r="M80" s="1"/>
      <c r="N80" s="1"/>
      <c r="O80" s="1">
        <f t="shared" si="13"/>
        <v>2.2000000000000002</v>
      </c>
      <c r="P80" s="5">
        <f>8*O80-F80</f>
        <v>15.600000000000001</v>
      </c>
      <c r="Q80" s="5"/>
      <c r="R80" s="1"/>
      <c r="S80" s="1">
        <f t="shared" si="14"/>
        <v>8</v>
      </c>
      <c r="T80" s="1">
        <f t="shared" si="15"/>
        <v>0.90909090909090906</v>
      </c>
      <c r="U80" s="1">
        <v>2</v>
      </c>
      <c r="V80" s="1">
        <v>2.2000000000000002</v>
      </c>
      <c r="W80" s="1">
        <v>0.8</v>
      </c>
      <c r="X80" s="1">
        <v>0.2</v>
      </c>
      <c r="Y80" s="1">
        <v>2.6</v>
      </c>
      <c r="Z80" s="1">
        <v>3</v>
      </c>
      <c r="AA80" s="29" t="s">
        <v>65</v>
      </c>
      <c r="AB80" s="1">
        <f t="shared" si="16"/>
        <v>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30</v>
      </c>
      <c r="C81" s="1">
        <v>472.20400000000001</v>
      </c>
      <c r="D81" s="1">
        <v>640.54399999999998</v>
      </c>
      <c r="E81" s="1">
        <v>363.34399999999999</v>
      </c>
      <c r="F81" s="1">
        <v>661.87699999999995</v>
      </c>
      <c r="G81" s="6">
        <v>1</v>
      </c>
      <c r="H81" s="1">
        <v>50</v>
      </c>
      <c r="I81" s="1" t="s">
        <v>31</v>
      </c>
      <c r="J81" s="1">
        <v>338.5</v>
      </c>
      <c r="K81" s="1">
        <f t="shared" si="12"/>
        <v>24.843999999999994</v>
      </c>
      <c r="L81" s="1"/>
      <c r="M81" s="1"/>
      <c r="N81" s="1"/>
      <c r="O81" s="1">
        <f t="shared" si="13"/>
        <v>72.668800000000005</v>
      </c>
      <c r="P81" s="5">
        <f t="shared" si="11"/>
        <v>64.811000000000149</v>
      </c>
      <c r="Q81" s="5"/>
      <c r="R81" s="1"/>
      <c r="S81" s="1">
        <f t="shared" si="14"/>
        <v>10</v>
      </c>
      <c r="T81" s="1">
        <f t="shared" si="15"/>
        <v>9.1081316878770515</v>
      </c>
      <c r="U81" s="1">
        <v>85.285799999999995</v>
      </c>
      <c r="V81" s="1">
        <v>88.6982</v>
      </c>
      <c r="W81" s="1">
        <v>80.319199999999995</v>
      </c>
      <c r="X81" s="1">
        <v>85.459400000000002</v>
      </c>
      <c r="Y81" s="1">
        <v>84.729600000000005</v>
      </c>
      <c r="Z81" s="1">
        <v>83.233399999999989</v>
      </c>
      <c r="AA81" s="29"/>
      <c r="AB81" s="1">
        <f t="shared" si="16"/>
        <v>65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6" t="s">
        <v>119</v>
      </c>
      <c r="B82" s="26" t="s">
        <v>30</v>
      </c>
      <c r="C82" s="26">
        <v>1470.4929999999999</v>
      </c>
      <c r="D82" s="26">
        <v>2235.4499999999998</v>
      </c>
      <c r="E82" s="26">
        <v>1465.173</v>
      </c>
      <c r="F82" s="26">
        <v>1923.6220000000001</v>
      </c>
      <c r="G82" s="27">
        <v>1</v>
      </c>
      <c r="H82" s="26">
        <v>60</v>
      </c>
      <c r="I82" s="26" t="s">
        <v>31</v>
      </c>
      <c r="J82" s="26">
        <v>1451.14</v>
      </c>
      <c r="K82" s="26">
        <f t="shared" si="12"/>
        <v>14.032999999999902</v>
      </c>
      <c r="L82" s="26"/>
      <c r="M82" s="26"/>
      <c r="N82" s="26"/>
      <c r="O82" s="26">
        <f t="shared" si="13"/>
        <v>293.03460000000001</v>
      </c>
      <c r="P82" s="28">
        <f>7*O82-F82</f>
        <v>127.62020000000007</v>
      </c>
      <c r="Q82" s="28"/>
      <c r="R82" s="26"/>
      <c r="S82" s="26">
        <f t="shared" si="14"/>
        <v>7</v>
      </c>
      <c r="T82" s="26">
        <f t="shared" si="15"/>
        <v>6.5644876065829765</v>
      </c>
      <c r="U82" s="26">
        <v>282.84820000000002</v>
      </c>
      <c r="V82" s="26">
        <v>285.55700000000002</v>
      </c>
      <c r="W82" s="26">
        <v>277.63600000000002</v>
      </c>
      <c r="X82" s="26">
        <v>267.44279999999998</v>
      </c>
      <c r="Y82" s="26">
        <v>273.09440000000001</v>
      </c>
      <c r="Z82" s="26">
        <v>282.86559999999997</v>
      </c>
      <c r="AA82" s="38" t="s">
        <v>141</v>
      </c>
      <c r="AB82" s="26">
        <f t="shared" si="16"/>
        <v>128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120</v>
      </c>
      <c r="B83" s="15" t="s">
        <v>37</v>
      </c>
      <c r="C83" s="15"/>
      <c r="D83" s="15"/>
      <c r="E83" s="15"/>
      <c r="F83" s="15"/>
      <c r="G83" s="16">
        <v>0</v>
      </c>
      <c r="H83" s="15">
        <v>40</v>
      </c>
      <c r="I83" s="15" t="s">
        <v>31</v>
      </c>
      <c r="J83" s="15"/>
      <c r="K83" s="15">
        <f t="shared" si="12"/>
        <v>0</v>
      </c>
      <c r="L83" s="15"/>
      <c r="M83" s="15"/>
      <c r="N83" s="15"/>
      <c r="O83" s="15">
        <f t="shared" si="13"/>
        <v>0</v>
      </c>
      <c r="P83" s="17"/>
      <c r="Q83" s="17"/>
      <c r="R83" s="15"/>
      <c r="S83" s="15" t="e">
        <f t="shared" si="14"/>
        <v>#DIV/0!</v>
      </c>
      <c r="T83" s="15" t="e">
        <f t="shared" si="15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34" t="s">
        <v>62</v>
      </c>
      <c r="AB83" s="15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30</v>
      </c>
      <c r="C84" s="1">
        <v>1885.7739999999999</v>
      </c>
      <c r="D84" s="1">
        <v>2749.424</v>
      </c>
      <c r="E84" s="1">
        <v>1784.454</v>
      </c>
      <c r="F84" s="1">
        <v>2503.605</v>
      </c>
      <c r="G84" s="6">
        <v>1</v>
      </c>
      <c r="H84" s="1">
        <v>60</v>
      </c>
      <c r="I84" s="1" t="s">
        <v>31</v>
      </c>
      <c r="J84" s="1">
        <v>1728.55</v>
      </c>
      <c r="K84" s="1">
        <f t="shared" si="12"/>
        <v>55.903999999999996</v>
      </c>
      <c r="L84" s="1"/>
      <c r="M84" s="1"/>
      <c r="N84" s="1"/>
      <c r="O84" s="1">
        <f t="shared" si="13"/>
        <v>356.89080000000001</v>
      </c>
      <c r="P84" s="5">
        <f>11*O84-F84</f>
        <v>1422.1938</v>
      </c>
      <c r="Q84" s="5"/>
      <c r="R84" s="1"/>
      <c r="S84" s="1">
        <f t="shared" si="14"/>
        <v>11</v>
      </c>
      <c r="T84" s="1">
        <f t="shared" si="15"/>
        <v>7.0150449381155244</v>
      </c>
      <c r="U84" s="1">
        <v>305.15140000000002</v>
      </c>
      <c r="V84" s="1">
        <v>299.58519999999999</v>
      </c>
      <c r="W84" s="1">
        <v>296.19</v>
      </c>
      <c r="X84" s="1">
        <v>315.33100000000002</v>
      </c>
      <c r="Y84" s="1">
        <v>319.2638</v>
      </c>
      <c r="Z84" s="1">
        <v>301.23860000000002</v>
      </c>
      <c r="AA84" s="29"/>
      <c r="AB84" s="1">
        <f t="shared" si="16"/>
        <v>1422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122</v>
      </c>
      <c r="B85" s="15" t="s">
        <v>37</v>
      </c>
      <c r="C85" s="15"/>
      <c r="D85" s="15"/>
      <c r="E85" s="15"/>
      <c r="F85" s="15"/>
      <c r="G85" s="16">
        <v>0</v>
      </c>
      <c r="H85" s="15">
        <v>60</v>
      </c>
      <c r="I85" s="15" t="s">
        <v>31</v>
      </c>
      <c r="J85" s="15"/>
      <c r="K85" s="15">
        <f t="shared" si="12"/>
        <v>0</v>
      </c>
      <c r="L85" s="15"/>
      <c r="M85" s="15"/>
      <c r="N85" s="15"/>
      <c r="O85" s="15">
        <f t="shared" si="13"/>
        <v>0</v>
      </c>
      <c r="P85" s="17"/>
      <c r="Q85" s="17"/>
      <c r="R85" s="15"/>
      <c r="S85" s="15" t="e">
        <f t="shared" si="14"/>
        <v>#DIV/0!</v>
      </c>
      <c r="T85" s="15" t="e">
        <f t="shared" si="15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-0.4</v>
      </c>
      <c r="AA85" s="34" t="s">
        <v>62</v>
      </c>
      <c r="AB85" s="15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39" t="s">
        <v>123</v>
      </c>
      <c r="B86" s="1" t="s">
        <v>30</v>
      </c>
      <c r="C86" s="1">
        <v>3234.2170000000001</v>
      </c>
      <c r="D86" s="1">
        <v>3604.83</v>
      </c>
      <c r="E86" s="1">
        <v>2120.4670000000001</v>
      </c>
      <c r="F86" s="1">
        <v>4332.9390000000003</v>
      </c>
      <c r="G86" s="6">
        <v>1</v>
      </c>
      <c r="H86" s="1">
        <v>60</v>
      </c>
      <c r="I86" s="1" t="s">
        <v>31</v>
      </c>
      <c r="J86" s="1">
        <v>2060.8000000000002</v>
      </c>
      <c r="K86" s="1">
        <f t="shared" si="12"/>
        <v>59.666999999999916</v>
      </c>
      <c r="L86" s="1"/>
      <c r="M86" s="1"/>
      <c r="N86" s="1"/>
      <c r="O86" s="1">
        <f t="shared" si="13"/>
        <v>424.09340000000003</v>
      </c>
      <c r="P86" s="5">
        <f t="shared" ref="P86:P87" si="17">12*O86-F86</f>
        <v>756.18180000000029</v>
      </c>
      <c r="Q86" s="5"/>
      <c r="R86" s="1"/>
      <c r="S86" s="1">
        <f t="shared" si="14"/>
        <v>12</v>
      </c>
      <c r="T86" s="1">
        <f t="shared" si="15"/>
        <v>10.216945135198992</v>
      </c>
      <c r="U86" s="1">
        <v>453.67</v>
      </c>
      <c r="V86" s="1">
        <v>442.6968</v>
      </c>
      <c r="W86" s="1">
        <v>382.80119999999999</v>
      </c>
      <c r="X86" s="1">
        <v>527.81760000000008</v>
      </c>
      <c r="Y86" s="1">
        <v>546.4624</v>
      </c>
      <c r="Z86" s="1">
        <v>410.8374</v>
      </c>
      <c r="AA86" s="29"/>
      <c r="AB86" s="1">
        <f t="shared" si="16"/>
        <v>756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39" t="s">
        <v>124</v>
      </c>
      <c r="B87" s="1" t="s">
        <v>30</v>
      </c>
      <c r="C87" s="1">
        <v>2404.366</v>
      </c>
      <c r="D87" s="1">
        <v>2919.7649999999999</v>
      </c>
      <c r="E87" s="1">
        <v>1951.0809999999999</v>
      </c>
      <c r="F87" s="1">
        <v>3038.277</v>
      </c>
      <c r="G87" s="6">
        <v>1</v>
      </c>
      <c r="H87" s="1">
        <v>60</v>
      </c>
      <c r="I87" s="1" t="s">
        <v>31</v>
      </c>
      <c r="J87" s="1">
        <v>1899.5</v>
      </c>
      <c r="K87" s="1">
        <f t="shared" si="12"/>
        <v>51.580999999999904</v>
      </c>
      <c r="L87" s="1"/>
      <c r="M87" s="1"/>
      <c r="N87" s="1"/>
      <c r="O87" s="1">
        <f t="shared" si="13"/>
        <v>390.21619999999996</v>
      </c>
      <c r="P87" s="5">
        <f t="shared" si="17"/>
        <v>1644.3173999999999</v>
      </c>
      <c r="Q87" s="5"/>
      <c r="R87" s="1"/>
      <c r="S87" s="1">
        <f t="shared" si="14"/>
        <v>12.000000000000002</v>
      </c>
      <c r="T87" s="1">
        <f t="shared" si="15"/>
        <v>7.7861375309379781</v>
      </c>
      <c r="U87" s="1">
        <v>348.66800000000001</v>
      </c>
      <c r="V87" s="1">
        <v>339.78199999999998</v>
      </c>
      <c r="W87" s="1">
        <v>372.46480000000003</v>
      </c>
      <c r="X87" s="1">
        <v>393.71339999999998</v>
      </c>
      <c r="Y87" s="1">
        <v>372.58620000000002</v>
      </c>
      <c r="Z87" s="1">
        <v>362.2604</v>
      </c>
      <c r="AA87" s="29"/>
      <c r="AB87" s="1">
        <f t="shared" si="16"/>
        <v>1644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30</v>
      </c>
      <c r="C88" s="1">
        <v>361.47</v>
      </c>
      <c r="D88" s="1"/>
      <c r="E88" s="1">
        <v>156.08799999999999</v>
      </c>
      <c r="F88" s="1">
        <v>177.39400000000001</v>
      </c>
      <c r="G88" s="6">
        <v>1</v>
      </c>
      <c r="H88" s="1">
        <v>55</v>
      </c>
      <c r="I88" s="1" t="s">
        <v>31</v>
      </c>
      <c r="J88" s="1">
        <v>159</v>
      </c>
      <c r="K88" s="1">
        <f t="shared" si="12"/>
        <v>-2.9120000000000061</v>
      </c>
      <c r="L88" s="1"/>
      <c r="M88" s="1"/>
      <c r="N88" s="1"/>
      <c r="O88" s="1">
        <f t="shared" si="13"/>
        <v>31.217599999999997</v>
      </c>
      <c r="P88" s="5">
        <f t="shared" ref="P88:P90" si="18">10*O88-F88</f>
        <v>134.78199999999998</v>
      </c>
      <c r="Q88" s="5"/>
      <c r="R88" s="1"/>
      <c r="S88" s="1">
        <f t="shared" si="14"/>
        <v>10</v>
      </c>
      <c r="T88" s="1">
        <f t="shared" si="15"/>
        <v>5.682499615601456</v>
      </c>
      <c r="U88" s="1">
        <v>18.117000000000001</v>
      </c>
      <c r="V88" s="1">
        <v>11.9848</v>
      </c>
      <c r="W88" s="1">
        <v>61.713800000000013</v>
      </c>
      <c r="X88" s="1">
        <v>54.811800000000012</v>
      </c>
      <c r="Y88" s="1">
        <v>0</v>
      </c>
      <c r="Z88" s="1">
        <v>0</v>
      </c>
      <c r="AA88" s="29" t="s">
        <v>126</v>
      </c>
      <c r="AB88" s="1">
        <f t="shared" si="16"/>
        <v>135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30</v>
      </c>
      <c r="C89" s="1">
        <v>214.304</v>
      </c>
      <c r="D89" s="1"/>
      <c r="E89" s="1">
        <v>129.81399999999999</v>
      </c>
      <c r="F89" s="1">
        <v>33.652000000000001</v>
      </c>
      <c r="G89" s="6">
        <v>1</v>
      </c>
      <c r="H89" s="1">
        <v>55</v>
      </c>
      <c r="I89" s="1" t="s">
        <v>31</v>
      </c>
      <c r="J89" s="1">
        <v>131.4</v>
      </c>
      <c r="K89" s="1">
        <f t="shared" si="12"/>
        <v>-1.5860000000000127</v>
      </c>
      <c r="L89" s="1"/>
      <c r="M89" s="1"/>
      <c r="N89" s="1"/>
      <c r="O89" s="1">
        <f t="shared" si="13"/>
        <v>25.962799999999998</v>
      </c>
      <c r="P89" s="5">
        <f>8*O89-F89</f>
        <v>174.05039999999997</v>
      </c>
      <c r="Q89" s="5"/>
      <c r="R89" s="1"/>
      <c r="S89" s="1">
        <f t="shared" si="14"/>
        <v>7.9999999999999991</v>
      </c>
      <c r="T89" s="1">
        <f t="shared" si="15"/>
        <v>1.2961622013034035</v>
      </c>
      <c r="U89" s="1">
        <v>32.456400000000002</v>
      </c>
      <c r="V89" s="1">
        <v>30.171399999999998</v>
      </c>
      <c r="W89" s="1">
        <v>51.722799999999992</v>
      </c>
      <c r="X89" s="1">
        <v>40.894199999999998</v>
      </c>
      <c r="Y89" s="1">
        <v>0</v>
      </c>
      <c r="Z89" s="1">
        <v>0</v>
      </c>
      <c r="AA89" s="29" t="s">
        <v>65</v>
      </c>
      <c r="AB89" s="1">
        <f t="shared" si="16"/>
        <v>174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30</v>
      </c>
      <c r="C90" s="1">
        <v>365.25099999999998</v>
      </c>
      <c r="D90" s="1"/>
      <c r="E90" s="1">
        <v>134.12299999999999</v>
      </c>
      <c r="F90" s="1">
        <v>184.12700000000001</v>
      </c>
      <c r="G90" s="6">
        <v>1</v>
      </c>
      <c r="H90" s="1">
        <v>55</v>
      </c>
      <c r="I90" s="1" t="s">
        <v>31</v>
      </c>
      <c r="J90" s="1">
        <v>133.30000000000001</v>
      </c>
      <c r="K90" s="1">
        <f t="shared" si="12"/>
        <v>0.82299999999997908</v>
      </c>
      <c r="L90" s="1"/>
      <c r="M90" s="1"/>
      <c r="N90" s="1"/>
      <c r="O90" s="1">
        <f t="shared" si="13"/>
        <v>26.824599999999997</v>
      </c>
      <c r="P90" s="5">
        <f t="shared" si="18"/>
        <v>84.118999999999971</v>
      </c>
      <c r="Q90" s="5"/>
      <c r="R90" s="1"/>
      <c r="S90" s="1">
        <f t="shared" si="14"/>
        <v>10</v>
      </c>
      <c r="T90" s="1">
        <f t="shared" si="15"/>
        <v>6.8641098096523354</v>
      </c>
      <c r="U90" s="1">
        <v>19.0382</v>
      </c>
      <c r="V90" s="1">
        <v>9.6633999999999993</v>
      </c>
      <c r="W90" s="1">
        <v>43.9878</v>
      </c>
      <c r="X90" s="1">
        <v>43.452599999999997</v>
      </c>
      <c r="Y90" s="1">
        <v>0</v>
      </c>
      <c r="Z90" s="1">
        <v>0</v>
      </c>
      <c r="AA90" s="29" t="s">
        <v>126</v>
      </c>
      <c r="AB90" s="1">
        <f t="shared" si="16"/>
        <v>84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30</v>
      </c>
      <c r="C91" s="1">
        <v>177.58199999999999</v>
      </c>
      <c r="D91" s="1"/>
      <c r="E91" s="1">
        <v>45.188000000000002</v>
      </c>
      <c r="F91" s="1">
        <v>124.79600000000001</v>
      </c>
      <c r="G91" s="6">
        <v>1</v>
      </c>
      <c r="H91" s="1">
        <v>60</v>
      </c>
      <c r="I91" s="1" t="s">
        <v>31</v>
      </c>
      <c r="J91" s="1">
        <v>45.6</v>
      </c>
      <c r="K91" s="1">
        <f t="shared" si="12"/>
        <v>-0.41199999999999903</v>
      </c>
      <c r="L91" s="1"/>
      <c r="M91" s="1"/>
      <c r="N91" s="1"/>
      <c r="O91" s="1">
        <f t="shared" si="13"/>
        <v>9.0376000000000012</v>
      </c>
      <c r="P91" s="5"/>
      <c r="Q91" s="5"/>
      <c r="R91" s="1"/>
      <c r="S91" s="1">
        <f t="shared" si="14"/>
        <v>13.808533238912984</v>
      </c>
      <c r="T91" s="1">
        <f t="shared" si="15"/>
        <v>13.808533238912984</v>
      </c>
      <c r="U91" s="1">
        <v>6.6093999999999991</v>
      </c>
      <c r="V91" s="1">
        <v>7.6412000000000004</v>
      </c>
      <c r="W91" s="1">
        <v>16.501799999999999</v>
      </c>
      <c r="X91" s="1">
        <v>18.321000000000002</v>
      </c>
      <c r="Y91" s="1">
        <v>12.4908</v>
      </c>
      <c r="Z91" s="1">
        <v>9.6132000000000009</v>
      </c>
      <c r="AA91" s="32" t="s">
        <v>40</v>
      </c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37</v>
      </c>
      <c r="C92" s="1">
        <v>750</v>
      </c>
      <c r="D92" s="1">
        <v>285</v>
      </c>
      <c r="E92" s="1">
        <v>683</v>
      </c>
      <c r="F92" s="1">
        <v>199</v>
      </c>
      <c r="G92" s="6">
        <v>0.3</v>
      </c>
      <c r="H92" s="1">
        <v>40</v>
      </c>
      <c r="I92" s="1" t="s">
        <v>31</v>
      </c>
      <c r="J92" s="1">
        <v>686</v>
      </c>
      <c r="K92" s="1">
        <f t="shared" si="12"/>
        <v>-3</v>
      </c>
      <c r="L92" s="1"/>
      <c r="M92" s="1"/>
      <c r="N92" s="1"/>
      <c r="O92" s="1">
        <f t="shared" si="13"/>
        <v>136.6</v>
      </c>
      <c r="P92" s="5">
        <f t="shared" ref="P92:P93" si="19">8*O92-F92</f>
        <v>893.8</v>
      </c>
      <c r="Q92" s="5"/>
      <c r="R92" s="1"/>
      <c r="S92" s="1">
        <f t="shared" si="14"/>
        <v>8</v>
      </c>
      <c r="T92" s="1">
        <f t="shared" si="15"/>
        <v>1.4568081991215227</v>
      </c>
      <c r="U92" s="1">
        <v>55.2</v>
      </c>
      <c r="V92" s="1">
        <v>63.2</v>
      </c>
      <c r="W92" s="1">
        <v>78.400000000000006</v>
      </c>
      <c r="X92" s="1">
        <v>44.8</v>
      </c>
      <c r="Y92" s="1">
        <v>0</v>
      </c>
      <c r="Z92" s="1">
        <v>0</v>
      </c>
      <c r="AA92" s="29" t="s">
        <v>131</v>
      </c>
      <c r="AB92" s="1">
        <f t="shared" si="16"/>
        <v>268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37</v>
      </c>
      <c r="C93" s="1">
        <v>750</v>
      </c>
      <c r="D93" s="1">
        <v>275</v>
      </c>
      <c r="E93" s="1">
        <v>694</v>
      </c>
      <c r="F93" s="1">
        <v>152</v>
      </c>
      <c r="G93" s="6">
        <v>0.3</v>
      </c>
      <c r="H93" s="1">
        <v>40</v>
      </c>
      <c r="I93" s="1" t="s">
        <v>31</v>
      </c>
      <c r="J93" s="1">
        <v>710</v>
      </c>
      <c r="K93" s="1">
        <f t="shared" si="12"/>
        <v>-16</v>
      </c>
      <c r="L93" s="1"/>
      <c r="M93" s="1"/>
      <c r="N93" s="1"/>
      <c r="O93" s="1">
        <f t="shared" si="13"/>
        <v>138.80000000000001</v>
      </c>
      <c r="P93" s="5">
        <f t="shared" si="19"/>
        <v>958.40000000000009</v>
      </c>
      <c r="Q93" s="5"/>
      <c r="R93" s="1"/>
      <c r="S93" s="1">
        <f t="shared" si="14"/>
        <v>8</v>
      </c>
      <c r="T93" s="1">
        <f t="shared" si="15"/>
        <v>1.095100864553314</v>
      </c>
      <c r="U93" s="1">
        <v>59.4</v>
      </c>
      <c r="V93" s="1">
        <v>64.400000000000006</v>
      </c>
      <c r="W93" s="1">
        <v>78.2</v>
      </c>
      <c r="X93" s="1">
        <v>46.4</v>
      </c>
      <c r="Y93" s="1">
        <v>0</v>
      </c>
      <c r="Z93" s="1">
        <v>0</v>
      </c>
      <c r="AA93" s="29" t="s">
        <v>131</v>
      </c>
      <c r="AB93" s="1">
        <f t="shared" si="16"/>
        <v>288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133</v>
      </c>
      <c r="B94" s="11" t="s">
        <v>37</v>
      </c>
      <c r="C94" s="11">
        <v>390</v>
      </c>
      <c r="D94" s="14">
        <v>348</v>
      </c>
      <c r="E94" s="19">
        <v>287</v>
      </c>
      <c r="F94" s="19">
        <v>394</v>
      </c>
      <c r="G94" s="12">
        <v>0</v>
      </c>
      <c r="H94" s="11">
        <v>40</v>
      </c>
      <c r="I94" s="11" t="s">
        <v>84</v>
      </c>
      <c r="J94" s="11">
        <v>314</v>
      </c>
      <c r="K94" s="11">
        <f t="shared" si="12"/>
        <v>-27</v>
      </c>
      <c r="L94" s="11"/>
      <c r="M94" s="11"/>
      <c r="N94" s="11"/>
      <c r="O94" s="11">
        <f t="shared" si="13"/>
        <v>57.4</v>
      </c>
      <c r="P94" s="13"/>
      <c r="Q94" s="13"/>
      <c r="R94" s="11"/>
      <c r="S94" s="11">
        <f t="shared" si="14"/>
        <v>6.8641114982578397</v>
      </c>
      <c r="T94" s="11">
        <f t="shared" si="15"/>
        <v>6.8641114982578397</v>
      </c>
      <c r="U94" s="11">
        <v>44.2</v>
      </c>
      <c r="V94" s="11">
        <v>56</v>
      </c>
      <c r="W94" s="11">
        <v>74.8</v>
      </c>
      <c r="X94" s="11">
        <v>63</v>
      </c>
      <c r="Y94" s="11">
        <v>51</v>
      </c>
      <c r="Z94" s="11">
        <v>59.8</v>
      </c>
      <c r="AA94" s="31" t="s">
        <v>134</v>
      </c>
      <c r="AB94" s="11">
        <f t="shared" si="16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1" t="s">
        <v>137</v>
      </c>
      <c r="B95" s="22" t="s">
        <v>30</v>
      </c>
      <c r="C95" s="21"/>
      <c r="D95" s="21"/>
      <c r="E95" s="21"/>
      <c r="F95" s="21"/>
      <c r="G95" s="23">
        <v>1</v>
      </c>
      <c r="H95" s="21">
        <v>60</v>
      </c>
      <c r="I95" s="21" t="s">
        <v>31</v>
      </c>
      <c r="J95" s="21"/>
      <c r="K95" s="21"/>
      <c r="L95" s="21"/>
      <c r="M95" s="21"/>
      <c r="N95" s="21"/>
      <c r="O95" s="21">
        <f t="shared" ref="O95" si="20">D95/5</f>
        <v>0</v>
      </c>
      <c r="P95" s="24">
        <v>100</v>
      </c>
      <c r="Q95" s="24"/>
      <c r="R95" s="21"/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5" t="s">
        <v>138</v>
      </c>
      <c r="AB95" s="21">
        <f t="shared" si="16"/>
        <v>100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9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9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9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9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9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94" xr:uid="{EA6278E5-D836-4469-A933-5D7C2F1118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2024-09-25T12:47:40Z</dcterms:created>
  <dcterms:modified xsi:type="dcterms:W3CDTF">2024-09-26T08:14:22Z</dcterms:modified>
</cp:coreProperties>
</file>