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9911D384-DBC3-40D8-9114-C1BA413ED3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R7" i="1" l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4" i="1"/>
  <c r="R25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AD86" i="1" s="1"/>
  <c r="R87" i="1"/>
  <c r="U87" i="1" s="1"/>
  <c r="R88" i="1"/>
  <c r="AD88" i="1" s="1"/>
  <c r="AD90" i="1"/>
  <c r="R91" i="1"/>
  <c r="R92" i="1"/>
  <c r="AD92" i="1" s="1"/>
  <c r="R93" i="1"/>
  <c r="R94" i="1"/>
  <c r="AD94" i="1" s="1"/>
  <c r="R95" i="1"/>
  <c r="R96" i="1"/>
  <c r="AD96" i="1" s="1"/>
  <c r="R97" i="1"/>
  <c r="R98" i="1"/>
  <c r="AD98" i="1" s="1"/>
  <c r="R6" i="1"/>
  <c r="AD6" i="1" s="1"/>
  <c r="AD7" i="1"/>
  <c r="AD9" i="1"/>
  <c r="AD11" i="1"/>
  <c r="AD13" i="1"/>
  <c r="AD15" i="1"/>
  <c r="AD17" i="1"/>
  <c r="AD19" i="1"/>
  <c r="AD21" i="1"/>
  <c r="AD23" i="1"/>
  <c r="AD25" i="1"/>
  <c r="AD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D93" i="1"/>
  <c r="AD95" i="1"/>
  <c r="AD97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6" i="1"/>
  <c r="U88" i="1"/>
  <c r="U89" i="1"/>
  <c r="U90" i="1"/>
  <c r="U91" i="1"/>
  <c r="U92" i="1"/>
  <c r="U93" i="1"/>
  <c r="U94" i="1"/>
  <c r="U95" i="1"/>
  <c r="U96" i="1"/>
  <c r="U97" i="1"/>
  <c r="U98" i="1"/>
  <c r="U6" i="1"/>
  <c r="AD84" i="1" l="1"/>
  <c r="U84" i="1"/>
  <c r="AD82" i="1"/>
  <c r="U82" i="1"/>
  <c r="AD80" i="1"/>
  <c r="U80" i="1"/>
  <c r="AD78" i="1"/>
  <c r="U78" i="1"/>
  <c r="AD76" i="1"/>
  <c r="U76" i="1"/>
  <c r="AD74" i="1"/>
  <c r="U74" i="1"/>
  <c r="AD72" i="1"/>
  <c r="U72" i="1"/>
  <c r="AD70" i="1"/>
  <c r="U70" i="1"/>
  <c r="AD68" i="1"/>
  <c r="U68" i="1"/>
  <c r="AD66" i="1"/>
  <c r="U66" i="1"/>
  <c r="AD64" i="1"/>
  <c r="U64" i="1"/>
  <c r="AD62" i="1"/>
  <c r="U62" i="1"/>
  <c r="AD60" i="1"/>
  <c r="U60" i="1"/>
  <c r="AD58" i="1"/>
  <c r="U58" i="1"/>
  <c r="AD56" i="1"/>
  <c r="U56" i="1"/>
  <c r="AD54" i="1"/>
  <c r="U54" i="1"/>
  <c r="AD52" i="1"/>
  <c r="U52" i="1"/>
  <c r="AD50" i="1"/>
  <c r="U50" i="1"/>
  <c r="AD48" i="1"/>
  <c r="U48" i="1"/>
  <c r="AD46" i="1"/>
  <c r="U46" i="1"/>
  <c r="AD44" i="1"/>
  <c r="U44" i="1"/>
  <c r="AD42" i="1"/>
  <c r="U42" i="1"/>
  <c r="AD40" i="1"/>
  <c r="U40" i="1"/>
  <c r="AD38" i="1"/>
  <c r="U38" i="1"/>
  <c r="AD36" i="1"/>
  <c r="U36" i="1"/>
  <c r="AD34" i="1"/>
  <c r="U34" i="1"/>
  <c r="AD32" i="1"/>
  <c r="U32" i="1"/>
  <c r="AD30" i="1"/>
  <c r="U30" i="1"/>
  <c r="AD28" i="1"/>
  <c r="U28" i="1"/>
  <c r="AD26" i="1"/>
  <c r="U26" i="1"/>
  <c r="AD24" i="1"/>
  <c r="U24" i="1"/>
  <c r="AD22" i="1"/>
  <c r="U22" i="1"/>
  <c r="AD20" i="1"/>
  <c r="U20" i="1"/>
  <c r="AD18" i="1"/>
  <c r="U18" i="1"/>
  <c r="AD16" i="1"/>
  <c r="U16" i="1"/>
  <c r="AD14" i="1"/>
  <c r="U14" i="1"/>
  <c r="AD12" i="1"/>
  <c r="U12" i="1"/>
  <c r="AD10" i="1"/>
  <c r="U10" i="1"/>
  <c r="AD8" i="1"/>
  <c r="U8" i="1"/>
  <c r="R5" i="1"/>
  <c r="F90" i="1"/>
  <c r="F5" i="1" s="1"/>
  <c r="E90" i="1"/>
  <c r="P90" i="1" s="1"/>
  <c r="P7" i="1"/>
  <c r="P8" i="1"/>
  <c r="P9" i="1"/>
  <c r="P10" i="1"/>
  <c r="Q10" i="1" s="1"/>
  <c r="P11" i="1"/>
  <c r="P12" i="1"/>
  <c r="P13" i="1"/>
  <c r="P14" i="1"/>
  <c r="P15" i="1"/>
  <c r="P16" i="1"/>
  <c r="P17" i="1"/>
  <c r="P18" i="1"/>
  <c r="Q18" i="1" s="1"/>
  <c r="P19" i="1"/>
  <c r="Q19" i="1" s="1"/>
  <c r="P20" i="1"/>
  <c r="Q20" i="1" s="1"/>
  <c r="P21" i="1"/>
  <c r="Q21" i="1" s="1"/>
  <c r="P22" i="1"/>
  <c r="P23" i="1"/>
  <c r="Q23" i="1" s="1"/>
  <c r="P24" i="1"/>
  <c r="Q24" i="1" s="1"/>
  <c r="P25" i="1"/>
  <c r="P26" i="1"/>
  <c r="P27" i="1"/>
  <c r="P28" i="1"/>
  <c r="Q28" i="1" s="1"/>
  <c r="P29" i="1"/>
  <c r="Q29" i="1" s="1"/>
  <c r="P30" i="1"/>
  <c r="P31" i="1"/>
  <c r="P32" i="1"/>
  <c r="Q32" i="1" s="1"/>
  <c r="P33" i="1"/>
  <c r="P34" i="1"/>
  <c r="P35" i="1"/>
  <c r="P36" i="1"/>
  <c r="P37" i="1"/>
  <c r="Q37" i="1" s="1"/>
  <c r="P38" i="1"/>
  <c r="P39" i="1"/>
  <c r="P40" i="1"/>
  <c r="P41" i="1"/>
  <c r="Q41" i="1" s="1"/>
  <c r="P42" i="1"/>
  <c r="P43" i="1"/>
  <c r="Q43" i="1" s="1"/>
  <c r="P44" i="1"/>
  <c r="P45" i="1"/>
  <c r="P46" i="1"/>
  <c r="P47" i="1"/>
  <c r="Q47" i="1" s="1"/>
  <c r="P48" i="1"/>
  <c r="P49" i="1"/>
  <c r="P50" i="1"/>
  <c r="P51" i="1"/>
  <c r="P52" i="1"/>
  <c r="P53" i="1"/>
  <c r="P54" i="1"/>
  <c r="P55" i="1"/>
  <c r="P56" i="1"/>
  <c r="P57" i="1"/>
  <c r="P58" i="1"/>
  <c r="Q58" i="1" s="1"/>
  <c r="P59" i="1"/>
  <c r="P60" i="1"/>
  <c r="P61" i="1"/>
  <c r="P62" i="1"/>
  <c r="P63" i="1"/>
  <c r="Q63" i="1" s="1"/>
  <c r="P64" i="1"/>
  <c r="P65" i="1"/>
  <c r="P66" i="1"/>
  <c r="Q66" i="1" s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Q85" i="1" s="1"/>
  <c r="P86" i="1"/>
  <c r="P87" i="1"/>
  <c r="P88" i="1"/>
  <c r="P89" i="1"/>
  <c r="Q89" i="1" s="1"/>
  <c r="P91" i="1"/>
  <c r="P92" i="1"/>
  <c r="P93" i="1"/>
  <c r="V93" i="1" s="1"/>
  <c r="P94" i="1"/>
  <c r="V94" i="1" s="1"/>
  <c r="P95" i="1"/>
  <c r="V95" i="1" s="1"/>
  <c r="P96" i="1"/>
  <c r="P97" i="1"/>
  <c r="V97" i="1" s="1"/>
  <c r="P98" i="1"/>
  <c r="P6" i="1"/>
  <c r="Q6" i="1" s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Q90" i="1" l="1"/>
  <c r="Q25" i="1"/>
  <c r="V98" i="1"/>
  <c r="V96" i="1"/>
  <c r="Q96" i="1"/>
  <c r="V92" i="1"/>
  <c r="Q67" i="1"/>
  <c r="Q33" i="1"/>
  <c r="Q11" i="1"/>
  <c r="Q9" i="1"/>
  <c r="Q7" i="1"/>
  <c r="E5" i="1"/>
  <c r="Q64" i="1"/>
  <c r="Q26" i="1"/>
  <c r="Q36" i="1"/>
  <c r="Q38" i="1"/>
  <c r="Q44" i="1"/>
  <c r="Q48" i="1"/>
  <c r="Q50" i="1"/>
  <c r="K90" i="1"/>
  <c r="K5" i="1" s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Q5" i="1" l="1"/>
  <c r="AD5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<sst xmlns="http://schemas.openxmlformats.org/spreadsheetml/2006/main" count="372" uniqueCount="154">
  <si>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</si>
  <si>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</si>
  <si>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</si>
  <si>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</si>
  <si>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</si>
  <si>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</si>
  <si>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</si>
  <si>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</si>
  <si>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</si>
  <si>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</si>
  <si>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</si>
  <si>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</si>
  <si>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</si>
  <si>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</si>
  <si>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</si>
  <si>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</si>
  <si>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</si>
  <si>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</si>
  <si>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</si>
  <si>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</si>
  <si>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</si>
  <si>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</si>
  <si>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</si>
  <si>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</si>
  <si>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28,09,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</si>
  <si>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</si>
  <si>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</si>
  <si>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</si>
  <si>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</si>
  <si>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</si>
  <si>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</si>
  <si>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</si>
  <si>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</si>
  <si>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</si>
  <si>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</si>
  <si>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</si>
  <si>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</si>
  <si>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</si>
  <si>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</si>
  <si>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</si>
  <si>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</si>
  <si>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</si>
  <si>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</si>
  <si>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</si>
  <si>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</si>
  <si>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</si>
  <si>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</si>
  <si>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</si>
  <si>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</si>
  <si>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12,09,24 - недостача (-100кг)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</si>
  <si>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</si>
  <si>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</si>
  <si>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</si>
  <si>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</si>
  <si>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</si>
  <si>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</si>
  <si>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</si>
  <si>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</si>
  <si>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</si>
  <si>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 / 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</si>
  <si>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</si>
  <si>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</si>
  <si>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</si>
  <si>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</si>
  <si>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</si>
  <si>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</si>
  <si>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</si>
  <si>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</si>
  <si>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</si>
  <si>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</si>
  <si>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</si>
  <si>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</si>
  <si>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</si>
  <si>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</si>
  <si>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</si>
  <si>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</si>
  <si>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</si>
  <si>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</si>
  <si>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</si>
  <si>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</si>
  <si>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</si>
  <si>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продажи!!!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</si>
  <si>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</si>
  <si>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</si>
  <si>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</si>
  <si>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</si>
  <si>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</si>
  <si>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</si>
  <si>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</si>
  <si>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</si>
  <si>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</si>
  <si>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</si>
  <si>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</si>
  <si>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</si>
  <si>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</si>
  <si>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</si>
  <si>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</si>
  <si>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</si>
  <si>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</si>
  <si>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</si>
  <si>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</si>
  <si>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</si>
  <si>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</si>
  <si>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</si>
  <si>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</si>
  <si>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</si>
  <si>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</si>
  <si>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</si>
  <si>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</si>
  <si>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</si>
  <si>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</si>
  <si>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</si>
  <si>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</si>
  <si>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</si>
  <si>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</si>
  <si>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</si>
  <si>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</si>
  <si>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</si>
  <si>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</si>
  <si>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</si>
  <si>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</si>
  <si>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</si>
  <si>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</si>
  <si>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</si>
  <si>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</si>
  <si>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</si>
  <si>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</si>
  <si>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</si>
  <si>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</si>
  <si>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</si>
  <si>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</si>
  <si>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</si>
  <si>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</si>
  <si>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</si>
  <si>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</si>
  <si>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</si>
  <si>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12,09,24 - недостача (-372кг)</t>
  </si>
  <si>
    <t xml:space="preserve"> 457  Колбаса Молочная ТМ Особый рецепт ВЕС большой батон  ПОКОМ</t>
  </si>
  <si>
    <t>12,09,24 - недостача (-902кг) / 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</si>
  <si>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</si>
  <si>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</si>
  <si>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</si>
  <si>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</si>
  <si>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</si>
  <si>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</si>
  <si>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</si>
  <si>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</si>
  <si>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Вареные колбасы Докторская ГОСТ Дугушка Весовые Вектор Дугушка</t>
  </si>
  <si>
    <t>новинка, SU002011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</si>
  <si>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</si>
  <si>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</si>
  <si>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ТМА на Октябрь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</si>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</sst>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5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" sqref="T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140625" customWidth="1"/>
    <col min="10" max="11" width="6.5703125" customWidth="1"/>
    <col min="12" max="13" width="1" customWidth="1"/>
    <col min="14" max="19" width="6.5703125" customWidth="1"/>
    <col min="20" max="20" width="22" customWidth="1"/>
    <col min="21" max="22" width="5.28515625" customWidth="1"/>
    <col min="23" max="28" width="5.7109375" customWidth="1"/>
    <col min="29" max="29" width="44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13678.763000000003</v>
      </c>
      <c r="F5" s="4">
        <f>SUM(F6:F500)</f>
        <v>13288.745999999999</v>
      </c>
      <c r="G5" s="6"/>
      <c r="H5" s="1"/>
      <c r="I5" s="1"/>
      <c r="J5" s="4">
        <f t="shared" ref="J5:S5" si="0">SUM(J6:J500)</f>
        <v>13604.922</v>
      </c>
      <c r="K5" s="4">
        <f t="shared" si="0"/>
        <v>73.840999999999838</v>
      </c>
      <c r="L5" s="4">
        <f t="shared" si="0"/>
        <v>0</v>
      </c>
      <c r="M5" s="4">
        <f t="shared" si="0"/>
        <v>0</v>
      </c>
      <c r="N5" s="4">
        <f t="shared" si="0"/>
        <v>4623.5673599999991</v>
      </c>
      <c r="O5" s="4">
        <f t="shared" si="0"/>
        <v>10550.550600000002</v>
      </c>
      <c r="P5" s="4">
        <f t="shared" si="0"/>
        <v>2735.7526000000003</v>
      </c>
      <c r="Q5" s="4">
        <f t="shared" si="0"/>
        <v>3767.992279999999</v>
      </c>
      <c r="R5" s="4">
        <f t="shared" si="0"/>
        <v>5070.8013999999985</v>
      </c>
      <c r="S5" s="4">
        <f t="shared" si="0"/>
        <v>2240</v>
      </c>
      <c r="T5" s="1"/>
      <c r="U5" s="1"/>
      <c r="V5" s="1"/>
      <c r="W5" s="4">
        <f t="shared" ref="W5:AB5" si="1">SUM(W6:W500)</f>
        <v>2739.1669999999995</v>
      </c>
      <c r="X5" s="4">
        <f t="shared" si="1"/>
        <v>2650.5020000000009</v>
      </c>
      <c r="Y5" s="4">
        <f t="shared" si="1"/>
        <v>2669.5344000000005</v>
      </c>
      <c r="Z5" s="4">
        <f t="shared" si="1"/>
        <v>2739.3996000000002</v>
      </c>
      <c r="AA5" s="4">
        <f t="shared" si="1"/>
        <v>2721.8199999999993</v>
      </c>
      <c r="AB5" s="4">
        <f t="shared" si="1"/>
        <v>2477.8664000000003</v>
      </c>
      <c r="AC5" s="1"/>
      <c r="AD5" s="4">
        <f>SUM(AD6:AD500)</f>
        <v>4232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66.370999999999995</v>
      </c>
      <c r="D6" s="1">
        <v>240.41800000000001</v>
      </c>
      <c r="E6" s="1">
        <v>129.65600000000001</v>
      </c>
      <c r="F6" s="1">
        <v>167.53700000000001</v>
      </c>
      <c r="G6" s="6">
        <v>1</v>
      </c>
      <c r="H6" s="1">
        <v>50</v>
      </c>
      <c r="I6" s="1" t="s">
        <v>34</v>
      </c>
      <c r="J6" s="1">
        <v>125.72799999999999</v>
      </c>
      <c r="K6" s="1">
        <f t="shared" ref="K6:K37" si="2">E6-J6</f>
        <v>3.9280000000000115</v>
      </c>
      <c r="L6" s="1"/>
      <c r="M6" s="1"/>
      <c r="N6" s="1">
        <v>26.873799999999939</v>
      </c>
      <c r="O6" s="1">
        <v>77.248680000000064</v>
      </c>
      <c r="P6" s="1">
        <f>E6/5</f>
        <v>25.9312</v>
      </c>
      <c r="Q6" s="5">
        <f>11*P6-O6-N6-F6</f>
        <v>13.58372</v>
      </c>
      <c r="R6" s="5">
        <f>Q6</f>
        <v>13.58372</v>
      </c>
      <c r="S6" s="5"/>
      <c r="T6" s="1"/>
      <c r="U6" s="1">
        <f>(F6+N6+O6+R6)/P6</f>
        <v>11</v>
      </c>
      <c r="V6" s="1">
        <f>(F6+N6+O6)/P6</f>
        <v>10.476163077682484</v>
      </c>
      <c r="W6" s="1">
        <v>25.611999999999998</v>
      </c>
      <c r="X6" s="1">
        <v>26.893799999999999</v>
      </c>
      <c r="Y6" s="1">
        <v>27.855399999999999</v>
      </c>
      <c r="Z6" s="1">
        <v>20.481200000000001</v>
      </c>
      <c r="AA6" s="1">
        <v>19.047999999999998</v>
      </c>
      <c r="AB6" s="1">
        <v>20.234400000000001</v>
      </c>
      <c r="AC6" s="1"/>
      <c r="AD6" s="1">
        <f>ROUND(R6*G6,0)</f>
        <v>14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86.042000000000002</v>
      </c>
      <c r="D7" s="1">
        <v>104.782</v>
      </c>
      <c r="E7" s="1">
        <v>66.067999999999998</v>
      </c>
      <c r="F7" s="1">
        <v>121.56</v>
      </c>
      <c r="G7" s="6">
        <v>1</v>
      </c>
      <c r="H7" s="1">
        <v>45</v>
      </c>
      <c r="I7" s="1" t="s">
        <v>34</v>
      </c>
      <c r="J7" s="1">
        <v>63.25</v>
      </c>
      <c r="K7" s="1">
        <f t="shared" si="2"/>
        <v>2.8179999999999978</v>
      </c>
      <c r="L7" s="1"/>
      <c r="M7" s="1"/>
      <c r="N7" s="1">
        <v>5</v>
      </c>
      <c r="O7" s="1"/>
      <c r="P7" s="1">
        <f t="shared" ref="P7:P70" si="3">E7/5</f>
        <v>13.2136</v>
      </c>
      <c r="Q7" s="5">
        <f t="shared" ref="Q7:Q20" si="4">11*P7-O7-N7-F7</f>
        <v>18.789600000000007</v>
      </c>
      <c r="R7" s="5">
        <f t="shared" ref="R7:R70" si="5">Q7</f>
        <v>18.789600000000007</v>
      </c>
      <c r="S7" s="5"/>
      <c r="T7" s="1"/>
      <c r="U7" s="1">
        <f t="shared" ref="U7:U70" si="6">(F7+N7+O7+R7)/P7</f>
        <v>11.000000000000002</v>
      </c>
      <c r="V7" s="1">
        <f t="shared" ref="V7:V70" si="7">(F7+N7+O7)/P7</f>
        <v>9.5780105346007147</v>
      </c>
      <c r="W7" s="1">
        <v>12.050800000000001</v>
      </c>
      <c r="X7" s="1">
        <v>16.597200000000001</v>
      </c>
      <c r="Y7" s="1">
        <v>18.007999999999999</v>
      </c>
      <c r="Z7" s="1">
        <v>18.068200000000001</v>
      </c>
      <c r="AA7" s="1">
        <v>16.654800000000002</v>
      </c>
      <c r="AB7" s="1">
        <v>16.5032</v>
      </c>
      <c r="AC7" s="1"/>
      <c r="AD7" s="1">
        <f t="shared" ref="AD7:AD70" si="8">ROUND(R7*G7,0)</f>
        <v>19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9" t="s">
        <v>36</v>
      </c>
      <c r="B8" s="1" t="s">
        <v>33</v>
      </c>
      <c r="C8" s="1">
        <v>203.47</v>
      </c>
      <c r="D8" s="1">
        <v>106.22199999999999</v>
      </c>
      <c r="E8" s="1">
        <v>112.44</v>
      </c>
      <c r="F8" s="1">
        <v>188.18600000000001</v>
      </c>
      <c r="G8" s="6">
        <v>1</v>
      </c>
      <c r="H8" s="1">
        <v>45</v>
      </c>
      <c r="I8" s="1" t="s">
        <v>34</v>
      </c>
      <c r="J8" s="1">
        <v>101.4</v>
      </c>
      <c r="K8" s="1">
        <f t="shared" si="2"/>
        <v>11.039999999999992</v>
      </c>
      <c r="L8" s="1"/>
      <c r="M8" s="1"/>
      <c r="N8" s="1"/>
      <c r="O8" s="1">
        <v>97.307919999999967</v>
      </c>
      <c r="P8" s="1">
        <f t="shared" si="3"/>
        <v>22.488</v>
      </c>
      <c r="Q8" s="5">
        <v>10</v>
      </c>
      <c r="R8" s="5">
        <v>30</v>
      </c>
      <c r="S8" s="5">
        <v>30</v>
      </c>
      <c r="T8" s="24" t="s">
        <v>151</v>
      </c>
      <c r="U8" s="1">
        <f t="shared" si="6"/>
        <v>14.029434364994664</v>
      </c>
      <c r="V8" s="1">
        <f t="shared" si="7"/>
        <v>12.695389541088581</v>
      </c>
      <c r="W8" s="1">
        <v>23.390799999999999</v>
      </c>
      <c r="X8" s="1">
        <v>8.0676000000000005</v>
      </c>
      <c r="Y8" s="1">
        <v>7.9976000000000003</v>
      </c>
      <c r="Z8" s="1">
        <v>28.046800000000001</v>
      </c>
      <c r="AA8" s="1">
        <v>25.694400000000002</v>
      </c>
      <c r="AB8" s="1">
        <v>12.869</v>
      </c>
      <c r="AC8" s="1"/>
      <c r="AD8" s="1">
        <f t="shared" si="8"/>
        <v>30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25.902999999999999</v>
      </c>
      <c r="D9" s="1"/>
      <c r="E9" s="1">
        <v>23.902999999999999</v>
      </c>
      <c r="F9" s="1">
        <v>-1.417</v>
      </c>
      <c r="G9" s="6">
        <v>1</v>
      </c>
      <c r="H9" s="1">
        <v>40</v>
      </c>
      <c r="I9" s="1" t="s">
        <v>34</v>
      </c>
      <c r="J9" s="1">
        <v>30</v>
      </c>
      <c r="K9" s="1">
        <f t="shared" si="2"/>
        <v>-6.0970000000000013</v>
      </c>
      <c r="L9" s="1"/>
      <c r="M9" s="1"/>
      <c r="N9" s="1"/>
      <c r="O9" s="1">
        <v>38.337800000000001</v>
      </c>
      <c r="P9" s="1">
        <f t="shared" si="3"/>
        <v>4.7805999999999997</v>
      </c>
      <c r="Q9" s="5">
        <f t="shared" si="4"/>
        <v>15.665799999999996</v>
      </c>
      <c r="R9" s="5">
        <f t="shared" si="5"/>
        <v>15.665799999999996</v>
      </c>
      <c r="S9" s="5"/>
      <c r="T9" s="1"/>
      <c r="U9" s="1">
        <f t="shared" si="6"/>
        <v>11</v>
      </c>
      <c r="V9" s="1">
        <f t="shared" si="7"/>
        <v>7.7230473162364559</v>
      </c>
      <c r="W9" s="1">
        <v>4.4972000000000003</v>
      </c>
      <c r="X9" s="1">
        <v>2.3904000000000001</v>
      </c>
      <c r="Y9" s="1">
        <v>2.3904000000000001</v>
      </c>
      <c r="Z9" s="1">
        <v>1.7971999999999999</v>
      </c>
      <c r="AA9" s="1">
        <v>2.0512000000000001</v>
      </c>
      <c r="AB9" s="1">
        <v>3.5811999999999999</v>
      </c>
      <c r="AC9" s="1"/>
      <c r="AD9" s="1">
        <f t="shared" si="8"/>
        <v>16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168</v>
      </c>
      <c r="D10" s="1">
        <v>90</v>
      </c>
      <c r="E10" s="1">
        <v>135</v>
      </c>
      <c r="F10" s="1">
        <v>108</v>
      </c>
      <c r="G10" s="6">
        <v>0.45</v>
      </c>
      <c r="H10" s="1">
        <v>45</v>
      </c>
      <c r="I10" s="1" t="s">
        <v>34</v>
      </c>
      <c r="J10" s="1">
        <v>140</v>
      </c>
      <c r="K10" s="1">
        <f t="shared" si="2"/>
        <v>-5</v>
      </c>
      <c r="L10" s="1"/>
      <c r="M10" s="1"/>
      <c r="N10" s="1">
        <v>28.600000000000019</v>
      </c>
      <c r="O10" s="1">
        <v>121.8</v>
      </c>
      <c r="P10" s="1">
        <f t="shared" si="3"/>
        <v>27</v>
      </c>
      <c r="Q10" s="5">
        <f t="shared" si="4"/>
        <v>38.599999999999966</v>
      </c>
      <c r="R10" s="5">
        <f t="shared" si="5"/>
        <v>38.599999999999966</v>
      </c>
      <c r="S10" s="5"/>
      <c r="T10" s="1"/>
      <c r="U10" s="1">
        <f t="shared" si="6"/>
        <v>11</v>
      </c>
      <c r="V10" s="1">
        <f t="shared" si="7"/>
        <v>9.5703703703703713</v>
      </c>
      <c r="W10" s="1">
        <v>27.2</v>
      </c>
      <c r="X10" s="1">
        <v>24.6</v>
      </c>
      <c r="Y10" s="1">
        <v>25.6</v>
      </c>
      <c r="Z10" s="1">
        <v>31.4</v>
      </c>
      <c r="AA10" s="1">
        <v>30.4</v>
      </c>
      <c r="AB10" s="1">
        <v>7</v>
      </c>
      <c r="AC10" s="1"/>
      <c r="AD10" s="1">
        <f t="shared" si="8"/>
        <v>17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163</v>
      </c>
      <c r="D11" s="1">
        <v>252</v>
      </c>
      <c r="E11" s="1">
        <v>153</v>
      </c>
      <c r="F11" s="1">
        <v>254</v>
      </c>
      <c r="G11" s="6">
        <v>0.45</v>
      </c>
      <c r="H11" s="1">
        <v>45</v>
      </c>
      <c r="I11" s="1" t="s">
        <v>34</v>
      </c>
      <c r="J11" s="1">
        <v>156</v>
      </c>
      <c r="K11" s="1">
        <f t="shared" si="2"/>
        <v>-3</v>
      </c>
      <c r="L11" s="1"/>
      <c r="M11" s="1"/>
      <c r="N11" s="1">
        <v>20.800000000000011</v>
      </c>
      <c r="O11" s="1">
        <v>13</v>
      </c>
      <c r="P11" s="1">
        <f t="shared" si="3"/>
        <v>30.6</v>
      </c>
      <c r="Q11" s="5">
        <f t="shared" si="4"/>
        <v>48.800000000000011</v>
      </c>
      <c r="R11" s="5">
        <f t="shared" si="5"/>
        <v>48.800000000000011</v>
      </c>
      <c r="S11" s="5"/>
      <c r="T11" s="1"/>
      <c r="U11" s="1">
        <f t="shared" si="6"/>
        <v>11</v>
      </c>
      <c r="V11" s="1">
        <f t="shared" si="7"/>
        <v>9.405228758169935</v>
      </c>
      <c r="W11" s="1">
        <v>29.6</v>
      </c>
      <c r="X11" s="1">
        <v>38.799999999999997</v>
      </c>
      <c r="Y11" s="1">
        <v>41</v>
      </c>
      <c r="Z11" s="1">
        <v>34.799999999999997</v>
      </c>
      <c r="AA11" s="1">
        <v>36.200000000000003</v>
      </c>
      <c r="AB11" s="1">
        <v>37.799999999999997</v>
      </c>
      <c r="AC11" s="1"/>
      <c r="AD11" s="1">
        <f t="shared" si="8"/>
        <v>22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60</v>
      </c>
      <c r="D12" s="1">
        <v>15</v>
      </c>
      <c r="E12" s="1">
        <v>44</v>
      </c>
      <c r="F12" s="1">
        <v>23</v>
      </c>
      <c r="G12" s="6">
        <v>0.17</v>
      </c>
      <c r="H12" s="1">
        <v>180</v>
      </c>
      <c r="I12" s="1" t="s">
        <v>34</v>
      </c>
      <c r="J12" s="1">
        <v>44</v>
      </c>
      <c r="K12" s="1">
        <f t="shared" si="2"/>
        <v>0</v>
      </c>
      <c r="L12" s="1"/>
      <c r="M12" s="1"/>
      <c r="N12" s="1">
        <v>15</v>
      </c>
      <c r="O12" s="1">
        <v>62</v>
      </c>
      <c r="P12" s="1">
        <f t="shared" si="3"/>
        <v>8.8000000000000007</v>
      </c>
      <c r="Q12" s="5"/>
      <c r="R12" s="5">
        <f t="shared" si="5"/>
        <v>0</v>
      </c>
      <c r="S12" s="5"/>
      <c r="T12" s="1"/>
      <c r="U12" s="1">
        <f t="shared" si="6"/>
        <v>11.363636363636363</v>
      </c>
      <c r="V12" s="1">
        <f t="shared" si="7"/>
        <v>11.363636363636363</v>
      </c>
      <c r="W12" s="1">
        <v>9.8000000000000007</v>
      </c>
      <c r="X12" s="1">
        <v>7</v>
      </c>
      <c r="Y12" s="1">
        <v>5.8</v>
      </c>
      <c r="Z12" s="1">
        <v>0.6</v>
      </c>
      <c r="AA12" s="1">
        <v>0.2</v>
      </c>
      <c r="AB12" s="1">
        <v>6.2</v>
      </c>
      <c r="AC12" s="1"/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39</v>
      </c>
      <c r="D13" s="1">
        <v>18</v>
      </c>
      <c r="E13" s="1">
        <v>17</v>
      </c>
      <c r="F13" s="1">
        <v>17</v>
      </c>
      <c r="G13" s="6">
        <v>0.3</v>
      </c>
      <c r="H13" s="1">
        <v>40</v>
      </c>
      <c r="I13" s="1" t="s">
        <v>34</v>
      </c>
      <c r="J13" s="1">
        <v>39</v>
      </c>
      <c r="K13" s="1">
        <f t="shared" si="2"/>
        <v>-22</v>
      </c>
      <c r="L13" s="1"/>
      <c r="M13" s="1"/>
      <c r="N13" s="1">
        <v>56.599999999999987</v>
      </c>
      <c r="O13" s="1">
        <v>7.4000000000000128</v>
      </c>
      <c r="P13" s="1">
        <f t="shared" si="3"/>
        <v>3.4</v>
      </c>
      <c r="Q13" s="5"/>
      <c r="R13" s="5">
        <f t="shared" si="5"/>
        <v>0</v>
      </c>
      <c r="S13" s="5"/>
      <c r="T13" s="1"/>
      <c r="U13" s="1">
        <f t="shared" si="6"/>
        <v>23.823529411764707</v>
      </c>
      <c r="V13" s="1">
        <f t="shared" si="7"/>
        <v>23.823529411764707</v>
      </c>
      <c r="W13" s="1">
        <v>7.8</v>
      </c>
      <c r="X13" s="1">
        <v>8.6</v>
      </c>
      <c r="Y13" s="1">
        <v>5.4</v>
      </c>
      <c r="Z13" s="1">
        <v>4.2</v>
      </c>
      <c r="AA13" s="1">
        <v>6</v>
      </c>
      <c r="AB13" s="1">
        <v>7.2</v>
      </c>
      <c r="AC13" s="1"/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/>
      <c r="K14" s="1">
        <f t="shared" si="2"/>
        <v>0</v>
      </c>
      <c r="L14" s="1"/>
      <c r="M14" s="1"/>
      <c r="N14" s="1"/>
      <c r="O14" s="17"/>
      <c r="P14" s="1">
        <f t="shared" si="3"/>
        <v>0</v>
      </c>
      <c r="Q14" s="18">
        <v>20</v>
      </c>
      <c r="R14" s="18">
        <f t="shared" si="5"/>
        <v>20</v>
      </c>
      <c r="S14" s="5"/>
      <c r="T14" s="1"/>
      <c r="U14" s="1" t="e">
        <f t="shared" si="6"/>
        <v>#DIV/0!</v>
      </c>
      <c r="V14" s="1" t="e">
        <f t="shared" si="7"/>
        <v>#DIV/0!</v>
      </c>
      <c r="W14" s="1">
        <v>0</v>
      </c>
      <c r="X14" s="1">
        <v>0</v>
      </c>
      <c r="Y14" s="1">
        <v>0</v>
      </c>
      <c r="Z14" s="1">
        <v>0.8</v>
      </c>
      <c r="AA14" s="1">
        <v>0.8</v>
      </c>
      <c r="AB14" s="1">
        <v>3</v>
      </c>
      <c r="AC14" s="17" t="s">
        <v>44</v>
      </c>
      <c r="AD14" s="1">
        <f t="shared" si="8"/>
        <v>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85</v>
      </c>
      <c r="D15" s="1">
        <v>30</v>
      </c>
      <c r="E15" s="1">
        <v>97</v>
      </c>
      <c r="F15" s="1">
        <v>5</v>
      </c>
      <c r="G15" s="6">
        <v>0.17</v>
      </c>
      <c r="H15" s="1">
        <v>180</v>
      </c>
      <c r="I15" s="1" t="s">
        <v>34</v>
      </c>
      <c r="J15" s="1">
        <v>97</v>
      </c>
      <c r="K15" s="1">
        <f t="shared" si="2"/>
        <v>0</v>
      </c>
      <c r="L15" s="1"/>
      <c r="M15" s="1"/>
      <c r="N15" s="1">
        <v>10</v>
      </c>
      <c r="O15" s="1">
        <v>199</v>
      </c>
      <c r="P15" s="1">
        <f t="shared" si="3"/>
        <v>19.399999999999999</v>
      </c>
      <c r="Q15" s="5"/>
      <c r="R15" s="5">
        <f t="shared" si="5"/>
        <v>0</v>
      </c>
      <c r="S15" s="5"/>
      <c r="T15" s="1"/>
      <c r="U15" s="1">
        <f t="shared" si="6"/>
        <v>11.030927835051548</v>
      </c>
      <c r="V15" s="1">
        <f t="shared" si="7"/>
        <v>11.030927835051548</v>
      </c>
      <c r="W15" s="1">
        <v>21.6</v>
      </c>
      <c r="X15" s="1">
        <v>8.8000000000000007</v>
      </c>
      <c r="Y15" s="1">
        <v>7.8</v>
      </c>
      <c r="Z15" s="1">
        <v>10.8</v>
      </c>
      <c r="AA15" s="1">
        <v>10.4</v>
      </c>
      <c r="AB15" s="1">
        <v>10.8</v>
      </c>
      <c r="AC15" s="1"/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27</v>
      </c>
      <c r="D16" s="1">
        <v>24</v>
      </c>
      <c r="E16" s="1">
        <v>19</v>
      </c>
      <c r="F16" s="1">
        <v>19</v>
      </c>
      <c r="G16" s="6">
        <v>0.35</v>
      </c>
      <c r="H16" s="1">
        <v>50</v>
      </c>
      <c r="I16" s="1" t="s">
        <v>34</v>
      </c>
      <c r="J16" s="1">
        <v>24</v>
      </c>
      <c r="K16" s="1">
        <f t="shared" si="2"/>
        <v>-5</v>
      </c>
      <c r="L16" s="1"/>
      <c r="M16" s="1"/>
      <c r="N16" s="1">
        <v>10</v>
      </c>
      <c r="O16" s="1">
        <v>16</v>
      </c>
      <c r="P16" s="1">
        <f t="shared" si="3"/>
        <v>3.8</v>
      </c>
      <c r="Q16" s="5"/>
      <c r="R16" s="5">
        <f t="shared" si="5"/>
        <v>0</v>
      </c>
      <c r="S16" s="5"/>
      <c r="T16" s="1"/>
      <c r="U16" s="1">
        <f t="shared" si="6"/>
        <v>11.842105263157896</v>
      </c>
      <c r="V16" s="1">
        <f t="shared" si="7"/>
        <v>11.842105263157896</v>
      </c>
      <c r="W16" s="1">
        <v>4.5999999999999996</v>
      </c>
      <c r="X16" s="1">
        <v>4.4000000000000004</v>
      </c>
      <c r="Y16" s="1">
        <v>4.5999999999999996</v>
      </c>
      <c r="Z16" s="1">
        <v>4.5999999999999996</v>
      </c>
      <c r="AA16" s="1">
        <v>4.8</v>
      </c>
      <c r="AB16" s="1">
        <v>4</v>
      </c>
      <c r="AC16" s="1"/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29</v>
      </c>
      <c r="D17" s="1">
        <v>18</v>
      </c>
      <c r="E17" s="1">
        <v>26</v>
      </c>
      <c r="F17" s="1">
        <v>1</v>
      </c>
      <c r="G17" s="6">
        <v>0.35</v>
      </c>
      <c r="H17" s="1">
        <v>50</v>
      </c>
      <c r="I17" s="1" t="s">
        <v>34</v>
      </c>
      <c r="J17" s="1">
        <v>33</v>
      </c>
      <c r="K17" s="1">
        <f t="shared" si="2"/>
        <v>-7</v>
      </c>
      <c r="L17" s="1"/>
      <c r="M17" s="1"/>
      <c r="N17" s="1">
        <v>10</v>
      </c>
      <c r="O17" s="1">
        <v>52</v>
      </c>
      <c r="P17" s="1">
        <f t="shared" si="3"/>
        <v>5.2</v>
      </c>
      <c r="Q17" s="5"/>
      <c r="R17" s="5">
        <f t="shared" si="5"/>
        <v>0</v>
      </c>
      <c r="S17" s="5"/>
      <c r="T17" s="1"/>
      <c r="U17" s="1">
        <f t="shared" si="6"/>
        <v>12.115384615384615</v>
      </c>
      <c r="V17" s="1">
        <f t="shared" si="7"/>
        <v>12.115384615384615</v>
      </c>
      <c r="W17" s="1">
        <v>6.4</v>
      </c>
      <c r="X17" s="1">
        <v>4</v>
      </c>
      <c r="Y17" s="1">
        <v>4.4000000000000004</v>
      </c>
      <c r="Z17" s="1">
        <v>5.2</v>
      </c>
      <c r="AA17" s="1">
        <v>5</v>
      </c>
      <c r="AB17" s="1">
        <v>4.2</v>
      </c>
      <c r="AC17" s="1"/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48</v>
      </c>
      <c r="B18" s="20" t="s">
        <v>33</v>
      </c>
      <c r="C18" s="20">
        <v>284.78300000000002</v>
      </c>
      <c r="D18" s="20">
        <v>332.88</v>
      </c>
      <c r="E18" s="20">
        <v>287.95699999999999</v>
      </c>
      <c r="F18" s="20">
        <v>309.45699999999999</v>
      </c>
      <c r="G18" s="21">
        <v>1</v>
      </c>
      <c r="H18" s="20">
        <v>55</v>
      </c>
      <c r="I18" s="20" t="s">
        <v>34</v>
      </c>
      <c r="J18" s="20">
        <v>272.96100000000001</v>
      </c>
      <c r="K18" s="20">
        <f t="shared" si="2"/>
        <v>14.995999999999981</v>
      </c>
      <c r="L18" s="20"/>
      <c r="M18" s="20"/>
      <c r="N18" s="20"/>
      <c r="O18" s="20">
        <v>50</v>
      </c>
      <c r="P18" s="20">
        <f t="shared" si="3"/>
        <v>57.5914</v>
      </c>
      <c r="Q18" s="22">
        <f>8*P18-O18-N18-F18</f>
        <v>101.27420000000001</v>
      </c>
      <c r="R18" s="22">
        <f t="shared" si="5"/>
        <v>101.27420000000001</v>
      </c>
      <c r="S18" s="22"/>
      <c r="T18" s="20"/>
      <c r="U18" s="20">
        <f t="shared" si="6"/>
        <v>8</v>
      </c>
      <c r="V18" s="20">
        <f t="shared" si="7"/>
        <v>6.2415048080095294</v>
      </c>
      <c r="W18" s="20">
        <v>55.839399999999998</v>
      </c>
      <c r="X18" s="20">
        <v>39.720199999999998</v>
      </c>
      <c r="Y18" s="20">
        <v>43.5548</v>
      </c>
      <c r="Z18" s="20">
        <v>62.705399999999997</v>
      </c>
      <c r="AA18" s="20">
        <v>59.955199999999998</v>
      </c>
      <c r="AB18" s="20">
        <v>41.227800000000002</v>
      </c>
      <c r="AC18" s="20" t="s">
        <v>49</v>
      </c>
      <c r="AD18" s="20">
        <f t="shared" si="8"/>
        <v>101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50</v>
      </c>
      <c r="B19" s="1" t="s">
        <v>33</v>
      </c>
      <c r="C19" s="1">
        <v>1466.771</v>
      </c>
      <c r="D19" s="1">
        <v>1995.242</v>
      </c>
      <c r="E19" s="1">
        <v>1660.9349999999999</v>
      </c>
      <c r="F19" s="1">
        <v>1561.7249999999999</v>
      </c>
      <c r="G19" s="6">
        <v>1</v>
      </c>
      <c r="H19" s="1">
        <v>50</v>
      </c>
      <c r="I19" s="1" t="s">
        <v>34</v>
      </c>
      <c r="J19" s="1">
        <v>1661.027</v>
      </c>
      <c r="K19" s="1">
        <f t="shared" si="2"/>
        <v>-9.2000000000098225E-2</v>
      </c>
      <c r="L19" s="1"/>
      <c r="M19" s="1"/>
      <c r="N19" s="1">
        <v>1224.240199999999</v>
      </c>
      <c r="O19" s="1">
        <v>1124.72316</v>
      </c>
      <c r="P19" s="1">
        <f t="shared" si="3"/>
        <v>332.18700000000001</v>
      </c>
      <c r="Q19" s="5">
        <f>13*P19-O19-N19-F19</f>
        <v>407.74264000000153</v>
      </c>
      <c r="R19" s="5">
        <v>1000</v>
      </c>
      <c r="S19" s="5">
        <v>1000</v>
      </c>
      <c r="T19" s="24" t="s">
        <v>151</v>
      </c>
      <c r="U19" s="1">
        <f t="shared" si="6"/>
        <v>14.782903485085201</v>
      </c>
      <c r="V19" s="1">
        <f t="shared" si="7"/>
        <v>11.772550882484861</v>
      </c>
      <c r="W19" s="1">
        <v>332.96980000000002</v>
      </c>
      <c r="X19" s="1">
        <v>340.05040000000002</v>
      </c>
      <c r="Y19" s="1">
        <v>343.07859999999999</v>
      </c>
      <c r="Z19" s="1">
        <v>327.94540000000001</v>
      </c>
      <c r="AA19" s="1">
        <v>323.48239999999998</v>
      </c>
      <c r="AB19" s="1">
        <v>280.51479999999998</v>
      </c>
      <c r="AC19" s="1"/>
      <c r="AD19" s="1">
        <f t="shared" si="8"/>
        <v>1000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89.63</v>
      </c>
      <c r="D20" s="1"/>
      <c r="E20" s="1">
        <v>67.641000000000005</v>
      </c>
      <c r="F20" s="1">
        <v>14.085000000000001</v>
      </c>
      <c r="G20" s="6">
        <v>1</v>
      </c>
      <c r="H20" s="1">
        <v>60</v>
      </c>
      <c r="I20" s="1" t="s">
        <v>34</v>
      </c>
      <c r="J20" s="1">
        <v>65.3</v>
      </c>
      <c r="K20" s="1">
        <f t="shared" si="2"/>
        <v>2.3410000000000082</v>
      </c>
      <c r="L20" s="1"/>
      <c r="M20" s="1"/>
      <c r="N20" s="1">
        <v>15.1708</v>
      </c>
      <c r="O20" s="1">
        <v>87.234120000000019</v>
      </c>
      <c r="P20" s="1">
        <f t="shared" si="3"/>
        <v>13.528200000000002</v>
      </c>
      <c r="Q20" s="5">
        <f t="shared" si="4"/>
        <v>32.32027999999999</v>
      </c>
      <c r="R20" s="5">
        <f t="shared" si="5"/>
        <v>32.32027999999999</v>
      </c>
      <c r="S20" s="5"/>
      <c r="T20" s="1"/>
      <c r="U20" s="1">
        <f t="shared" si="6"/>
        <v>11</v>
      </c>
      <c r="V20" s="1">
        <f t="shared" si="7"/>
        <v>8.6108957584896739</v>
      </c>
      <c r="W20" s="1">
        <v>12.469799999999999</v>
      </c>
      <c r="X20" s="1">
        <v>8.8087999999999997</v>
      </c>
      <c r="Y20" s="1">
        <v>7.2279999999999998</v>
      </c>
      <c r="Z20" s="1">
        <v>8.5671999999999997</v>
      </c>
      <c r="AA20" s="1">
        <v>11.465</v>
      </c>
      <c r="AB20" s="1">
        <v>8.2108000000000008</v>
      </c>
      <c r="AC20" s="1"/>
      <c r="AD20" s="1">
        <f t="shared" si="8"/>
        <v>32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52</v>
      </c>
      <c r="B21" s="20" t="s">
        <v>33</v>
      </c>
      <c r="C21" s="20">
        <v>390.45299999999997</v>
      </c>
      <c r="D21" s="20">
        <v>127.65</v>
      </c>
      <c r="E21" s="20">
        <v>279.77800000000002</v>
      </c>
      <c r="F21" s="20">
        <v>200.54900000000001</v>
      </c>
      <c r="G21" s="21">
        <v>1</v>
      </c>
      <c r="H21" s="20">
        <v>60</v>
      </c>
      <c r="I21" s="20" t="s">
        <v>34</v>
      </c>
      <c r="J21" s="20">
        <v>263.60000000000002</v>
      </c>
      <c r="K21" s="20">
        <f t="shared" si="2"/>
        <v>16.177999999999997</v>
      </c>
      <c r="L21" s="20"/>
      <c r="M21" s="20"/>
      <c r="N21" s="20">
        <v>20</v>
      </c>
      <c r="O21" s="20">
        <v>120</v>
      </c>
      <c r="P21" s="20">
        <f t="shared" si="3"/>
        <v>55.955600000000004</v>
      </c>
      <c r="Q21" s="22">
        <f>8*P21-O21-N21-F21</f>
        <v>107.09580000000003</v>
      </c>
      <c r="R21" s="22">
        <f t="shared" si="5"/>
        <v>107.09580000000003</v>
      </c>
      <c r="S21" s="22"/>
      <c r="T21" s="20"/>
      <c r="U21" s="20">
        <f t="shared" si="6"/>
        <v>8</v>
      </c>
      <c r="V21" s="20">
        <f t="shared" si="7"/>
        <v>6.0860575170313593</v>
      </c>
      <c r="W21" s="20">
        <v>55.958799999999997</v>
      </c>
      <c r="X21" s="20">
        <v>49.769199999999998</v>
      </c>
      <c r="Y21" s="20">
        <v>50.720399999999998</v>
      </c>
      <c r="Z21" s="20">
        <v>63.224800000000002</v>
      </c>
      <c r="AA21" s="20">
        <v>60.762</v>
      </c>
      <c r="AB21" s="20">
        <v>46.841999999999999</v>
      </c>
      <c r="AC21" s="20" t="s">
        <v>53</v>
      </c>
      <c r="AD21" s="20">
        <f t="shared" si="8"/>
        <v>107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54</v>
      </c>
      <c r="B22" s="9" t="s">
        <v>33</v>
      </c>
      <c r="C22" s="9">
        <v>-196.25200000000001</v>
      </c>
      <c r="D22" s="9"/>
      <c r="E22" s="13">
        <v>10.33</v>
      </c>
      <c r="F22" s="13">
        <v>-219.44</v>
      </c>
      <c r="G22" s="10">
        <v>0</v>
      </c>
      <c r="H22" s="9">
        <v>60</v>
      </c>
      <c r="I22" s="9" t="s">
        <v>55</v>
      </c>
      <c r="J22" s="9">
        <v>10</v>
      </c>
      <c r="K22" s="9">
        <f t="shared" si="2"/>
        <v>0.33000000000000007</v>
      </c>
      <c r="L22" s="9"/>
      <c r="M22" s="9"/>
      <c r="N22" s="9"/>
      <c r="O22" s="9"/>
      <c r="P22" s="9">
        <f t="shared" si="3"/>
        <v>2.0659999999999998</v>
      </c>
      <c r="Q22" s="11"/>
      <c r="R22" s="11">
        <f t="shared" si="5"/>
        <v>0</v>
      </c>
      <c r="S22" s="11"/>
      <c r="T22" s="9"/>
      <c r="U22" s="9">
        <f t="shared" si="6"/>
        <v>-106.21490803484996</v>
      </c>
      <c r="V22" s="9">
        <f t="shared" si="7"/>
        <v>-106.21490803484996</v>
      </c>
      <c r="W22" s="9">
        <v>4.6375999999999999</v>
      </c>
      <c r="X22" s="9">
        <v>89.799400000000006</v>
      </c>
      <c r="Y22" s="9">
        <v>88.777799999999999</v>
      </c>
      <c r="Z22" s="9">
        <v>7.7605999999999993</v>
      </c>
      <c r="AA22" s="9">
        <v>7.7605999999999993</v>
      </c>
      <c r="AB22" s="9">
        <v>10.4232</v>
      </c>
      <c r="AC22" s="9" t="s">
        <v>56</v>
      </c>
      <c r="AD22" s="9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57</v>
      </c>
      <c r="B23" s="1" t="s">
        <v>33</v>
      </c>
      <c r="C23" s="1">
        <v>151.91800000000001</v>
      </c>
      <c r="D23" s="1">
        <v>111.03</v>
      </c>
      <c r="E23" s="1">
        <v>146.14500000000001</v>
      </c>
      <c r="F23" s="1">
        <v>107.386</v>
      </c>
      <c r="G23" s="6">
        <v>1</v>
      </c>
      <c r="H23" s="1">
        <v>60</v>
      </c>
      <c r="I23" s="1" t="s">
        <v>34</v>
      </c>
      <c r="J23" s="1">
        <v>138.4</v>
      </c>
      <c r="K23" s="1">
        <f t="shared" si="2"/>
        <v>7.7450000000000045</v>
      </c>
      <c r="L23" s="1"/>
      <c r="M23" s="1"/>
      <c r="N23" s="1">
        <v>13.543999999999979</v>
      </c>
      <c r="O23" s="1">
        <v>190.05015999999989</v>
      </c>
      <c r="P23" s="1">
        <f t="shared" si="3"/>
        <v>29.229000000000003</v>
      </c>
      <c r="Q23" s="5">
        <f>13*P23-O23-N23-F23</f>
        <v>68.996840000000162</v>
      </c>
      <c r="R23" s="5">
        <v>150</v>
      </c>
      <c r="S23" s="5">
        <v>150</v>
      </c>
      <c r="T23" s="24" t="s">
        <v>151</v>
      </c>
      <c r="U23" s="1">
        <f t="shared" si="6"/>
        <v>15.771328475144541</v>
      </c>
      <c r="V23" s="1">
        <f t="shared" si="7"/>
        <v>10.639438913407911</v>
      </c>
      <c r="W23" s="1">
        <v>26.5944</v>
      </c>
      <c r="X23" s="1">
        <v>24.047999999999998</v>
      </c>
      <c r="Y23" s="1">
        <v>25.9772</v>
      </c>
      <c r="Z23" s="1">
        <v>28.090399999999999</v>
      </c>
      <c r="AA23" s="1">
        <v>27.038</v>
      </c>
      <c r="AB23" s="1">
        <v>20.931000000000001</v>
      </c>
      <c r="AC23" s="1"/>
      <c r="AD23" s="1">
        <f t="shared" si="8"/>
        <v>150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58</v>
      </c>
      <c r="B24" s="20" t="s">
        <v>33</v>
      </c>
      <c r="C24" s="20">
        <v>206.334</v>
      </c>
      <c r="D24" s="20">
        <v>36.889000000000003</v>
      </c>
      <c r="E24" s="20">
        <v>136.054</v>
      </c>
      <c r="F24" s="20">
        <v>95.731999999999999</v>
      </c>
      <c r="G24" s="21">
        <v>1</v>
      </c>
      <c r="H24" s="20">
        <v>60</v>
      </c>
      <c r="I24" s="20" t="s">
        <v>34</v>
      </c>
      <c r="J24" s="20">
        <v>130.80000000000001</v>
      </c>
      <c r="K24" s="20">
        <f t="shared" si="2"/>
        <v>5.2539999999999907</v>
      </c>
      <c r="L24" s="20"/>
      <c r="M24" s="20"/>
      <c r="N24" s="20"/>
      <c r="O24" s="20">
        <v>70</v>
      </c>
      <c r="P24" s="20">
        <f t="shared" si="3"/>
        <v>27.210799999999999</v>
      </c>
      <c r="Q24" s="22">
        <f t="shared" ref="Q24:Q25" si="9">8*P24-O24-N24-F24</f>
        <v>51.954399999999993</v>
      </c>
      <c r="R24" s="22">
        <f t="shared" si="5"/>
        <v>51.954399999999993</v>
      </c>
      <c r="S24" s="22"/>
      <c r="T24" s="20"/>
      <c r="U24" s="20">
        <f t="shared" si="6"/>
        <v>8</v>
      </c>
      <c r="V24" s="20">
        <f t="shared" si="7"/>
        <v>6.0906698810766313</v>
      </c>
      <c r="W24" s="20">
        <v>26.689</v>
      </c>
      <c r="X24" s="20">
        <v>20.1068</v>
      </c>
      <c r="Y24" s="20">
        <v>22.219000000000001</v>
      </c>
      <c r="Z24" s="20">
        <v>28.4542</v>
      </c>
      <c r="AA24" s="20">
        <v>31.353200000000001</v>
      </c>
      <c r="AB24" s="20">
        <v>19.301400000000001</v>
      </c>
      <c r="AC24" s="20" t="s">
        <v>59</v>
      </c>
      <c r="AD24" s="20">
        <f t="shared" si="8"/>
        <v>52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60</v>
      </c>
      <c r="B25" s="20" t="s">
        <v>33</v>
      </c>
      <c r="C25" s="20">
        <v>86.551000000000002</v>
      </c>
      <c r="D25" s="20">
        <v>167.744</v>
      </c>
      <c r="E25" s="20">
        <v>148.691</v>
      </c>
      <c r="F25" s="20">
        <v>85.409000000000006</v>
      </c>
      <c r="G25" s="21">
        <v>1</v>
      </c>
      <c r="H25" s="20">
        <v>60</v>
      </c>
      <c r="I25" s="20" t="s">
        <v>34</v>
      </c>
      <c r="J25" s="20">
        <v>169.9</v>
      </c>
      <c r="K25" s="20">
        <f t="shared" si="2"/>
        <v>-21.209000000000003</v>
      </c>
      <c r="L25" s="20"/>
      <c r="M25" s="20"/>
      <c r="N25" s="20">
        <v>10</v>
      </c>
      <c r="O25" s="20">
        <v>100</v>
      </c>
      <c r="P25" s="20">
        <f t="shared" si="3"/>
        <v>29.738199999999999</v>
      </c>
      <c r="Q25" s="22">
        <f t="shared" si="9"/>
        <v>42.496599999999987</v>
      </c>
      <c r="R25" s="22">
        <f t="shared" si="5"/>
        <v>42.496599999999987</v>
      </c>
      <c r="S25" s="22"/>
      <c r="T25" s="20"/>
      <c r="U25" s="20">
        <f t="shared" si="6"/>
        <v>8</v>
      </c>
      <c r="V25" s="20">
        <f t="shared" si="7"/>
        <v>6.5709760510051041</v>
      </c>
      <c r="W25" s="20">
        <v>29.925000000000001</v>
      </c>
      <c r="X25" s="20">
        <v>22.801600000000001</v>
      </c>
      <c r="Y25" s="20">
        <v>23.509</v>
      </c>
      <c r="Z25" s="20">
        <v>21.380600000000001</v>
      </c>
      <c r="AA25" s="20">
        <v>19.956399999999999</v>
      </c>
      <c r="AB25" s="20">
        <v>15.762</v>
      </c>
      <c r="AC25" s="20" t="s">
        <v>53</v>
      </c>
      <c r="AD25" s="20">
        <f t="shared" si="8"/>
        <v>42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29.736999999999998</v>
      </c>
      <c r="D26" s="1"/>
      <c r="E26" s="1">
        <v>17.378</v>
      </c>
      <c r="F26" s="1">
        <v>9.6110000000000007</v>
      </c>
      <c r="G26" s="6">
        <v>1</v>
      </c>
      <c r="H26" s="1">
        <v>35</v>
      </c>
      <c r="I26" s="1" t="s">
        <v>34</v>
      </c>
      <c r="J26" s="1">
        <v>18.5</v>
      </c>
      <c r="K26" s="1">
        <f t="shared" si="2"/>
        <v>-1.1219999999999999</v>
      </c>
      <c r="L26" s="1"/>
      <c r="M26" s="1"/>
      <c r="N26" s="1"/>
      <c r="O26" s="1">
        <v>18.66452</v>
      </c>
      <c r="P26" s="1">
        <f t="shared" si="3"/>
        <v>3.4756</v>
      </c>
      <c r="Q26" s="5">
        <f t="shared" ref="Q26" si="10">11*P26-O26-N26-F26</f>
        <v>9.95608</v>
      </c>
      <c r="R26" s="5">
        <f t="shared" si="5"/>
        <v>9.95608</v>
      </c>
      <c r="S26" s="5"/>
      <c r="T26" s="1"/>
      <c r="U26" s="1">
        <f t="shared" si="6"/>
        <v>11</v>
      </c>
      <c r="V26" s="1">
        <f t="shared" si="7"/>
        <v>8.1354356082403037</v>
      </c>
      <c r="W26" s="1">
        <v>3.0537999999999998</v>
      </c>
      <c r="X26" s="1">
        <v>2.35</v>
      </c>
      <c r="Y26" s="1">
        <v>2.766</v>
      </c>
      <c r="Z26" s="1">
        <v>1.677</v>
      </c>
      <c r="AA26" s="1">
        <v>1.6698</v>
      </c>
      <c r="AB26" s="1">
        <v>2.8664000000000001</v>
      </c>
      <c r="AC26" s="1"/>
      <c r="AD26" s="1">
        <f t="shared" si="8"/>
        <v>10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62</v>
      </c>
      <c r="B27" s="14" t="s">
        <v>33</v>
      </c>
      <c r="C27" s="14"/>
      <c r="D27" s="14">
        <v>51.082000000000001</v>
      </c>
      <c r="E27" s="14">
        <v>2.855</v>
      </c>
      <c r="F27" s="14">
        <v>48.226999999999997</v>
      </c>
      <c r="G27" s="15">
        <v>0</v>
      </c>
      <c r="H27" s="14">
        <v>30</v>
      </c>
      <c r="I27" s="14" t="s">
        <v>34</v>
      </c>
      <c r="J27" s="14">
        <v>5.3</v>
      </c>
      <c r="K27" s="14">
        <f t="shared" si="2"/>
        <v>-2.4449999999999998</v>
      </c>
      <c r="L27" s="14"/>
      <c r="M27" s="14"/>
      <c r="N27" s="14"/>
      <c r="O27" s="14"/>
      <c r="P27" s="14">
        <f t="shared" si="3"/>
        <v>0.57099999999999995</v>
      </c>
      <c r="Q27" s="16"/>
      <c r="R27" s="16">
        <f t="shared" si="5"/>
        <v>0</v>
      </c>
      <c r="S27" s="16"/>
      <c r="T27" s="14"/>
      <c r="U27" s="14">
        <f t="shared" si="6"/>
        <v>84.460595446584946</v>
      </c>
      <c r="V27" s="14">
        <f t="shared" si="7"/>
        <v>84.460595446584946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 t="s">
        <v>63</v>
      </c>
      <c r="AD27" s="14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126.086</v>
      </c>
      <c r="D28" s="1">
        <v>149.57599999999999</v>
      </c>
      <c r="E28" s="1">
        <v>102.947</v>
      </c>
      <c r="F28" s="1">
        <v>150.21299999999999</v>
      </c>
      <c r="G28" s="6">
        <v>1</v>
      </c>
      <c r="H28" s="1">
        <v>30</v>
      </c>
      <c r="I28" s="1" t="s">
        <v>34</v>
      </c>
      <c r="J28" s="1">
        <v>115.3</v>
      </c>
      <c r="K28" s="1">
        <f t="shared" si="2"/>
        <v>-12.352999999999994</v>
      </c>
      <c r="L28" s="1"/>
      <c r="M28" s="1"/>
      <c r="N28" s="1"/>
      <c r="O28" s="1"/>
      <c r="P28" s="1">
        <f t="shared" si="3"/>
        <v>20.589400000000001</v>
      </c>
      <c r="Q28" s="5">
        <f t="shared" ref="Q28" si="11">11*P28-O28-N28-F28</f>
        <v>76.270400000000024</v>
      </c>
      <c r="R28" s="5">
        <f t="shared" si="5"/>
        <v>76.270400000000024</v>
      </c>
      <c r="S28" s="5"/>
      <c r="T28" s="1"/>
      <c r="U28" s="1">
        <f t="shared" si="6"/>
        <v>11</v>
      </c>
      <c r="V28" s="1">
        <f t="shared" si="7"/>
        <v>7.2956472748113104</v>
      </c>
      <c r="W28" s="1">
        <v>16.912800000000001</v>
      </c>
      <c r="X28" s="1">
        <v>21.056999999999999</v>
      </c>
      <c r="Y28" s="1">
        <v>23.642399999999999</v>
      </c>
      <c r="Z28" s="1">
        <v>22.160599999999999</v>
      </c>
      <c r="AA28" s="1">
        <v>21.401</v>
      </c>
      <c r="AB28" s="1">
        <v>23.591799999999999</v>
      </c>
      <c r="AC28" s="1"/>
      <c r="AD28" s="1">
        <f t="shared" si="8"/>
        <v>76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65</v>
      </c>
      <c r="B29" s="1" t="s">
        <v>33</v>
      </c>
      <c r="C29" s="1">
        <v>152.137</v>
      </c>
      <c r="D29" s="1">
        <v>87.763000000000005</v>
      </c>
      <c r="E29" s="1">
        <v>103.73099999999999</v>
      </c>
      <c r="F29" s="1">
        <v>115.411</v>
      </c>
      <c r="G29" s="6">
        <v>1</v>
      </c>
      <c r="H29" s="1">
        <v>30</v>
      </c>
      <c r="I29" s="1" t="s">
        <v>34</v>
      </c>
      <c r="J29" s="1">
        <v>103.2</v>
      </c>
      <c r="K29" s="1">
        <f t="shared" si="2"/>
        <v>0.5309999999999917</v>
      </c>
      <c r="L29" s="1"/>
      <c r="M29" s="1"/>
      <c r="N29" s="1"/>
      <c r="O29" s="1">
        <v>124.00360000000001</v>
      </c>
      <c r="P29" s="1">
        <f t="shared" si="3"/>
        <v>20.746199999999998</v>
      </c>
      <c r="Q29" s="5">
        <f>13*P29-O29-N29-F29</f>
        <v>30.285999999999945</v>
      </c>
      <c r="R29" s="5">
        <v>60</v>
      </c>
      <c r="S29" s="5">
        <v>60</v>
      </c>
      <c r="T29" s="24" t="s">
        <v>151</v>
      </c>
      <c r="U29" s="1">
        <f t="shared" si="6"/>
        <v>14.432262293817665</v>
      </c>
      <c r="V29" s="1">
        <f t="shared" si="7"/>
        <v>11.540166391917557</v>
      </c>
      <c r="W29" s="1">
        <v>23.533999999999999</v>
      </c>
      <c r="X29" s="1">
        <v>18.3704</v>
      </c>
      <c r="Y29" s="1">
        <v>18.2074</v>
      </c>
      <c r="Z29" s="1">
        <v>26.885200000000001</v>
      </c>
      <c r="AA29" s="1">
        <v>24.256399999999999</v>
      </c>
      <c r="AB29" s="1">
        <v>16.109000000000002</v>
      </c>
      <c r="AC29" s="1"/>
      <c r="AD29" s="1">
        <f t="shared" si="8"/>
        <v>60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66</v>
      </c>
      <c r="B30" s="14" t="s">
        <v>33</v>
      </c>
      <c r="C30" s="14"/>
      <c r="D30" s="14"/>
      <c r="E30" s="14"/>
      <c r="F30" s="14"/>
      <c r="G30" s="15">
        <v>0</v>
      </c>
      <c r="H30" s="14">
        <v>45</v>
      </c>
      <c r="I30" s="14" t="s">
        <v>34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3"/>
        <v>0</v>
      </c>
      <c r="Q30" s="16"/>
      <c r="R30" s="16">
        <f t="shared" si="5"/>
        <v>0</v>
      </c>
      <c r="S30" s="16"/>
      <c r="T30" s="14"/>
      <c r="U30" s="14" t="e">
        <f t="shared" si="6"/>
        <v>#DIV/0!</v>
      </c>
      <c r="V30" s="14" t="e">
        <f t="shared" si="7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67</v>
      </c>
      <c r="AD30" s="14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68</v>
      </c>
      <c r="B31" s="14" t="s">
        <v>33</v>
      </c>
      <c r="C31" s="14"/>
      <c r="D31" s="14"/>
      <c r="E31" s="14"/>
      <c r="F31" s="14"/>
      <c r="G31" s="15">
        <v>0</v>
      </c>
      <c r="H31" s="14">
        <v>40</v>
      </c>
      <c r="I31" s="14" t="s">
        <v>34</v>
      </c>
      <c r="J31" s="14"/>
      <c r="K31" s="14">
        <f t="shared" si="2"/>
        <v>0</v>
      </c>
      <c r="L31" s="14"/>
      <c r="M31" s="14"/>
      <c r="N31" s="14"/>
      <c r="O31" s="14"/>
      <c r="P31" s="14">
        <f t="shared" si="3"/>
        <v>0</v>
      </c>
      <c r="Q31" s="16"/>
      <c r="R31" s="16">
        <f t="shared" si="5"/>
        <v>0</v>
      </c>
      <c r="S31" s="16"/>
      <c r="T31" s="14"/>
      <c r="U31" s="14" t="e">
        <f t="shared" si="6"/>
        <v>#DIV/0!</v>
      </c>
      <c r="V31" s="14" t="e">
        <f t="shared" si="7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 t="s">
        <v>67</v>
      </c>
      <c r="AD31" s="14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69</v>
      </c>
      <c r="B32" s="20" t="s">
        <v>33</v>
      </c>
      <c r="C32" s="20">
        <v>439.10199999999998</v>
      </c>
      <c r="D32" s="20">
        <v>575.21699999999998</v>
      </c>
      <c r="E32" s="20">
        <v>575.678</v>
      </c>
      <c r="F32" s="20">
        <v>351.65600000000001</v>
      </c>
      <c r="G32" s="21">
        <v>1</v>
      </c>
      <c r="H32" s="20">
        <v>40</v>
      </c>
      <c r="I32" s="20" t="s">
        <v>34</v>
      </c>
      <c r="J32" s="20">
        <v>559.35</v>
      </c>
      <c r="K32" s="20">
        <f t="shared" si="2"/>
        <v>16.327999999999975</v>
      </c>
      <c r="L32" s="20"/>
      <c r="M32" s="20"/>
      <c r="N32" s="20">
        <v>50</v>
      </c>
      <c r="O32" s="20">
        <v>226.60660000000021</v>
      </c>
      <c r="P32" s="20">
        <f t="shared" si="3"/>
        <v>115.1356</v>
      </c>
      <c r="Q32" s="22">
        <f>7*P32-O32-N32-F32</f>
        <v>177.68659999999983</v>
      </c>
      <c r="R32" s="22">
        <f t="shared" si="5"/>
        <v>177.68659999999983</v>
      </c>
      <c r="S32" s="22"/>
      <c r="T32" s="20"/>
      <c r="U32" s="20">
        <f t="shared" si="6"/>
        <v>7</v>
      </c>
      <c r="V32" s="20">
        <f t="shared" si="7"/>
        <v>5.4567188601961538</v>
      </c>
      <c r="W32" s="20">
        <v>117.2392</v>
      </c>
      <c r="X32" s="20">
        <v>102.0048</v>
      </c>
      <c r="Y32" s="20">
        <v>100.57380000000001</v>
      </c>
      <c r="Z32" s="20">
        <v>97.958399999999997</v>
      </c>
      <c r="AA32" s="20">
        <v>92.868799999999993</v>
      </c>
      <c r="AB32" s="20">
        <v>94.225999999999999</v>
      </c>
      <c r="AC32" s="20" t="s">
        <v>70</v>
      </c>
      <c r="AD32" s="20">
        <f t="shared" si="8"/>
        <v>178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>
        <v>47.82</v>
      </c>
      <c r="D33" s="1">
        <v>69.795000000000002</v>
      </c>
      <c r="E33" s="1">
        <v>42.323999999999998</v>
      </c>
      <c r="F33" s="1">
        <v>61.728999999999999</v>
      </c>
      <c r="G33" s="6">
        <v>1</v>
      </c>
      <c r="H33" s="1">
        <v>40</v>
      </c>
      <c r="I33" s="1" t="s">
        <v>34</v>
      </c>
      <c r="J33" s="1">
        <v>41.951999999999998</v>
      </c>
      <c r="K33" s="1">
        <f t="shared" si="2"/>
        <v>0.37199999999999989</v>
      </c>
      <c r="L33" s="1"/>
      <c r="M33" s="1"/>
      <c r="N33" s="1">
        <v>11.53879999999999</v>
      </c>
      <c r="O33" s="1"/>
      <c r="P33" s="1">
        <f t="shared" si="3"/>
        <v>8.4648000000000003</v>
      </c>
      <c r="Q33" s="5">
        <f t="shared" ref="Q33" si="12">11*P33-O33-N33-F33</f>
        <v>19.845000000000013</v>
      </c>
      <c r="R33" s="5">
        <f t="shared" si="5"/>
        <v>19.845000000000013</v>
      </c>
      <c r="S33" s="5"/>
      <c r="T33" s="1"/>
      <c r="U33" s="1">
        <f t="shared" si="6"/>
        <v>11</v>
      </c>
      <c r="V33" s="1">
        <f t="shared" si="7"/>
        <v>8.655585483413665</v>
      </c>
      <c r="W33" s="1">
        <v>7.2292000000000014</v>
      </c>
      <c r="X33" s="1">
        <v>8.9227999999999987</v>
      </c>
      <c r="Y33" s="1">
        <v>9.7403999999999993</v>
      </c>
      <c r="Z33" s="1">
        <v>9.08</v>
      </c>
      <c r="AA33" s="1">
        <v>8.0518000000000001</v>
      </c>
      <c r="AB33" s="1">
        <v>6.923</v>
      </c>
      <c r="AC33" s="1"/>
      <c r="AD33" s="1">
        <f t="shared" si="8"/>
        <v>20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72</v>
      </c>
      <c r="B34" s="9" t="s">
        <v>33</v>
      </c>
      <c r="C34" s="9">
        <v>30</v>
      </c>
      <c r="D34" s="9"/>
      <c r="E34" s="9">
        <v>6.8310000000000004</v>
      </c>
      <c r="F34" s="9">
        <v>23.169</v>
      </c>
      <c r="G34" s="10">
        <v>0</v>
      </c>
      <c r="H34" s="9">
        <v>45</v>
      </c>
      <c r="I34" s="9" t="s">
        <v>55</v>
      </c>
      <c r="J34" s="9">
        <v>4.7</v>
      </c>
      <c r="K34" s="9">
        <f t="shared" si="2"/>
        <v>2.1310000000000002</v>
      </c>
      <c r="L34" s="9"/>
      <c r="M34" s="9"/>
      <c r="N34" s="9"/>
      <c r="O34" s="9">
        <v>-13.536</v>
      </c>
      <c r="P34" s="9">
        <f t="shared" si="3"/>
        <v>1.3662000000000001</v>
      </c>
      <c r="Q34" s="11"/>
      <c r="R34" s="11">
        <f t="shared" si="5"/>
        <v>0</v>
      </c>
      <c r="S34" s="11"/>
      <c r="T34" s="9"/>
      <c r="U34" s="9">
        <f t="shared" si="6"/>
        <v>7.0509442248572682</v>
      </c>
      <c r="V34" s="9">
        <f t="shared" si="7"/>
        <v>7.0509442248572682</v>
      </c>
      <c r="W34" s="9">
        <v>1.0975999999999999</v>
      </c>
      <c r="X34" s="9">
        <v>0</v>
      </c>
      <c r="Y34" s="9">
        <v>0</v>
      </c>
      <c r="Z34" s="9">
        <v>0.378</v>
      </c>
      <c r="AA34" s="9">
        <v>0.64660000000000006</v>
      </c>
      <c r="AB34" s="9">
        <v>2.2761999999999998</v>
      </c>
      <c r="AC34" s="12" t="s">
        <v>149</v>
      </c>
      <c r="AD34" s="9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33</v>
      </c>
      <c r="C35" s="1">
        <v>26.934999999999999</v>
      </c>
      <c r="D35" s="1">
        <v>30.259</v>
      </c>
      <c r="E35" s="1">
        <v>26.347000000000001</v>
      </c>
      <c r="F35" s="1">
        <v>20.091999999999999</v>
      </c>
      <c r="G35" s="6">
        <v>1</v>
      </c>
      <c r="H35" s="1">
        <v>30</v>
      </c>
      <c r="I35" s="1" t="s">
        <v>34</v>
      </c>
      <c r="J35" s="1">
        <v>27.462</v>
      </c>
      <c r="K35" s="1">
        <f t="shared" si="2"/>
        <v>-1.1149999999999984</v>
      </c>
      <c r="L35" s="1"/>
      <c r="M35" s="1"/>
      <c r="N35" s="1">
        <v>8.605599999999999</v>
      </c>
      <c r="O35" s="1">
        <v>25.40288</v>
      </c>
      <c r="P35" s="1">
        <f t="shared" si="3"/>
        <v>5.2694000000000001</v>
      </c>
      <c r="Q35" s="5">
        <v>5</v>
      </c>
      <c r="R35" s="5">
        <f t="shared" si="5"/>
        <v>5</v>
      </c>
      <c r="S35" s="5"/>
      <c r="T35" s="1"/>
      <c r="U35" s="1">
        <f t="shared" si="6"/>
        <v>11.215789273921128</v>
      </c>
      <c r="V35" s="1">
        <f t="shared" si="7"/>
        <v>10.266914639237863</v>
      </c>
      <c r="W35" s="1">
        <v>5.8612000000000002</v>
      </c>
      <c r="X35" s="1">
        <v>4.1162000000000001</v>
      </c>
      <c r="Y35" s="1">
        <v>3.26</v>
      </c>
      <c r="Z35" s="1">
        <v>4.5716000000000001</v>
      </c>
      <c r="AA35" s="1">
        <v>3.7202000000000002</v>
      </c>
      <c r="AB35" s="1">
        <v>1.3622000000000001</v>
      </c>
      <c r="AC35" s="1"/>
      <c r="AD35" s="1">
        <f t="shared" si="8"/>
        <v>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33</v>
      </c>
      <c r="C36" s="1">
        <v>364.80399999999997</v>
      </c>
      <c r="D36" s="1">
        <v>300.327</v>
      </c>
      <c r="E36" s="1">
        <v>257.18200000000002</v>
      </c>
      <c r="F36" s="1">
        <v>374.15199999999999</v>
      </c>
      <c r="G36" s="6">
        <v>1</v>
      </c>
      <c r="H36" s="1">
        <v>50</v>
      </c>
      <c r="I36" s="1" t="s">
        <v>34</v>
      </c>
      <c r="J36" s="1">
        <v>251.9</v>
      </c>
      <c r="K36" s="1">
        <f t="shared" si="2"/>
        <v>5.2820000000000107</v>
      </c>
      <c r="L36" s="1"/>
      <c r="M36" s="1"/>
      <c r="N36" s="1">
        <v>18.705800000000011</v>
      </c>
      <c r="O36" s="1">
        <v>26.33620000000008</v>
      </c>
      <c r="P36" s="1">
        <f t="shared" si="3"/>
        <v>51.436400000000006</v>
      </c>
      <c r="Q36" s="5">
        <f t="shared" ref="Q36:Q50" si="13">11*P36-O36-N36-F36</f>
        <v>146.60639999999995</v>
      </c>
      <c r="R36" s="5">
        <f t="shared" si="5"/>
        <v>146.60639999999995</v>
      </c>
      <c r="S36" s="5"/>
      <c r="T36" s="1"/>
      <c r="U36" s="1">
        <f t="shared" si="6"/>
        <v>11</v>
      </c>
      <c r="V36" s="1">
        <f t="shared" si="7"/>
        <v>8.1497538707996675</v>
      </c>
      <c r="W36" s="1">
        <v>45.545000000000002</v>
      </c>
      <c r="X36" s="1">
        <v>58.509799999999998</v>
      </c>
      <c r="Y36" s="1">
        <v>65.444800000000001</v>
      </c>
      <c r="Z36" s="1">
        <v>72.318600000000004</v>
      </c>
      <c r="AA36" s="1">
        <v>71.730999999999995</v>
      </c>
      <c r="AB36" s="1">
        <v>57.308799999999998</v>
      </c>
      <c r="AC36" s="1"/>
      <c r="AD36" s="1">
        <f t="shared" si="8"/>
        <v>147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33</v>
      </c>
      <c r="C37" s="1">
        <v>284.755</v>
      </c>
      <c r="D37" s="1">
        <v>159.65799999999999</v>
      </c>
      <c r="E37" s="1">
        <v>207.26499999999999</v>
      </c>
      <c r="F37" s="1">
        <v>196.71</v>
      </c>
      <c r="G37" s="6">
        <v>1</v>
      </c>
      <c r="H37" s="1">
        <v>50</v>
      </c>
      <c r="I37" s="1" t="s">
        <v>34</v>
      </c>
      <c r="J37" s="1">
        <v>198.2</v>
      </c>
      <c r="K37" s="1">
        <f t="shared" si="2"/>
        <v>9.0649999999999977</v>
      </c>
      <c r="L37" s="1"/>
      <c r="M37" s="1"/>
      <c r="N37" s="1">
        <v>18.811159999999919</v>
      </c>
      <c r="O37" s="1">
        <v>165.36884000000009</v>
      </c>
      <c r="P37" s="1">
        <f t="shared" si="3"/>
        <v>41.452999999999996</v>
      </c>
      <c r="Q37" s="5">
        <f t="shared" si="13"/>
        <v>75.092999999999932</v>
      </c>
      <c r="R37" s="5">
        <f t="shared" si="5"/>
        <v>75.092999999999932</v>
      </c>
      <c r="S37" s="5"/>
      <c r="T37" s="1"/>
      <c r="U37" s="1">
        <f t="shared" si="6"/>
        <v>11</v>
      </c>
      <c r="V37" s="1">
        <f t="shared" si="7"/>
        <v>9.1884785178394814</v>
      </c>
      <c r="W37" s="1">
        <v>40.435000000000002</v>
      </c>
      <c r="X37" s="1">
        <v>37.8384</v>
      </c>
      <c r="Y37" s="1">
        <v>42.717399999999998</v>
      </c>
      <c r="Z37" s="1">
        <v>52.099200000000003</v>
      </c>
      <c r="AA37" s="1">
        <v>51.462599999999988</v>
      </c>
      <c r="AB37" s="1">
        <v>44.830199999999998</v>
      </c>
      <c r="AC37" s="1"/>
      <c r="AD37" s="1">
        <f t="shared" si="8"/>
        <v>75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33</v>
      </c>
      <c r="C38" s="1">
        <v>85.921999999999997</v>
      </c>
      <c r="D38" s="1"/>
      <c r="E38" s="1">
        <v>56.661999999999999</v>
      </c>
      <c r="F38" s="1">
        <v>22.783000000000001</v>
      </c>
      <c r="G38" s="6">
        <v>1</v>
      </c>
      <c r="H38" s="1">
        <v>50</v>
      </c>
      <c r="I38" s="1" t="s">
        <v>34</v>
      </c>
      <c r="J38" s="1">
        <v>55.9</v>
      </c>
      <c r="K38" s="1">
        <f t="shared" ref="K38:K69" si="14">E38-J38</f>
        <v>0.76200000000000045</v>
      </c>
      <c r="L38" s="1"/>
      <c r="M38" s="1"/>
      <c r="N38" s="1"/>
      <c r="O38" s="1">
        <v>82.705360000000013</v>
      </c>
      <c r="P38" s="1">
        <f t="shared" si="3"/>
        <v>11.3324</v>
      </c>
      <c r="Q38" s="5">
        <f t="shared" si="13"/>
        <v>19.168039999999976</v>
      </c>
      <c r="R38" s="5">
        <f t="shared" si="5"/>
        <v>19.168039999999976</v>
      </c>
      <c r="S38" s="5"/>
      <c r="T38" s="1"/>
      <c r="U38" s="1">
        <f t="shared" si="6"/>
        <v>11</v>
      </c>
      <c r="V38" s="1">
        <f t="shared" si="7"/>
        <v>9.3085630581342009</v>
      </c>
      <c r="W38" s="1">
        <v>10.9034</v>
      </c>
      <c r="X38" s="1">
        <v>5.3353999999999999</v>
      </c>
      <c r="Y38" s="1">
        <v>7.7632000000000003</v>
      </c>
      <c r="Z38" s="1">
        <v>9.3341999999999992</v>
      </c>
      <c r="AA38" s="1">
        <v>9.4762000000000004</v>
      </c>
      <c r="AB38" s="1">
        <v>12.6294</v>
      </c>
      <c r="AC38" s="1"/>
      <c r="AD38" s="1">
        <f t="shared" si="8"/>
        <v>19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39</v>
      </c>
      <c r="C39" s="1">
        <v>621</v>
      </c>
      <c r="D39" s="1">
        <v>612</v>
      </c>
      <c r="E39" s="1">
        <v>565</v>
      </c>
      <c r="F39" s="1">
        <v>589</v>
      </c>
      <c r="G39" s="6">
        <v>0.4</v>
      </c>
      <c r="H39" s="1">
        <v>45</v>
      </c>
      <c r="I39" s="1" t="s">
        <v>34</v>
      </c>
      <c r="J39" s="1">
        <v>563</v>
      </c>
      <c r="K39" s="1">
        <f t="shared" si="14"/>
        <v>2</v>
      </c>
      <c r="L39" s="1"/>
      <c r="M39" s="1"/>
      <c r="N39" s="1">
        <v>114.40000000000011</v>
      </c>
      <c r="O39" s="1">
        <v>549.68000000000006</v>
      </c>
      <c r="P39" s="1">
        <f t="shared" si="3"/>
        <v>113</v>
      </c>
      <c r="Q39" s="5"/>
      <c r="R39" s="5">
        <f t="shared" si="5"/>
        <v>0</v>
      </c>
      <c r="S39" s="5"/>
      <c r="T39" s="1"/>
      <c r="U39" s="1">
        <f t="shared" si="6"/>
        <v>11.089203539823011</v>
      </c>
      <c r="V39" s="1">
        <f t="shared" si="7"/>
        <v>11.089203539823011</v>
      </c>
      <c r="W39" s="1">
        <v>118</v>
      </c>
      <c r="X39" s="1">
        <v>114.4</v>
      </c>
      <c r="Y39" s="1">
        <v>122</v>
      </c>
      <c r="Z39" s="1">
        <v>117.2</v>
      </c>
      <c r="AA39" s="1">
        <v>123.4</v>
      </c>
      <c r="AB39" s="1">
        <v>112.4</v>
      </c>
      <c r="AC39" s="1"/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39</v>
      </c>
      <c r="C40" s="1">
        <v>66</v>
      </c>
      <c r="D40" s="1"/>
      <c r="E40" s="1">
        <v>43</v>
      </c>
      <c r="F40" s="1">
        <v>12</v>
      </c>
      <c r="G40" s="6">
        <v>0.45</v>
      </c>
      <c r="H40" s="1">
        <v>50</v>
      </c>
      <c r="I40" s="1" t="s">
        <v>34</v>
      </c>
      <c r="J40" s="1">
        <v>43</v>
      </c>
      <c r="K40" s="1">
        <f t="shared" si="14"/>
        <v>0</v>
      </c>
      <c r="L40" s="1"/>
      <c r="M40" s="1"/>
      <c r="N40" s="1">
        <v>28.599999999999991</v>
      </c>
      <c r="O40" s="1">
        <v>60.400000000000013</v>
      </c>
      <c r="P40" s="1">
        <f t="shared" si="3"/>
        <v>8.6</v>
      </c>
      <c r="Q40" s="5"/>
      <c r="R40" s="5">
        <f t="shared" si="5"/>
        <v>0</v>
      </c>
      <c r="S40" s="5"/>
      <c r="T40" s="1"/>
      <c r="U40" s="1">
        <f t="shared" si="6"/>
        <v>11.744186046511629</v>
      </c>
      <c r="V40" s="1">
        <f t="shared" si="7"/>
        <v>11.744186046511629</v>
      </c>
      <c r="W40" s="1">
        <v>10.199999999999999</v>
      </c>
      <c r="X40" s="1">
        <v>7.6</v>
      </c>
      <c r="Y40" s="1">
        <v>5.4</v>
      </c>
      <c r="Z40" s="1">
        <v>7</v>
      </c>
      <c r="AA40" s="1">
        <v>8.6</v>
      </c>
      <c r="AB40" s="1">
        <v>6.8</v>
      </c>
      <c r="AC40" s="1"/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550</v>
      </c>
      <c r="D41" s="1">
        <v>462</v>
      </c>
      <c r="E41" s="1">
        <v>479</v>
      </c>
      <c r="F41" s="1">
        <v>432</v>
      </c>
      <c r="G41" s="6">
        <v>0.4</v>
      </c>
      <c r="H41" s="1">
        <v>45</v>
      </c>
      <c r="I41" s="1" t="s">
        <v>34</v>
      </c>
      <c r="J41" s="1">
        <v>481</v>
      </c>
      <c r="K41" s="1">
        <f t="shared" si="14"/>
        <v>-2</v>
      </c>
      <c r="L41" s="1"/>
      <c r="M41" s="1"/>
      <c r="N41" s="1">
        <v>130.80000000000001</v>
      </c>
      <c r="O41" s="1">
        <v>467.91999999999979</v>
      </c>
      <c r="P41" s="1">
        <f t="shared" si="3"/>
        <v>95.8</v>
      </c>
      <c r="Q41" s="5">
        <f t="shared" si="13"/>
        <v>23.080000000000098</v>
      </c>
      <c r="R41" s="5">
        <f t="shared" si="5"/>
        <v>23.080000000000098</v>
      </c>
      <c r="S41" s="5"/>
      <c r="T41" s="1"/>
      <c r="U41" s="1">
        <f t="shared" si="6"/>
        <v>11</v>
      </c>
      <c r="V41" s="1">
        <f t="shared" si="7"/>
        <v>10.759081419624215</v>
      </c>
      <c r="W41" s="1">
        <v>99.6</v>
      </c>
      <c r="X41" s="1">
        <v>95.8</v>
      </c>
      <c r="Y41" s="1">
        <v>101</v>
      </c>
      <c r="Z41" s="1">
        <v>100.8</v>
      </c>
      <c r="AA41" s="1">
        <v>105</v>
      </c>
      <c r="AB41" s="1">
        <v>99.8</v>
      </c>
      <c r="AC41" s="1"/>
      <c r="AD41" s="1">
        <f t="shared" si="8"/>
        <v>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33</v>
      </c>
      <c r="C42" s="1">
        <v>100.52500000000001</v>
      </c>
      <c r="D42" s="1"/>
      <c r="E42" s="1">
        <v>23.228000000000002</v>
      </c>
      <c r="F42" s="1">
        <v>66.8</v>
      </c>
      <c r="G42" s="6">
        <v>1</v>
      </c>
      <c r="H42" s="1">
        <v>45</v>
      </c>
      <c r="I42" s="1" t="s">
        <v>34</v>
      </c>
      <c r="J42" s="1">
        <v>22</v>
      </c>
      <c r="K42" s="1">
        <f t="shared" si="14"/>
        <v>1.2280000000000015</v>
      </c>
      <c r="L42" s="1"/>
      <c r="M42" s="1"/>
      <c r="N42" s="1"/>
      <c r="O42" s="1"/>
      <c r="P42" s="1">
        <f t="shared" si="3"/>
        <v>4.6456</v>
      </c>
      <c r="Q42" s="5"/>
      <c r="R42" s="5">
        <f t="shared" si="5"/>
        <v>0</v>
      </c>
      <c r="S42" s="5"/>
      <c r="T42" s="1"/>
      <c r="U42" s="1">
        <f t="shared" si="6"/>
        <v>14.3791975202342</v>
      </c>
      <c r="V42" s="1">
        <f t="shared" si="7"/>
        <v>14.3791975202342</v>
      </c>
      <c r="W42" s="1">
        <v>5.8785999999999996</v>
      </c>
      <c r="X42" s="1">
        <v>4.0747999999999998</v>
      </c>
      <c r="Y42" s="1">
        <v>3.6798000000000002</v>
      </c>
      <c r="Z42" s="1">
        <v>6.5090000000000003</v>
      </c>
      <c r="AA42" s="1">
        <v>5.9933999999999994</v>
      </c>
      <c r="AB42" s="1">
        <v>7.0526</v>
      </c>
      <c r="AC42" s="23" t="s">
        <v>81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39</v>
      </c>
      <c r="C43" s="1">
        <v>44</v>
      </c>
      <c r="D43" s="1">
        <v>12</v>
      </c>
      <c r="E43" s="1">
        <v>24</v>
      </c>
      <c r="F43" s="1">
        <v>26</v>
      </c>
      <c r="G43" s="6">
        <v>0.45</v>
      </c>
      <c r="H43" s="1">
        <v>45</v>
      </c>
      <c r="I43" s="1" t="s">
        <v>34</v>
      </c>
      <c r="J43" s="1">
        <v>30</v>
      </c>
      <c r="K43" s="1">
        <f t="shared" si="14"/>
        <v>-6</v>
      </c>
      <c r="L43" s="1"/>
      <c r="M43" s="1"/>
      <c r="N43" s="1"/>
      <c r="O43" s="1"/>
      <c r="P43" s="1">
        <f t="shared" si="3"/>
        <v>4.8</v>
      </c>
      <c r="Q43" s="5">
        <f t="shared" si="13"/>
        <v>26.799999999999997</v>
      </c>
      <c r="R43" s="5">
        <f t="shared" si="5"/>
        <v>26.799999999999997</v>
      </c>
      <c r="S43" s="5"/>
      <c r="T43" s="1"/>
      <c r="U43" s="1">
        <f t="shared" si="6"/>
        <v>11</v>
      </c>
      <c r="V43" s="1">
        <f t="shared" si="7"/>
        <v>5.416666666666667</v>
      </c>
      <c r="W43" s="1">
        <v>3.2</v>
      </c>
      <c r="X43" s="1">
        <v>2.4</v>
      </c>
      <c r="Y43" s="1">
        <v>3.2</v>
      </c>
      <c r="Z43" s="1">
        <v>5.8</v>
      </c>
      <c r="AA43" s="1">
        <v>5.8</v>
      </c>
      <c r="AB43" s="1">
        <v>4.2</v>
      </c>
      <c r="AC43" s="1"/>
      <c r="AD43" s="1">
        <f t="shared" si="8"/>
        <v>12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39</v>
      </c>
      <c r="C44" s="1">
        <v>108</v>
      </c>
      <c r="D44" s="1">
        <v>30</v>
      </c>
      <c r="E44" s="1">
        <v>81</v>
      </c>
      <c r="F44" s="1">
        <v>40</v>
      </c>
      <c r="G44" s="6">
        <v>0.35</v>
      </c>
      <c r="H44" s="1">
        <v>40</v>
      </c>
      <c r="I44" s="1" t="s">
        <v>34</v>
      </c>
      <c r="J44" s="1">
        <v>84</v>
      </c>
      <c r="K44" s="1">
        <f t="shared" si="14"/>
        <v>-3</v>
      </c>
      <c r="L44" s="1"/>
      <c r="M44" s="1"/>
      <c r="N44" s="1"/>
      <c r="O44" s="1">
        <v>122</v>
      </c>
      <c r="P44" s="1">
        <f t="shared" si="3"/>
        <v>16.2</v>
      </c>
      <c r="Q44" s="5">
        <f t="shared" si="13"/>
        <v>16.199999999999989</v>
      </c>
      <c r="R44" s="5">
        <f t="shared" si="5"/>
        <v>16.199999999999989</v>
      </c>
      <c r="S44" s="5"/>
      <c r="T44" s="1"/>
      <c r="U44" s="1">
        <f t="shared" si="6"/>
        <v>11</v>
      </c>
      <c r="V44" s="1">
        <f t="shared" si="7"/>
        <v>10</v>
      </c>
      <c r="W44" s="1">
        <v>16.600000000000001</v>
      </c>
      <c r="X44" s="1">
        <v>5.8</v>
      </c>
      <c r="Y44" s="1">
        <v>6.4</v>
      </c>
      <c r="Z44" s="1">
        <v>10.199999999999999</v>
      </c>
      <c r="AA44" s="1">
        <v>9.8000000000000007</v>
      </c>
      <c r="AB44" s="1">
        <v>10.4</v>
      </c>
      <c r="AC44" s="1"/>
      <c r="AD44" s="1">
        <f t="shared" si="8"/>
        <v>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33</v>
      </c>
      <c r="C45" s="1">
        <v>95.155000000000001</v>
      </c>
      <c r="D45" s="1">
        <v>81.254000000000005</v>
      </c>
      <c r="E45" s="1">
        <v>71.721000000000004</v>
      </c>
      <c r="F45" s="1">
        <v>84.799000000000007</v>
      </c>
      <c r="G45" s="6">
        <v>1</v>
      </c>
      <c r="H45" s="1">
        <v>40</v>
      </c>
      <c r="I45" s="1" t="s">
        <v>34</v>
      </c>
      <c r="J45" s="1">
        <v>78.2</v>
      </c>
      <c r="K45" s="1">
        <f t="shared" si="14"/>
        <v>-6.4789999999999992</v>
      </c>
      <c r="L45" s="1"/>
      <c r="M45" s="1"/>
      <c r="N45" s="1"/>
      <c r="O45" s="1">
        <v>71.001239999999967</v>
      </c>
      <c r="P45" s="1">
        <f t="shared" si="3"/>
        <v>14.344200000000001</v>
      </c>
      <c r="Q45" s="5">
        <v>5</v>
      </c>
      <c r="R45" s="5">
        <f t="shared" si="5"/>
        <v>5</v>
      </c>
      <c r="S45" s="5"/>
      <c r="T45" s="1"/>
      <c r="U45" s="1">
        <f t="shared" si="6"/>
        <v>11.210122558246537</v>
      </c>
      <c r="V45" s="1">
        <f t="shared" si="7"/>
        <v>10.861549615872615</v>
      </c>
      <c r="W45" s="1">
        <v>15.4956</v>
      </c>
      <c r="X45" s="1">
        <v>14.539199999999999</v>
      </c>
      <c r="Y45" s="1">
        <v>17.3644</v>
      </c>
      <c r="Z45" s="1">
        <v>19.934999999999999</v>
      </c>
      <c r="AA45" s="1">
        <v>18.3856</v>
      </c>
      <c r="AB45" s="1">
        <v>21.251999999999999</v>
      </c>
      <c r="AC45" s="1"/>
      <c r="AD45" s="1">
        <f t="shared" si="8"/>
        <v>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39</v>
      </c>
      <c r="C46" s="1">
        <v>323</v>
      </c>
      <c r="D46" s="1">
        <v>1</v>
      </c>
      <c r="E46" s="1">
        <v>179</v>
      </c>
      <c r="F46" s="1">
        <v>97</v>
      </c>
      <c r="G46" s="6">
        <v>0.4</v>
      </c>
      <c r="H46" s="1">
        <v>40</v>
      </c>
      <c r="I46" s="1" t="s">
        <v>34</v>
      </c>
      <c r="J46" s="1">
        <v>192</v>
      </c>
      <c r="K46" s="1">
        <f t="shared" si="14"/>
        <v>-13</v>
      </c>
      <c r="L46" s="1"/>
      <c r="M46" s="1"/>
      <c r="N46" s="1">
        <v>17.800000000000011</v>
      </c>
      <c r="O46" s="1">
        <v>280.2</v>
      </c>
      <c r="P46" s="1">
        <f t="shared" si="3"/>
        <v>35.799999999999997</v>
      </c>
      <c r="Q46" s="5"/>
      <c r="R46" s="5">
        <f t="shared" si="5"/>
        <v>0</v>
      </c>
      <c r="S46" s="5"/>
      <c r="T46" s="1"/>
      <c r="U46" s="1">
        <f t="shared" si="6"/>
        <v>11.033519553072626</v>
      </c>
      <c r="V46" s="1">
        <f t="shared" si="7"/>
        <v>11.033519553072626</v>
      </c>
      <c r="W46" s="1">
        <v>40.6</v>
      </c>
      <c r="X46" s="1">
        <v>27.8</v>
      </c>
      <c r="Y46" s="1">
        <v>24.2</v>
      </c>
      <c r="Z46" s="1">
        <v>26.2</v>
      </c>
      <c r="AA46" s="1">
        <v>29.8</v>
      </c>
      <c r="AB46" s="1">
        <v>50.2</v>
      </c>
      <c r="AC46" s="1"/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39</v>
      </c>
      <c r="C47" s="1">
        <v>255</v>
      </c>
      <c r="D47" s="1">
        <v>240</v>
      </c>
      <c r="E47" s="1">
        <v>418</v>
      </c>
      <c r="F47" s="1">
        <v>33</v>
      </c>
      <c r="G47" s="6">
        <v>0.4</v>
      </c>
      <c r="H47" s="1">
        <v>45</v>
      </c>
      <c r="I47" s="1" t="s">
        <v>34</v>
      </c>
      <c r="J47" s="1">
        <v>436</v>
      </c>
      <c r="K47" s="1">
        <f t="shared" si="14"/>
        <v>-18</v>
      </c>
      <c r="L47" s="1"/>
      <c r="M47" s="1"/>
      <c r="N47" s="1">
        <v>149.80000000000001</v>
      </c>
      <c r="O47" s="1">
        <v>254.8000000000001</v>
      </c>
      <c r="P47" s="1">
        <f t="shared" si="3"/>
        <v>83.6</v>
      </c>
      <c r="Q47" s="5">
        <f t="shared" si="13"/>
        <v>481.99999999999977</v>
      </c>
      <c r="R47" s="5">
        <f t="shared" si="5"/>
        <v>481.99999999999977</v>
      </c>
      <c r="S47" s="5"/>
      <c r="T47" s="1"/>
      <c r="U47" s="1">
        <f t="shared" si="6"/>
        <v>11</v>
      </c>
      <c r="V47" s="1">
        <f t="shared" si="7"/>
        <v>5.2344497607655525</v>
      </c>
      <c r="W47" s="1">
        <v>56</v>
      </c>
      <c r="X47" s="1">
        <v>52.8</v>
      </c>
      <c r="Y47" s="1">
        <v>47.4</v>
      </c>
      <c r="Z47" s="1">
        <v>46.6</v>
      </c>
      <c r="AA47" s="1">
        <v>49.4</v>
      </c>
      <c r="AB47" s="1">
        <v>39.799999999999997</v>
      </c>
      <c r="AC47" s="1"/>
      <c r="AD47" s="1">
        <f t="shared" si="8"/>
        <v>193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>
        <v>145.648</v>
      </c>
      <c r="D48" s="1">
        <v>64.231999999999999</v>
      </c>
      <c r="E48" s="1">
        <v>103.51600000000001</v>
      </c>
      <c r="F48" s="1">
        <v>92.022000000000006</v>
      </c>
      <c r="G48" s="6">
        <v>1</v>
      </c>
      <c r="H48" s="1">
        <v>40</v>
      </c>
      <c r="I48" s="1" t="s">
        <v>34</v>
      </c>
      <c r="J48" s="1">
        <v>102.2</v>
      </c>
      <c r="K48" s="1">
        <f t="shared" si="14"/>
        <v>1.3160000000000025</v>
      </c>
      <c r="L48" s="1"/>
      <c r="M48" s="1"/>
      <c r="N48" s="1"/>
      <c r="O48" s="1">
        <v>98.446680000000029</v>
      </c>
      <c r="P48" s="1">
        <f t="shared" si="3"/>
        <v>20.703200000000002</v>
      </c>
      <c r="Q48" s="5">
        <f t="shared" si="13"/>
        <v>37.26652</v>
      </c>
      <c r="R48" s="5">
        <f t="shared" si="5"/>
        <v>37.26652</v>
      </c>
      <c r="S48" s="5"/>
      <c r="T48" s="1"/>
      <c r="U48" s="1">
        <f t="shared" si="6"/>
        <v>11</v>
      </c>
      <c r="V48" s="1">
        <f t="shared" si="7"/>
        <v>9.1999632906990225</v>
      </c>
      <c r="W48" s="1">
        <v>19.834199999999999</v>
      </c>
      <c r="X48" s="1">
        <v>13.843400000000001</v>
      </c>
      <c r="Y48" s="1">
        <v>15.172599999999999</v>
      </c>
      <c r="Z48" s="1">
        <v>17.433</v>
      </c>
      <c r="AA48" s="1">
        <v>17.8614</v>
      </c>
      <c r="AB48" s="1">
        <v>24.014399999999998</v>
      </c>
      <c r="AC48" s="1" t="s">
        <v>88</v>
      </c>
      <c r="AD48" s="1">
        <f t="shared" si="8"/>
        <v>37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39</v>
      </c>
      <c r="C49" s="1">
        <v>69</v>
      </c>
      <c r="D49" s="1">
        <v>30</v>
      </c>
      <c r="E49" s="1">
        <v>61</v>
      </c>
      <c r="F49" s="1">
        <v>25</v>
      </c>
      <c r="G49" s="6">
        <v>0.35</v>
      </c>
      <c r="H49" s="1">
        <v>40</v>
      </c>
      <c r="I49" s="1" t="s">
        <v>34</v>
      </c>
      <c r="J49" s="1">
        <v>62</v>
      </c>
      <c r="K49" s="1">
        <f t="shared" si="14"/>
        <v>-1</v>
      </c>
      <c r="L49" s="1"/>
      <c r="M49" s="1"/>
      <c r="N49" s="1">
        <v>15.19999999999999</v>
      </c>
      <c r="O49" s="1">
        <v>85.800000000000011</v>
      </c>
      <c r="P49" s="1">
        <f t="shared" si="3"/>
        <v>12.2</v>
      </c>
      <c r="Q49" s="5">
        <v>10</v>
      </c>
      <c r="R49" s="5">
        <f t="shared" si="5"/>
        <v>10</v>
      </c>
      <c r="S49" s="5"/>
      <c r="T49" s="1"/>
      <c r="U49" s="1">
        <f t="shared" si="6"/>
        <v>11.147540983606557</v>
      </c>
      <c r="V49" s="1">
        <f t="shared" si="7"/>
        <v>10.327868852459018</v>
      </c>
      <c r="W49" s="1">
        <v>13.2</v>
      </c>
      <c r="X49" s="1">
        <v>9</v>
      </c>
      <c r="Y49" s="1">
        <v>8.8000000000000007</v>
      </c>
      <c r="Z49" s="1">
        <v>9.8000000000000007</v>
      </c>
      <c r="AA49" s="1">
        <v>9.4</v>
      </c>
      <c r="AB49" s="1">
        <v>9.1999999999999993</v>
      </c>
      <c r="AC49" s="1"/>
      <c r="AD49" s="1">
        <f t="shared" si="8"/>
        <v>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39</v>
      </c>
      <c r="C50" s="1">
        <v>501</v>
      </c>
      <c r="D50" s="1">
        <v>396</v>
      </c>
      <c r="E50" s="1">
        <v>509</v>
      </c>
      <c r="F50" s="1">
        <v>310</v>
      </c>
      <c r="G50" s="6">
        <v>0.4</v>
      </c>
      <c r="H50" s="1">
        <v>40</v>
      </c>
      <c r="I50" s="1" t="s">
        <v>34</v>
      </c>
      <c r="J50" s="1">
        <v>505</v>
      </c>
      <c r="K50" s="1">
        <f t="shared" si="14"/>
        <v>4</v>
      </c>
      <c r="L50" s="1"/>
      <c r="M50" s="1"/>
      <c r="N50" s="1">
        <v>115.59999999999989</v>
      </c>
      <c r="O50" s="1">
        <v>601.80000000000018</v>
      </c>
      <c r="P50" s="1">
        <f t="shared" si="3"/>
        <v>101.8</v>
      </c>
      <c r="Q50" s="5">
        <f t="shared" si="13"/>
        <v>92.399999999999864</v>
      </c>
      <c r="R50" s="5">
        <f t="shared" si="5"/>
        <v>92.399999999999864</v>
      </c>
      <c r="S50" s="5"/>
      <c r="T50" s="1"/>
      <c r="U50" s="1">
        <f t="shared" si="6"/>
        <v>11</v>
      </c>
      <c r="V50" s="1">
        <f t="shared" si="7"/>
        <v>10.092337917485267</v>
      </c>
      <c r="W50" s="1">
        <v>100.8</v>
      </c>
      <c r="X50" s="1">
        <v>84.6</v>
      </c>
      <c r="Y50" s="1">
        <v>89</v>
      </c>
      <c r="Z50" s="1">
        <v>99</v>
      </c>
      <c r="AA50" s="1">
        <v>93.2</v>
      </c>
      <c r="AB50" s="1">
        <v>91.6</v>
      </c>
      <c r="AC50" s="1"/>
      <c r="AD50" s="1">
        <f t="shared" si="8"/>
        <v>37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33</v>
      </c>
      <c r="C51" s="1">
        <v>283.70400000000001</v>
      </c>
      <c r="D51" s="1">
        <v>151.68</v>
      </c>
      <c r="E51" s="1">
        <v>112.074</v>
      </c>
      <c r="F51" s="1">
        <v>289.48399999999998</v>
      </c>
      <c r="G51" s="6">
        <v>1</v>
      </c>
      <c r="H51" s="1">
        <v>50</v>
      </c>
      <c r="I51" s="1" t="s">
        <v>34</v>
      </c>
      <c r="J51" s="1">
        <v>109.8</v>
      </c>
      <c r="K51" s="1">
        <f t="shared" si="14"/>
        <v>2.2740000000000009</v>
      </c>
      <c r="L51" s="1"/>
      <c r="M51" s="1"/>
      <c r="N51" s="1"/>
      <c r="O51" s="1"/>
      <c r="P51" s="1">
        <f t="shared" si="3"/>
        <v>22.4148</v>
      </c>
      <c r="Q51" s="5"/>
      <c r="R51" s="5">
        <f t="shared" si="5"/>
        <v>0</v>
      </c>
      <c r="S51" s="5"/>
      <c r="T51" s="1"/>
      <c r="U51" s="1">
        <f t="shared" si="6"/>
        <v>12.914859824758642</v>
      </c>
      <c r="V51" s="1">
        <f t="shared" si="7"/>
        <v>12.914859824758642</v>
      </c>
      <c r="W51" s="1">
        <v>25.144400000000001</v>
      </c>
      <c r="X51" s="1">
        <v>21.773199999999999</v>
      </c>
      <c r="Y51" s="1">
        <v>19.3508</v>
      </c>
      <c r="Z51" s="1">
        <v>37.400199999999998</v>
      </c>
      <c r="AA51" s="1">
        <v>36.614199999999997</v>
      </c>
      <c r="AB51" s="1">
        <v>20.3492</v>
      </c>
      <c r="AC51" s="1"/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122.376</v>
      </c>
      <c r="D52" s="1">
        <v>131.42599999999999</v>
      </c>
      <c r="E52" s="1">
        <v>69.495000000000005</v>
      </c>
      <c r="F52" s="1">
        <v>157.929</v>
      </c>
      <c r="G52" s="6">
        <v>1</v>
      </c>
      <c r="H52" s="1">
        <v>50</v>
      </c>
      <c r="I52" s="1" t="s">
        <v>34</v>
      </c>
      <c r="J52" s="1">
        <v>69.25</v>
      </c>
      <c r="K52" s="1">
        <f t="shared" si="14"/>
        <v>0.24500000000000455</v>
      </c>
      <c r="L52" s="1"/>
      <c r="M52" s="1"/>
      <c r="N52" s="1">
        <v>77.57880000000003</v>
      </c>
      <c r="O52" s="1"/>
      <c r="P52" s="1">
        <f t="shared" si="3"/>
        <v>13.899000000000001</v>
      </c>
      <c r="Q52" s="5"/>
      <c r="R52" s="5">
        <f t="shared" si="5"/>
        <v>0</v>
      </c>
      <c r="S52" s="5"/>
      <c r="T52" s="1"/>
      <c r="U52" s="1">
        <f t="shared" si="6"/>
        <v>16.944226203323982</v>
      </c>
      <c r="V52" s="1">
        <f t="shared" si="7"/>
        <v>16.944226203323982</v>
      </c>
      <c r="W52" s="1">
        <v>15.996600000000001</v>
      </c>
      <c r="X52" s="1">
        <v>27.058800000000002</v>
      </c>
      <c r="Y52" s="1">
        <v>24.555</v>
      </c>
      <c r="Z52" s="1">
        <v>24.485399999999998</v>
      </c>
      <c r="AA52" s="1">
        <v>23.515999999999998</v>
      </c>
      <c r="AB52" s="1">
        <v>22.1586</v>
      </c>
      <c r="AC52" s="1"/>
      <c r="AD52" s="1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9" t="s">
        <v>93</v>
      </c>
      <c r="B53" s="9" t="s">
        <v>33</v>
      </c>
      <c r="C53" s="9">
        <v>62.975000000000001</v>
      </c>
      <c r="D53" s="9"/>
      <c r="E53" s="9">
        <v>29.15</v>
      </c>
      <c r="F53" s="9">
        <v>12.784000000000001</v>
      </c>
      <c r="G53" s="10">
        <v>0</v>
      </c>
      <c r="H53" s="9">
        <v>40</v>
      </c>
      <c r="I53" s="9" t="s">
        <v>55</v>
      </c>
      <c r="J53" s="9">
        <v>32.9</v>
      </c>
      <c r="K53" s="9">
        <f t="shared" si="14"/>
        <v>-3.75</v>
      </c>
      <c r="L53" s="9"/>
      <c r="M53" s="9"/>
      <c r="N53" s="9"/>
      <c r="O53" s="9"/>
      <c r="P53" s="9">
        <f t="shared" si="3"/>
        <v>5.83</v>
      </c>
      <c r="Q53" s="11"/>
      <c r="R53" s="11">
        <f t="shared" si="5"/>
        <v>0</v>
      </c>
      <c r="S53" s="11"/>
      <c r="T53" s="9"/>
      <c r="U53" s="9">
        <f t="shared" si="6"/>
        <v>2.1927958833619212</v>
      </c>
      <c r="V53" s="9">
        <f t="shared" si="7"/>
        <v>2.1927958833619212</v>
      </c>
      <c r="W53" s="9">
        <v>7.9024000000000001</v>
      </c>
      <c r="X53" s="9">
        <v>8.9186000000000014</v>
      </c>
      <c r="Y53" s="9">
        <v>7.1486000000000001</v>
      </c>
      <c r="Z53" s="9">
        <v>9.8872</v>
      </c>
      <c r="AA53" s="9">
        <v>10.040800000000001</v>
      </c>
      <c r="AB53" s="9">
        <v>0.76019999999999999</v>
      </c>
      <c r="AC53" s="9" t="s">
        <v>94</v>
      </c>
      <c r="AD53" s="9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33</v>
      </c>
      <c r="C54" s="1">
        <v>201.232</v>
      </c>
      <c r="D54" s="1">
        <v>160.904</v>
      </c>
      <c r="E54" s="1">
        <v>197.53299999999999</v>
      </c>
      <c r="F54" s="1">
        <v>148.333</v>
      </c>
      <c r="G54" s="6">
        <v>1</v>
      </c>
      <c r="H54" s="1">
        <v>40</v>
      </c>
      <c r="I54" s="1" t="s">
        <v>96</v>
      </c>
      <c r="J54" s="1">
        <v>193.5</v>
      </c>
      <c r="K54" s="1">
        <f t="shared" si="14"/>
        <v>4.032999999999987</v>
      </c>
      <c r="L54" s="1"/>
      <c r="M54" s="1"/>
      <c r="N54" s="1">
        <v>80.279199999999946</v>
      </c>
      <c r="O54" s="1">
        <v>219.38404000000011</v>
      </c>
      <c r="P54" s="1">
        <f t="shared" si="3"/>
        <v>39.506599999999999</v>
      </c>
      <c r="Q54" s="5"/>
      <c r="R54" s="5">
        <f t="shared" si="5"/>
        <v>0</v>
      </c>
      <c r="S54" s="5"/>
      <c r="T54" s="1"/>
      <c r="U54" s="1">
        <f t="shared" si="6"/>
        <v>11.339782213604817</v>
      </c>
      <c r="V54" s="1">
        <f t="shared" si="7"/>
        <v>11.339782213604817</v>
      </c>
      <c r="W54" s="1">
        <v>42.490600000000001</v>
      </c>
      <c r="X54" s="1">
        <v>38.309199999999997</v>
      </c>
      <c r="Y54" s="1">
        <v>35.600999999999999</v>
      </c>
      <c r="Z54" s="1">
        <v>29.465</v>
      </c>
      <c r="AA54" s="1">
        <v>30.284400000000002</v>
      </c>
      <c r="AB54" s="1">
        <v>45.791600000000003</v>
      </c>
      <c r="AC54" s="1"/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39</v>
      </c>
      <c r="C55" s="1">
        <v>64</v>
      </c>
      <c r="D55" s="1"/>
      <c r="E55" s="1">
        <v>37</v>
      </c>
      <c r="F55" s="1">
        <v>11</v>
      </c>
      <c r="G55" s="6">
        <v>0.45</v>
      </c>
      <c r="H55" s="1">
        <v>50</v>
      </c>
      <c r="I55" s="1" t="s">
        <v>34</v>
      </c>
      <c r="J55" s="1">
        <v>39</v>
      </c>
      <c r="K55" s="1">
        <f t="shared" si="14"/>
        <v>-2</v>
      </c>
      <c r="L55" s="1"/>
      <c r="M55" s="1"/>
      <c r="N55" s="1">
        <v>54.400000000000013</v>
      </c>
      <c r="O55" s="1">
        <v>31.599999999999991</v>
      </c>
      <c r="P55" s="1">
        <f t="shared" si="3"/>
        <v>7.4</v>
      </c>
      <c r="Q55" s="5"/>
      <c r="R55" s="5">
        <f t="shared" si="5"/>
        <v>0</v>
      </c>
      <c r="S55" s="5"/>
      <c r="T55" s="1"/>
      <c r="U55" s="1">
        <f t="shared" si="6"/>
        <v>13.108108108108107</v>
      </c>
      <c r="V55" s="1">
        <f t="shared" si="7"/>
        <v>13.108108108108107</v>
      </c>
      <c r="W55" s="1">
        <v>9.8000000000000007</v>
      </c>
      <c r="X55" s="1">
        <v>9.4</v>
      </c>
      <c r="Y55" s="1">
        <v>6.6</v>
      </c>
      <c r="Z55" s="1">
        <v>6.4</v>
      </c>
      <c r="AA55" s="1">
        <v>8.1999999999999993</v>
      </c>
      <c r="AB55" s="1">
        <v>6.2</v>
      </c>
      <c r="AC55" s="1"/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33</v>
      </c>
      <c r="C56" s="1">
        <v>66.253</v>
      </c>
      <c r="D56" s="1"/>
      <c r="E56" s="1">
        <v>21.591999999999999</v>
      </c>
      <c r="F56" s="1">
        <v>35.273000000000003</v>
      </c>
      <c r="G56" s="6">
        <v>1</v>
      </c>
      <c r="H56" s="1">
        <v>40</v>
      </c>
      <c r="I56" s="1" t="s">
        <v>34</v>
      </c>
      <c r="J56" s="1">
        <v>22.2</v>
      </c>
      <c r="K56" s="1">
        <f t="shared" si="14"/>
        <v>-0.60800000000000054</v>
      </c>
      <c r="L56" s="1"/>
      <c r="M56" s="1"/>
      <c r="N56" s="1"/>
      <c r="O56" s="1">
        <v>5</v>
      </c>
      <c r="P56" s="1">
        <f t="shared" si="3"/>
        <v>4.3183999999999996</v>
      </c>
      <c r="Q56" s="5">
        <v>10</v>
      </c>
      <c r="R56" s="5">
        <f t="shared" si="5"/>
        <v>10</v>
      </c>
      <c r="S56" s="5"/>
      <c r="T56" s="1"/>
      <c r="U56" s="1">
        <f t="shared" si="6"/>
        <v>11.641580214894407</v>
      </c>
      <c r="V56" s="1">
        <f t="shared" si="7"/>
        <v>9.3259077436087452</v>
      </c>
      <c r="W56" s="1">
        <v>4.5752000000000006</v>
      </c>
      <c r="X56" s="1">
        <v>3.2269999999999999</v>
      </c>
      <c r="Y56" s="1">
        <v>2.9714</v>
      </c>
      <c r="Z56" s="1">
        <v>5.8865999999999996</v>
      </c>
      <c r="AA56" s="1">
        <v>5.0762</v>
      </c>
      <c r="AB56" s="1">
        <v>6.0154000000000014</v>
      </c>
      <c r="AC56" s="1"/>
      <c r="AD56" s="1">
        <f t="shared" si="8"/>
        <v>10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39</v>
      </c>
      <c r="C57" s="1">
        <v>199</v>
      </c>
      <c r="D57" s="1">
        <v>264</v>
      </c>
      <c r="E57" s="1">
        <v>93</v>
      </c>
      <c r="F57" s="1">
        <v>351</v>
      </c>
      <c r="G57" s="6">
        <v>0.4</v>
      </c>
      <c r="H57" s="1">
        <v>40</v>
      </c>
      <c r="I57" s="1" t="s">
        <v>34</v>
      </c>
      <c r="J57" s="1">
        <v>101</v>
      </c>
      <c r="K57" s="1">
        <f t="shared" si="14"/>
        <v>-8</v>
      </c>
      <c r="L57" s="1"/>
      <c r="M57" s="1"/>
      <c r="N57" s="1">
        <v>68.799999999999955</v>
      </c>
      <c r="O57" s="1"/>
      <c r="P57" s="1">
        <f t="shared" si="3"/>
        <v>18.600000000000001</v>
      </c>
      <c r="Q57" s="5"/>
      <c r="R57" s="5">
        <f t="shared" si="5"/>
        <v>0</v>
      </c>
      <c r="S57" s="5"/>
      <c r="T57" s="1"/>
      <c r="U57" s="1">
        <f t="shared" si="6"/>
        <v>22.569892473118276</v>
      </c>
      <c r="V57" s="1">
        <f t="shared" si="7"/>
        <v>22.569892473118276</v>
      </c>
      <c r="W57" s="1">
        <v>19.8</v>
      </c>
      <c r="X57" s="1">
        <v>46.8</v>
      </c>
      <c r="Y57" s="1">
        <v>46</v>
      </c>
      <c r="Z57" s="1">
        <v>19</v>
      </c>
      <c r="AA57" s="1">
        <v>19.8</v>
      </c>
      <c r="AB57" s="1">
        <v>14.6</v>
      </c>
      <c r="AC57" s="23" t="s">
        <v>81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39</v>
      </c>
      <c r="C58" s="1">
        <v>172</v>
      </c>
      <c r="D58" s="1">
        <v>27</v>
      </c>
      <c r="E58" s="1">
        <v>125</v>
      </c>
      <c r="F58" s="1">
        <v>55</v>
      </c>
      <c r="G58" s="6">
        <v>0.4</v>
      </c>
      <c r="H58" s="1">
        <v>40</v>
      </c>
      <c r="I58" s="1" t="s">
        <v>34</v>
      </c>
      <c r="J58" s="1">
        <v>131</v>
      </c>
      <c r="K58" s="1">
        <f t="shared" si="14"/>
        <v>-6</v>
      </c>
      <c r="L58" s="1"/>
      <c r="M58" s="1"/>
      <c r="N58" s="1"/>
      <c r="O58" s="1">
        <v>173.8</v>
      </c>
      <c r="P58" s="1">
        <f t="shared" si="3"/>
        <v>25</v>
      </c>
      <c r="Q58" s="5">
        <f t="shared" ref="Q58" si="15">11*P58-O58-N58-F58</f>
        <v>46.199999999999989</v>
      </c>
      <c r="R58" s="5">
        <f t="shared" si="5"/>
        <v>46.199999999999989</v>
      </c>
      <c r="S58" s="5"/>
      <c r="T58" s="1"/>
      <c r="U58" s="1">
        <f t="shared" si="6"/>
        <v>11</v>
      </c>
      <c r="V58" s="1">
        <f t="shared" si="7"/>
        <v>9.152000000000001</v>
      </c>
      <c r="W58" s="1">
        <v>26.2</v>
      </c>
      <c r="X58" s="1">
        <v>10</v>
      </c>
      <c r="Y58" s="1">
        <v>8.8000000000000007</v>
      </c>
      <c r="Z58" s="1">
        <v>21</v>
      </c>
      <c r="AA58" s="1">
        <v>21.4</v>
      </c>
      <c r="AB58" s="1">
        <v>16</v>
      </c>
      <c r="AC58" s="1"/>
      <c r="AD58" s="1">
        <f t="shared" si="8"/>
        <v>18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101</v>
      </c>
      <c r="B59" s="14" t="s">
        <v>33</v>
      </c>
      <c r="C59" s="14"/>
      <c r="D59" s="14"/>
      <c r="E59" s="14"/>
      <c r="F59" s="14"/>
      <c r="G59" s="15">
        <v>0</v>
      </c>
      <c r="H59" s="14">
        <v>50</v>
      </c>
      <c r="I59" s="14" t="s">
        <v>34</v>
      </c>
      <c r="J59" s="14"/>
      <c r="K59" s="14">
        <f t="shared" si="14"/>
        <v>0</v>
      </c>
      <c r="L59" s="14"/>
      <c r="M59" s="14"/>
      <c r="N59" s="14"/>
      <c r="O59" s="14"/>
      <c r="P59" s="14">
        <f t="shared" si="3"/>
        <v>0</v>
      </c>
      <c r="Q59" s="16"/>
      <c r="R59" s="16">
        <f t="shared" si="5"/>
        <v>0</v>
      </c>
      <c r="S59" s="16"/>
      <c r="T59" s="14"/>
      <c r="U59" s="14" t="e">
        <f t="shared" si="6"/>
        <v>#DIV/0!</v>
      </c>
      <c r="V59" s="14" t="e">
        <f t="shared" si="7"/>
        <v>#DIV/0!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 t="s">
        <v>67</v>
      </c>
      <c r="AD59" s="14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33</v>
      </c>
      <c r="C60" s="1">
        <v>103.54300000000001</v>
      </c>
      <c r="D60" s="1">
        <v>131.148</v>
      </c>
      <c r="E60" s="1">
        <v>83.938000000000002</v>
      </c>
      <c r="F60" s="1">
        <v>121.015</v>
      </c>
      <c r="G60" s="6">
        <v>1</v>
      </c>
      <c r="H60" s="1">
        <v>50</v>
      </c>
      <c r="I60" s="1" t="s">
        <v>34</v>
      </c>
      <c r="J60" s="1">
        <v>77.900000000000006</v>
      </c>
      <c r="K60" s="1">
        <f t="shared" si="14"/>
        <v>6.0379999999999967</v>
      </c>
      <c r="L60" s="1"/>
      <c r="M60" s="1"/>
      <c r="N60" s="1">
        <v>86.59140000000005</v>
      </c>
      <c r="O60" s="1">
        <v>17.280200000000011</v>
      </c>
      <c r="P60" s="1">
        <f t="shared" si="3"/>
        <v>16.787600000000001</v>
      </c>
      <c r="Q60" s="5"/>
      <c r="R60" s="5">
        <f t="shared" si="5"/>
        <v>0</v>
      </c>
      <c r="S60" s="5"/>
      <c r="T60" s="1"/>
      <c r="U60" s="1">
        <f t="shared" si="6"/>
        <v>13.395994662727254</v>
      </c>
      <c r="V60" s="1">
        <f t="shared" si="7"/>
        <v>13.395994662727254</v>
      </c>
      <c r="W60" s="1">
        <v>21.318000000000001</v>
      </c>
      <c r="X60" s="1">
        <v>24.545400000000001</v>
      </c>
      <c r="Y60" s="1">
        <v>21.314599999999999</v>
      </c>
      <c r="Z60" s="1">
        <v>17.098400000000002</v>
      </c>
      <c r="AA60" s="1">
        <v>17.875599999999999</v>
      </c>
      <c r="AB60" s="1">
        <v>15.868</v>
      </c>
      <c r="AC60" s="1"/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33</v>
      </c>
      <c r="C61" s="1">
        <v>118.68899999999999</v>
      </c>
      <c r="D61" s="1">
        <v>130.43</v>
      </c>
      <c r="E61" s="1">
        <v>80.522000000000006</v>
      </c>
      <c r="F61" s="1">
        <v>138.52799999999999</v>
      </c>
      <c r="G61" s="6">
        <v>1</v>
      </c>
      <c r="H61" s="1">
        <v>50</v>
      </c>
      <c r="I61" s="1" t="s">
        <v>34</v>
      </c>
      <c r="J61" s="1">
        <v>78.95</v>
      </c>
      <c r="K61" s="1">
        <f t="shared" si="14"/>
        <v>1.5720000000000027</v>
      </c>
      <c r="L61" s="1"/>
      <c r="M61" s="1"/>
      <c r="N61" s="1"/>
      <c r="O61" s="1">
        <v>57.547359999999998</v>
      </c>
      <c r="P61" s="1">
        <f t="shared" si="3"/>
        <v>16.104400000000002</v>
      </c>
      <c r="Q61" s="5"/>
      <c r="R61" s="5">
        <f t="shared" si="5"/>
        <v>0</v>
      </c>
      <c r="S61" s="5"/>
      <c r="T61" s="1"/>
      <c r="U61" s="1">
        <f t="shared" si="6"/>
        <v>12.175266386825959</v>
      </c>
      <c r="V61" s="1">
        <f t="shared" si="7"/>
        <v>12.175266386825959</v>
      </c>
      <c r="W61" s="1">
        <v>19.913399999999999</v>
      </c>
      <c r="X61" s="1">
        <v>6.1981999999999999</v>
      </c>
      <c r="Y61" s="1">
        <v>2.3744000000000001</v>
      </c>
      <c r="Z61" s="1">
        <v>20.891200000000001</v>
      </c>
      <c r="AA61" s="1">
        <v>18.972799999999999</v>
      </c>
      <c r="AB61" s="1">
        <v>1.0964</v>
      </c>
      <c r="AC61" s="1"/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39</v>
      </c>
      <c r="C62" s="1">
        <v>60</v>
      </c>
      <c r="D62" s="1"/>
      <c r="E62" s="1">
        <v>31</v>
      </c>
      <c r="F62" s="1">
        <v>13</v>
      </c>
      <c r="G62" s="6">
        <v>0.4</v>
      </c>
      <c r="H62" s="1">
        <v>50</v>
      </c>
      <c r="I62" s="1" t="s">
        <v>34</v>
      </c>
      <c r="J62" s="1">
        <v>32</v>
      </c>
      <c r="K62" s="1">
        <f t="shared" si="14"/>
        <v>-1</v>
      </c>
      <c r="L62" s="1"/>
      <c r="M62" s="1"/>
      <c r="N62" s="1">
        <v>15.2</v>
      </c>
      <c r="O62" s="1">
        <v>36.799999999999997</v>
      </c>
      <c r="P62" s="1">
        <f t="shared" si="3"/>
        <v>6.2</v>
      </c>
      <c r="Q62" s="5">
        <v>10</v>
      </c>
      <c r="R62" s="5">
        <f t="shared" si="5"/>
        <v>10</v>
      </c>
      <c r="S62" s="5"/>
      <c r="T62" s="1"/>
      <c r="U62" s="1">
        <f t="shared" si="6"/>
        <v>12.096774193548386</v>
      </c>
      <c r="V62" s="1">
        <f t="shared" si="7"/>
        <v>10.483870967741936</v>
      </c>
      <c r="W62" s="1">
        <v>7.4</v>
      </c>
      <c r="X62" s="1">
        <v>6.2</v>
      </c>
      <c r="Y62" s="1">
        <v>4.8</v>
      </c>
      <c r="Z62" s="1">
        <v>7.4</v>
      </c>
      <c r="AA62" s="1">
        <v>8.8000000000000007</v>
      </c>
      <c r="AB62" s="1">
        <v>5</v>
      </c>
      <c r="AC62" s="1"/>
      <c r="AD62" s="1">
        <f t="shared" si="8"/>
        <v>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39</v>
      </c>
      <c r="C63" s="1">
        <v>582</v>
      </c>
      <c r="D63" s="1">
        <v>355</v>
      </c>
      <c r="E63" s="1">
        <v>496</v>
      </c>
      <c r="F63" s="1">
        <v>363</v>
      </c>
      <c r="G63" s="6">
        <v>0.4</v>
      </c>
      <c r="H63" s="1">
        <v>40</v>
      </c>
      <c r="I63" s="1" t="s">
        <v>34</v>
      </c>
      <c r="J63" s="1">
        <v>501</v>
      </c>
      <c r="K63" s="1">
        <f t="shared" si="14"/>
        <v>-5</v>
      </c>
      <c r="L63" s="1"/>
      <c r="M63" s="1"/>
      <c r="N63" s="1">
        <v>173.59999999999991</v>
      </c>
      <c r="O63" s="1">
        <v>540.60000000000014</v>
      </c>
      <c r="P63" s="1">
        <f t="shared" si="3"/>
        <v>99.2</v>
      </c>
      <c r="Q63" s="5">
        <f t="shared" ref="Q63:Q64" si="16">11*P63-O63-N63-F63</f>
        <v>14</v>
      </c>
      <c r="R63" s="5">
        <f t="shared" si="5"/>
        <v>14</v>
      </c>
      <c r="S63" s="5"/>
      <c r="T63" s="1"/>
      <c r="U63" s="1">
        <f t="shared" si="6"/>
        <v>11</v>
      </c>
      <c r="V63" s="1">
        <f t="shared" si="7"/>
        <v>10.858870967741936</v>
      </c>
      <c r="W63" s="1">
        <v>102.2</v>
      </c>
      <c r="X63" s="1">
        <v>92.6</v>
      </c>
      <c r="Y63" s="1">
        <v>91.4</v>
      </c>
      <c r="Z63" s="1">
        <v>100</v>
      </c>
      <c r="AA63" s="1">
        <v>104.2</v>
      </c>
      <c r="AB63" s="1">
        <v>101.8</v>
      </c>
      <c r="AC63" s="1"/>
      <c r="AD63" s="1">
        <f t="shared" si="8"/>
        <v>6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39</v>
      </c>
      <c r="C64" s="1">
        <v>513</v>
      </c>
      <c r="D64" s="1">
        <v>330</v>
      </c>
      <c r="E64" s="1">
        <v>598</v>
      </c>
      <c r="F64" s="1">
        <v>172</v>
      </c>
      <c r="G64" s="6">
        <v>0.4</v>
      </c>
      <c r="H64" s="1">
        <v>40</v>
      </c>
      <c r="I64" s="1" t="s">
        <v>34</v>
      </c>
      <c r="J64" s="1">
        <v>582</v>
      </c>
      <c r="K64" s="1">
        <f t="shared" si="14"/>
        <v>16</v>
      </c>
      <c r="L64" s="1"/>
      <c r="M64" s="1"/>
      <c r="N64" s="1">
        <v>137</v>
      </c>
      <c r="O64" s="1">
        <v>455.2</v>
      </c>
      <c r="P64" s="1">
        <f t="shared" si="3"/>
        <v>119.6</v>
      </c>
      <c r="Q64" s="5">
        <f t="shared" si="16"/>
        <v>551.39999999999986</v>
      </c>
      <c r="R64" s="5">
        <f t="shared" si="5"/>
        <v>551.39999999999986</v>
      </c>
      <c r="S64" s="5"/>
      <c r="T64" s="1"/>
      <c r="U64" s="1">
        <f t="shared" si="6"/>
        <v>11</v>
      </c>
      <c r="V64" s="1">
        <f t="shared" si="7"/>
        <v>6.3896321070234121</v>
      </c>
      <c r="W64" s="1">
        <v>89.2</v>
      </c>
      <c r="X64" s="1">
        <v>83</v>
      </c>
      <c r="Y64" s="1">
        <v>84.2</v>
      </c>
      <c r="Z64" s="1">
        <v>77.599999999999994</v>
      </c>
      <c r="AA64" s="1">
        <v>80.2</v>
      </c>
      <c r="AB64" s="1">
        <v>113.2</v>
      </c>
      <c r="AC64" s="1"/>
      <c r="AD64" s="1">
        <f t="shared" si="8"/>
        <v>221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107</v>
      </c>
      <c r="B65" s="14" t="s">
        <v>33</v>
      </c>
      <c r="C65" s="14"/>
      <c r="D65" s="14"/>
      <c r="E65" s="14"/>
      <c r="F65" s="14"/>
      <c r="G65" s="15">
        <v>0</v>
      </c>
      <c r="H65" s="14">
        <v>40</v>
      </c>
      <c r="I65" s="14" t="s">
        <v>34</v>
      </c>
      <c r="J65" s="14"/>
      <c r="K65" s="14">
        <f t="shared" si="14"/>
        <v>0</v>
      </c>
      <c r="L65" s="14"/>
      <c r="M65" s="14"/>
      <c r="N65" s="14"/>
      <c r="O65" s="14"/>
      <c r="P65" s="14">
        <f t="shared" si="3"/>
        <v>0</v>
      </c>
      <c r="Q65" s="16"/>
      <c r="R65" s="16">
        <f t="shared" si="5"/>
        <v>0</v>
      </c>
      <c r="S65" s="16"/>
      <c r="T65" s="14"/>
      <c r="U65" s="14" t="e">
        <f t="shared" si="6"/>
        <v>#DIV/0!</v>
      </c>
      <c r="V65" s="14" t="e">
        <f t="shared" si="7"/>
        <v>#DIV/0!</v>
      </c>
      <c r="W65" s="14">
        <v>-0.32600000000000001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67</v>
      </c>
      <c r="AD65" s="14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33</v>
      </c>
      <c r="C66" s="1">
        <v>186.078</v>
      </c>
      <c r="D66" s="1">
        <v>87.548000000000002</v>
      </c>
      <c r="E66" s="1">
        <v>150.87700000000001</v>
      </c>
      <c r="F66" s="1">
        <v>91.796999999999997</v>
      </c>
      <c r="G66" s="6">
        <v>1</v>
      </c>
      <c r="H66" s="1">
        <v>40</v>
      </c>
      <c r="I66" s="1" t="s">
        <v>34</v>
      </c>
      <c r="J66" s="1">
        <v>141.30000000000001</v>
      </c>
      <c r="K66" s="1">
        <f t="shared" si="14"/>
        <v>9.5769999999999982</v>
      </c>
      <c r="L66" s="1"/>
      <c r="M66" s="1"/>
      <c r="N66" s="1">
        <v>47.764400000000023</v>
      </c>
      <c r="O66" s="1">
        <v>138.05215999999999</v>
      </c>
      <c r="P66" s="1">
        <f t="shared" si="3"/>
        <v>30.175400000000003</v>
      </c>
      <c r="Q66" s="5">
        <f t="shared" ref="Q66:Q67" si="17">11*P66-O66-N66-F66</f>
        <v>54.315840000000037</v>
      </c>
      <c r="R66" s="5">
        <f t="shared" si="5"/>
        <v>54.315840000000037</v>
      </c>
      <c r="S66" s="5"/>
      <c r="T66" s="1"/>
      <c r="U66" s="1">
        <f t="shared" si="6"/>
        <v>11</v>
      </c>
      <c r="V66" s="1">
        <f t="shared" si="7"/>
        <v>9.1999960232507263</v>
      </c>
      <c r="W66" s="1">
        <v>29.676400000000001</v>
      </c>
      <c r="X66" s="1">
        <v>26.243600000000001</v>
      </c>
      <c r="Y66" s="1">
        <v>25.419599999999999</v>
      </c>
      <c r="Z66" s="1">
        <v>29.965199999999999</v>
      </c>
      <c r="AA66" s="1">
        <v>30.155799999999999</v>
      </c>
      <c r="AB66" s="1">
        <v>25.152200000000001</v>
      </c>
      <c r="AC66" s="1" t="s">
        <v>109</v>
      </c>
      <c r="AD66" s="1">
        <f t="shared" si="8"/>
        <v>54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33</v>
      </c>
      <c r="C67" s="1">
        <v>160.489</v>
      </c>
      <c r="D67" s="1">
        <v>145.886</v>
      </c>
      <c r="E67" s="1">
        <v>142.126</v>
      </c>
      <c r="F67" s="1">
        <v>136.541</v>
      </c>
      <c r="G67" s="6">
        <v>1</v>
      </c>
      <c r="H67" s="1">
        <v>40</v>
      </c>
      <c r="I67" s="1" t="s">
        <v>34</v>
      </c>
      <c r="J67" s="1">
        <v>132.4</v>
      </c>
      <c r="K67" s="1">
        <f t="shared" si="14"/>
        <v>9.7259999999999991</v>
      </c>
      <c r="L67" s="1"/>
      <c r="M67" s="1"/>
      <c r="N67" s="1">
        <v>62.298799999999893</v>
      </c>
      <c r="O67" s="1">
        <v>74.799880000000115</v>
      </c>
      <c r="P67" s="1">
        <f t="shared" si="3"/>
        <v>28.4252</v>
      </c>
      <c r="Q67" s="5">
        <f t="shared" si="17"/>
        <v>39.037520000000029</v>
      </c>
      <c r="R67" s="5">
        <f t="shared" si="5"/>
        <v>39.037520000000029</v>
      </c>
      <c r="S67" s="5"/>
      <c r="T67" s="1"/>
      <c r="U67" s="1">
        <f t="shared" si="6"/>
        <v>11</v>
      </c>
      <c r="V67" s="1">
        <f t="shared" si="7"/>
        <v>9.626658035827365</v>
      </c>
      <c r="W67" s="1">
        <v>28.4542</v>
      </c>
      <c r="X67" s="1">
        <v>30.319600000000001</v>
      </c>
      <c r="Y67" s="1">
        <v>29.441400000000002</v>
      </c>
      <c r="Z67" s="1">
        <v>30.1068</v>
      </c>
      <c r="AA67" s="1">
        <v>28.884399999999999</v>
      </c>
      <c r="AB67" s="1">
        <v>26.387599999999999</v>
      </c>
      <c r="AC67" s="1" t="s">
        <v>111</v>
      </c>
      <c r="AD67" s="1">
        <f t="shared" si="8"/>
        <v>39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112</v>
      </c>
      <c r="B68" s="14" t="s">
        <v>33</v>
      </c>
      <c r="C68" s="14"/>
      <c r="D68" s="14"/>
      <c r="E68" s="14"/>
      <c r="F68" s="14"/>
      <c r="G68" s="15">
        <v>0</v>
      </c>
      <c r="H68" s="14">
        <v>30</v>
      </c>
      <c r="I68" s="14" t="s">
        <v>34</v>
      </c>
      <c r="J68" s="14"/>
      <c r="K68" s="14">
        <f t="shared" si="14"/>
        <v>0</v>
      </c>
      <c r="L68" s="14"/>
      <c r="M68" s="14"/>
      <c r="N68" s="14"/>
      <c r="O68" s="14"/>
      <c r="P68" s="14">
        <f t="shared" si="3"/>
        <v>0</v>
      </c>
      <c r="Q68" s="16"/>
      <c r="R68" s="16">
        <f t="shared" si="5"/>
        <v>0</v>
      </c>
      <c r="S68" s="16"/>
      <c r="T68" s="14"/>
      <c r="U68" s="14" t="e">
        <f t="shared" si="6"/>
        <v>#DIV/0!</v>
      </c>
      <c r="V68" s="14" t="e">
        <f t="shared" si="7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 t="s">
        <v>67</v>
      </c>
      <c r="AD68" s="14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39</v>
      </c>
      <c r="C69" s="1">
        <v>29</v>
      </c>
      <c r="D69" s="1"/>
      <c r="E69" s="1">
        <v>1</v>
      </c>
      <c r="F69" s="1">
        <v>26</v>
      </c>
      <c r="G69" s="6">
        <v>0.6</v>
      </c>
      <c r="H69" s="1">
        <v>60</v>
      </c>
      <c r="I69" s="1" t="s">
        <v>34</v>
      </c>
      <c r="J69" s="1">
        <v>1</v>
      </c>
      <c r="K69" s="1">
        <f t="shared" si="14"/>
        <v>0</v>
      </c>
      <c r="L69" s="1"/>
      <c r="M69" s="1"/>
      <c r="N69" s="1"/>
      <c r="O69" s="1"/>
      <c r="P69" s="1">
        <f t="shared" si="3"/>
        <v>0.2</v>
      </c>
      <c r="Q69" s="5"/>
      <c r="R69" s="5">
        <f t="shared" si="5"/>
        <v>0</v>
      </c>
      <c r="S69" s="5"/>
      <c r="T69" s="1"/>
      <c r="U69" s="1">
        <f t="shared" si="6"/>
        <v>130</v>
      </c>
      <c r="V69" s="1">
        <f t="shared" si="7"/>
        <v>130</v>
      </c>
      <c r="W69" s="1">
        <v>0.6</v>
      </c>
      <c r="X69" s="1">
        <v>1</v>
      </c>
      <c r="Y69" s="1">
        <v>0.8</v>
      </c>
      <c r="Z69" s="1">
        <v>1.8</v>
      </c>
      <c r="AA69" s="1">
        <v>1.6</v>
      </c>
      <c r="AB69" s="1">
        <v>0.6</v>
      </c>
      <c r="AC69" s="23" t="s">
        <v>81</v>
      </c>
      <c r="AD69" s="1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114</v>
      </c>
      <c r="B70" s="14" t="s">
        <v>39</v>
      </c>
      <c r="C70" s="14"/>
      <c r="D70" s="14"/>
      <c r="E70" s="14"/>
      <c r="F70" s="14"/>
      <c r="G70" s="15">
        <v>0</v>
      </c>
      <c r="H70" s="14">
        <v>50</v>
      </c>
      <c r="I70" s="14" t="s">
        <v>34</v>
      </c>
      <c r="J70" s="14"/>
      <c r="K70" s="14">
        <f t="shared" ref="K70:K98" si="18">E70-J70</f>
        <v>0</v>
      </c>
      <c r="L70" s="14"/>
      <c r="M70" s="14"/>
      <c r="N70" s="14"/>
      <c r="O70" s="14"/>
      <c r="P70" s="14">
        <f t="shared" si="3"/>
        <v>0</v>
      </c>
      <c r="Q70" s="16"/>
      <c r="R70" s="16">
        <f t="shared" si="5"/>
        <v>0</v>
      </c>
      <c r="S70" s="16"/>
      <c r="T70" s="14"/>
      <c r="U70" s="14" t="e">
        <f t="shared" si="6"/>
        <v>#DIV/0!</v>
      </c>
      <c r="V70" s="14" t="e">
        <f t="shared" si="7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 t="s">
        <v>67</v>
      </c>
      <c r="AD70" s="14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115</v>
      </c>
      <c r="B71" s="14" t="s">
        <v>39</v>
      </c>
      <c r="C71" s="14"/>
      <c r="D71" s="14"/>
      <c r="E71" s="14"/>
      <c r="F71" s="14"/>
      <c r="G71" s="15">
        <v>0</v>
      </c>
      <c r="H71" s="14">
        <v>50</v>
      </c>
      <c r="I71" s="14" t="s">
        <v>34</v>
      </c>
      <c r="J71" s="14"/>
      <c r="K71" s="14">
        <f t="shared" si="18"/>
        <v>0</v>
      </c>
      <c r="L71" s="14"/>
      <c r="M71" s="14"/>
      <c r="N71" s="14"/>
      <c r="O71" s="14"/>
      <c r="P71" s="14">
        <f t="shared" ref="P71:P98" si="19">E71/5</f>
        <v>0</v>
      </c>
      <c r="Q71" s="16"/>
      <c r="R71" s="16">
        <f t="shared" ref="R71:R98" si="20">Q71</f>
        <v>0</v>
      </c>
      <c r="S71" s="16"/>
      <c r="T71" s="14"/>
      <c r="U71" s="14" t="e">
        <f t="shared" ref="U71:U98" si="21">(F71+N71+O71+R71)/P71</f>
        <v>#DIV/0!</v>
      </c>
      <c r="V71" s="14" t="e">
        <f t="shared" ref="V71:V98" si="22">(F71+N71+O71)/P71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 t="s">
        <v>67</v>
      </c>
      <c r="AD71" s="14">
        <f t="shared" ref="AD71:AD98" si="23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116</v>
      </c>
      <c r="B72" s="14" t="s">
        <v>39</v>
      </c>
      <c r="C72" s="14"/>
      <c r="D72" s="14"/>
      <c r="E72" s="14"/>
      <c r="F72" s="14"/>
      <c r="G72" s="15">
        <v>0</v>
      </c>
      <c r="H72" s="14">
        <v>30</v>
      </c>
      <c r="I72" s="14" t="s">
        <v>34</v>
      </c>
      <c r="J72" s="14"/>
      <c r="K72" s="14">
        <f t="shared" si="18"/>
        <v>0</v>
      </c>
      <c r="L72" s="14"/>
      <c r="M72" s="14"/>
      <c r="N72" s="14"/>
      <c r="O72" s="14"/>
      <c r="P72" s="14">
        <f t="shared" si="19"/>
        <v>0</v>
      </c>
      <c r="Q72" s="16"/>
      <c r="R72" s="16">
        <f t="shared" si="20"/>
        <v>0</v>
      </c>
      <c r="S72" s="16"/>
      <c r="T72" s="14"/>
      <c r="U72" s="14" t="e">
        <f t="shared" si="21"/>
        <v>#DIV/0!</v>
      </c>
      <c r="V72" s="14" t="e">
        <f t="shared" si="22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 t="s">
        <v>67</v>
      </c>
      <c r="AD72" s="14">
        <f t="shared" si="2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39</v>
      </c>
      <c r="C73" s="1">
        <v>22</v>
      </c>
      <c r="D73" s="1"/>
      <c r="E73" s="1">
        <v>1</v>
      </c>
      <c r="F73" s="1">
        <v>20</v>
      </c>
      <c r="G73" s="6">
        <v>0.6</v>
      </c>
      <c r="H73" s="1">
        <v>55</v>
      </c>
      <c r="I73" s="1" t="s">
        <v>34</v>
      </c>
      <c r="J73" s="1">
        <v>1</v>
      </c>
      <c r="K73" s="1">
        <f t="shared" si="18"/>
        <v>0</v>
      </c>
      <c r="L73" s="1"/>
      <c r="M73" s="1"/>
      <c r="N73" s="1"/>
      <c r="O73" s="1"/>
      <c r="P73" s="1">
        <f t="shared" si="19"/>
        <v>0.2</v>
      </c>
      <c r="Q73" s="5"/>
      <c r="R73" s="5">
        <f t="shared" si="20"/>
        <v>0</v>
      </c>
      <c r="S73" s="5"/>
      <c r="T73" s="1"/>
      <c r="U73" s="1">
        <f t="shared" si="21"/>
        <v>100</v>
      </c>
      <c r="V73" s="1">
        <f t="shared" si="22"/>
        <v>100</v>
      </c>
      <c r="W73" s="1">
        <v>0.4</v>
      </c>
      <c r="X73" s="1">
        <v>0.6</v>
      </c>
      <c r="Y73" s="1">
        <v>0.6</v>
      </c>
      <c r="Z73" s="1">
        <v>1.4</v>
      </c>
      <c r="AA73" s="1">
        <v>1.6</v>
      </c>
      <c r="AB73" s="1">
        <v>0.6</v>
      </c>
      <c r="AC73" s="23" t="s">
        <v>81</v>
      </c>
      <c r="AD73" s="1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118</v>
      </c>
      <c r="B74" s="14" t="s">
        <v>39</v>
      </c>
      <c r="C74" s="14"/>
      <c r="D74" s="14"/>
      <c r="E74" s="14"/>
      <c r="F74" s="14"/>
      <c r="G74" s="15">
        <v>0</v>
      </c>
      <c r="H74" s="14">
        <v>40</v>
      </c>
      <c r="I74" s="14" t="s">
        <v>34</v>
      </c>
      <c r="J74" s="14"/>
      <c r="K74" s="14">
        <f t="shared" si="18"/>
        <v>0</v>
      </c>
      <c r="L74" s="14"/>
      <c r="M74" s="14"/>
      <c r="N74" s="14"/>
      <c r="O74" s="14"/>
      <c r="P74" s="14">
        <f t="shared" si="19"/>
        <v>0</v>
      </c>
      <c r="Q74" s="16"/>
      <c r="R74" s="16">
        <f t="shared" si="20"/>
        <v>0</v>
      </c>
      <c r="S74" s="16"/>
      <c r="T74" s="14"/>
      <c r="U74" s="14" t="e">
        <f t="shared" si="21"/>
        <v>#DIV/0!</v>
      </c>
      <c r="V74" s="14" t="e">
        <f t="shared" si="22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67</v>
      </c>
      <c r="AD74" s="14">
        <f t="shared" si="2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39</v>
      </c>
      <c r="C75" s="1">
        <v>-1</v>
      </c>
      <c r="D75" s="1">
        <v>97</v>
      </c>
      <c r="E75" s="1">
        <v>1</v>
      </c>
      <c r="F75" s="1">
        <v>95</v>
      </c>
      <c r="G75" s="6">
        <v>0.4</v>
      </c>
      <c r="H75" s="1">
        <v>50</v>
      </c>
      <c r="I75" s="1" t="s">
        <v>34</v>
      </c>
      <c r="J75" s="1">
        <v>1</v>
      </c>
      <c r="K75" s="1">
        <f t="shared" si="18"/>
        <v>0</v>
      </c>
      <c r="L75" s="1"/>
      <c r="M75" s="1"/>
      <c r="N75" s="1">
        <v>11.60000000000001</v>
      </c>
      <c r="O75" s="1"/>
      <c r="P75" s="1">
        <f t="shared" si="19"/>
        <v>0.2</v>
      </c>
      <c r="Q75" s="5"/>
      <c r="R75" s="5">
        <f t="shared" si="20"/>
        <v>0</v>
      </c>
      <c r="S75" s="5"/>
      <c r="T75" s="1"/>
      <c r="U75" s="1">
        <f t="shared" si="21"/>
        <v>533</v>
      </c>
      <c r="V75" s="1">
        <f t="shared" si="22"/>
        <v>533</v>
      </c>
      <c r="W75" s="1">
        <v>0</v>
      </c>
      <c r="X75" s="1">
        <v>9.4</v>
      </c>
      <c r="Y75" s="1">
        <v>10.199999999999999</v>
      </c>
      <c r="Z75" s="1">
        <v>1.8</v>
      </c>
      <c r="AA75" s="1">
        <v>1</v>
      </c>
      <c r="AB75" s="1">
        <v>0</v>
      </c>
      <c r="AC75" s="1" t="s">
        <v>120</v>
      </c>
      <c r="AD75" s="1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121</v>
      </c>
      <c r="B76" s="14" t="s">
        <v>39</v>
      </c>
      <c r="C76" s="14"/>
      <c r="D76" s="14"/>
      <c r="E76" s="14"/>
      <c r="F76" s="14"/>
      <c r="G76" s="15">
        <v>0</v>
      </c>
      <c r="H76" s="14">
        <v>150</v>
      </c>
      <c r="I76" s="14" t="s">
        <v>34</v>
      </c>
      <c r="J76" s="14"/>
      <c r="K76" s="14">
        <f t="shared" si="18"/>
        <v>0</v>
      </c>
      <c r="L76" s="14"/>
      <c r="M76" s="14"/>
      <c r="N76" s="14"/>
      <c r="O76" s="14"/>
      <c r="P76" s="14">
        <f t="shared" si="19"/>
        <v>0</v>
      </c>
      <c r="Q76" s="16"/>
      <c r="R76" s="16">
        <f t="shared" si="20"/>
        <v>0</v>
      </c>
      <c r="S76" s="16"/>
      <c r="T76" s="14"/>
      <c r="U76" s="14" t="e">
        <f t="shared" si="21"/>
        <v>#DIV/0!</v>
      </c>
      <c r="V76" s="14" t="e">
        <f t="shared" si="22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67</v>
      </c>
      <c r="AD76" s="14">
        <f t="shared" si="2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122</v>
      </c>
      <c r="B77" s="14" t="s">
        <v>39</v>
      </c>
      <c r="C77" s="14"/>
      <c r="D77" s="14"/>
      <c r="E77" s="14"/>
      <c r="F77" s="14"/>
      <c r="G77" s="15">
        <v>0</v>
      </c>
      <c r="H77" s="14">
        <v>60</v>
      </c>
      <c r="I77" s="14" t="s">
        <v>34</v>
      </c>
      <c r="J77" s="14"/>
      <c r="K77" s="14">
        <f t="shared" si="18"/>
        <v>0</v>
      </c>
      <c r="L77" s="14"/>
      <c r="M77" s="14"/>
      <c r="N77" s="14"/>
      <c r="O77" s="14"/>
      <c r="P77" s="14">
        <f t="shared" si="19"/>
        <v>0</v>
      </c>
      <c r="Q77" s="16"/>
      <c r="R77" s="16">
        <f t="shared" si="20"/>
        <v>0</v>
      </c>
      <c r="S77" s="16"/>
      <c r="T77" s="14"/>
      <c r="U77" s="14" t="e">
        <f t="shared" si="21"/>
        <v>#DIV/0!</v>
      </c>
      <c r="V77" s="14" t="e">
        <f t="shared" si="22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67</v>
      </c>
      <c r="AD77" s="14">
        <f t="shared" si="2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123</v>
      </c>
      <c r="B78" s="14" t="s">
        <v>39</v>
      </c>
      <c r="C78" s="14"/>
      <c r="D78" s="14"/>
      <c r="E78" s="14"/>
      <c r="F78" s="14"/>
      <c r="G78" s="15">
        <v>0</v>
      </c>
      <c r="H78" s="14">
        <v>60</v>
      </c>
      <c r="I78" s="14" t="s">
        <v>34</v>
      </c>
      <c r="J78" s="14"/>
      <c r="K78" s="14">
        <f t="shared" si="18"/>
        <v>0</v>
      </c>
      <c r="L78" s="14"/>
      <c r="M78" s="14"/>
      <c r="N78" s="14"/>
      <c r="O78" s="14"/>
      <c r="P78" s="14">
        <f t="shared" si="19"/>
        <v>0</v>
      </c>
      <c r="Q78" s="16"/>
      <c r="R78" s="16">
        <f t="shared" si="20"/>
        <v>0</v>
      </c>
      <c r="S78" s="16"/>
      <c r="T78" s="14"/>
      <c r="U78" s="14" t="e">
        <f t="shared" si="21"/>
        <v>#DIV/0!</v>
      </c>
      <c r="V78" s="14" t="e">
        <f t="shared" si="22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 t="s">
        <v>67</v>
      </c>
      <c r="AD78" s="14">
        <f t="shared" si="2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33</v>
      </c>
      <c r="C79" s="1">
        <v>129.422</v>
      </c>
      <c r="D79" s="1"/>
      <c r="E79" s="1">
        <v>7.7290000000000001</v>
      </c>
      <c r="F79" s="1">
        <v>119.008</v>
      </c>
      <c r="G79" s="6">
        <v>1</v>
      </c>
      <c r="H79" s="1">
        <v>55</v>
      </c>
      <c r="I79" s="1" t="s">
        <v>34</v>
      </c>
      <c r="J79" s="1">
        <v>10.3</v>
      </c>
      <c r="K79" s="1">
        <f t="shared" si="18"/>
        <v>-2.5710000000000006</v>
      </c>
      <c r="L79" s="1"/>
      <c r="M79" s="1"/>
      <c r="N79" s="1"/>
      <c r="O79" s="1"/>
      <c r="P79" s="1">
        <f t="shared" si="19"/>
        <v>1.5458000000000001</v>
      </c>
      <c r="Q79" s="5"/>
      <c r="R79" s="5">
        <f t="shared" si="20"/>
        <v>0</v>
      </c>
      <c r="S79" s="5"/>
      <c r="T79" s="1"/>
      <c r="U79" s="1">
        <f t="shared" si="21"/>
        <v>76.987967395523341</v>
      </c>
      <c r="V79" s="1">
        <f t="shared" si="22"/>
        <v>76.987967395523341</v>
      </c>
      <c r="W79" s="1">
        <v>1.8158000000000001</v>
      </c>
      <c r="X79" s="1">
        <v>0.70419999999999994</v>
      </c>
      <c r="Y79" s="1">
        <v>0.70419999999999994</v>
      </c>
      <c r="Z79" s="1">
        <v>2.5564</v>
      </c>
      <c r="AA79" s="1">
        <v>2.8220000000000001</v>
      </c>
      <c r="AB79" s="1">
        <v>7.1322000000000001</v>
      </c>
      <c r="AC79" s="23" t="s">
        <v>81</v>
      </c>
      <c r="AD79" s="1">
        <f t="shared" si="2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33</v>
      </c>
      <c r="C80" s="1">
        <v>80.947999999999993</v>
      </c>
      <c r="D80" s="1"/>
      <c r="E80" s="1">
        <v>4.0220000000000002</v>
      </c>
      <c r="F80" s="1">
        <v>76.926000000000002</v>
      </c>
      <c r="G80" s="6">
        <v>0</v>
      </c>
      <c r="H80" s="1" t="e">
        <v>#N/A</v>
      </c>
      <c r="I80" s="1" t="s">
        <v>126</v>
      </c>
      <c r="J80" s="1">
        <v>4</v>
      </c>
      <c r="K80" s="1">
        <f t="shared" si="18"/>
        <v>2.2000000000000242E-2</v>
      </c>
      <c r="L80" s="1"/>
      <c r="M80" s="1"/>
      <c r="N80" s="1"/>
      <c r="O80" s="1"/>
      <c r="P80" s="1">
        <f t="shared" si="19"/>
        <v>0.8044</v>
      </c>
      <c r="Q80" s="5"/>
      <c r="R80" s="5">
        <f t="shared" si="20"/>
        <v>0</v>
      </c>
      <c r="S80" s="5"/>
      <c r="T80" s="1"/>
      <c r="U80" s="1">
        <f t="shared" si="21"/>
        <v>95.63152660367976</v>
      </c>
      <c r="V80" s="1">
        <f t="shared" si="22"/>
        <v>95.63152660367976</v>
      </c>
      <c r="W80" s="1">
        <v>0.8044</v>
      </c>
      <c r="X80" s="1">
        <v>1.8692</v>
      </c>
      <c r="Y80" s="1">
        <v>1.5962000000000001</v>
      </c>
      <c r="Z80" s="1">
        <v>1.6006</v>
      </c>
      <c r="AA80" s="1">
        <v>1.8735999999999999</v>
      </c>
      <c r="AB80" s="1">
        <v>2.94</v>
      </c>
      <c r="AC80" s="12" t="s">
        <v>150</v>
      </c>
      <c r="AD80" s="1">
        <f t="shared" si="23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39</v>
      </c>
      <c r="C81" s="1">
        <v>24</v>
      </c>
      <c r="D81" s="1"/>
      <c r="E81" s="1">
        <v>6</v>
      </c>
      <c r="F81" s="1">
        <v>15</v>
      </c>
      <c r="G81" s="6">
        <v>0.4</v>
      </c>
      <c r="H81" s="1">
        <v>55</v>
      </c>
      <c r="I81" s="1" t="s">
        <v>34</v>
      </c>
      <c r="J81" s="1">
        <v>6</v>
      </c>
      <c r="K81" s="1">
        <f t="shared" si="18"/>
        <v>0</v>
      </c>
      <c r="L81" s="1"/>
      <c r="M81" s="1"/>
      <c r="N81" s="1"/>
      <c r="O81" s="1"/>
      <c r="P81" s="1">
        <f t="shared" si="19"/>
        <v>1.2</v>
      </c>
      <c r="Q81" s="5"/>
      <c r="R81" s="5">
        <f t="shared" si="20"/>
        <v>0</v>
      </c>
      <c r="S81" s="5"/>
      <c r="T81" s="1"/>
      <c r="U81" s="1">
        <f t="shared" si="21"/>
        <v>12.5</v>
      </c>
      <c r="V81" s="1">
        <f t="shared" si="22"/>
        <v>12.5</v>
      </c>
      <c r="W81" s="1">
        <v>1.6</v>
      </c>
      <c r="X81" s="1">
        <v>1.2</v>
      </c>
      <c r="Y81" s="1">
        <v>0.2</v>
      </c>
      <c r="Z81" s="1">
        <v>0.6</v>
      </c>
      <c r="AA81" s="1">
        <v>1.6</v>
      </c>
      <c r="AB81" s="1">
        <v>2.2000000000000002</v>
      </c>
      <c r="AC81" s="1"/>
      <c r="AD81" s="1">
        <f t="shared" si="2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33</v>
      </c>
      <c r="C82" s="1">
        <v>93.182000000000002</v>
      </c>
      <c r="D82" s="1"/>
      <c r="E82" s="1">
        <v>16.097000000000001</v>
      </c>
      <c r="F82" s="1">
        <v>77.084999999999994</v>
      </c>
      <c r="G82" s="6">
        <v>1</v>
      </c>
      <c r="H82" s="1">
        <v>55</v>
      </c>
      <c r="I82" s="1" t="s">
        <v>34</v>
      </c>
      <c r="J82" s="1">
        <v>16.600000000000001</v>
      </c>
      <c r="K82" s="1">
        <f t="shared" si="18"/>
        <v>-0.50300000000000011</v>
      </c>
      <c r="L82" s="1"/>
      <c r="M82" s="1"/>
      <c r="N82" s="1"/>
      <c r="O82" s="1"/>
      <c r="P82" s="1">
        <f t="shared" si="19"/>
        <v>3.2194000000000003</v>
      </c>
      <c r="Q82" s="5"/>
      <c r="R82" s="5">
        <f t="shared" si="20"/>
        <v>0</v>
      </c>
      <c r="S82" s="5"/>
      <c r="T82" s="1"/>
      <c r="U82" s="1">
        <f t="shared" si="21"/>
        <v>23.94390259054482</v>
      </c>
      <c r="V82" s="1">
        <f t="shared" si="22"/>
        <v>23.94390259054482</v>
      </c>
      <c r="W82" s="1">
        <v>3.2193999999999998</v>
      </c>
      <c r="X82" s="1">
        <v>3.2315999999999998</v>
      </c>
      <c r="Y82" s="1">
        <v>3.4988000000000001</v>
      </c>
      <c r="Z82" s="1">
        <v>6.1059999999999999</v>
      </c>
      <c r="AA82" s="1">
        <v>6.63</v>
      </c>
      <c r="AB82" s="1">
        <v>11.4482</v>
      </c>
      <c r="AC82" s="23" t="s">
        <v>81</v>
      </c>
      <c r="AD82" s="1">
        <f t="shared" si="2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39</v>
      </c>
      <c r="C83" s="1">
        <v>49</v>
      </c>
      <c r="D83" s="1"/>
      <c r="E83" s="1">
        <v>8</v>
      </c>
      <c r="F83" s="1">
        <v>37</v>
      </c>
      <c r="G83" s="6">
        <v>0.4</v>
      </c>
      <c r="H83" s="1">
        <v>55</v>
      </c>
      <c r="I83" s="1" t="s">
        <v>34</v>
      </c>
      <c r="J83" s="1">
        <v>9</v>
      </c>
      <c r="K83" s="1">
        <f t="shared" si="18"/>
        <v>-1</v>
      </c>
      <c r="L83" s="1"/>
      <c r="M83" s="1"/>
      <c r="N83" s="1"/>
      <c r="O83" s="1"/>
      <c r="P83" s="1">
        <f t="shared" si="19"/>
        <v>1.6</v>
      </c>
      <c r="Q83" s="5"/>
      <c r="R83" s="5">
        <f t="shared" si="20"/>
        <v>0</v>
      </c>
      <c r="S83" s="5"/>
      <c r="T83" s="1"/>
      <c r="U83" s="1">
        <f t="shared" si="21"/>
        <v>23.125</v>
      </c>
      <c r="V83" s="1">
        <f t="shared" si="22"/>
        <v>23.125</v>
      </c>
      <c r="W83" s="1">
        <v>2</v>
      </c>
      <c r="X83" s="1">
        <v>0.8</v>
      </c>
      <c r="Y83" s="1">
        <v>0.2</v>
      </c>
      <c r="Z83" s="1">
        <v>0.8</v>
      </c>
      <c r="AA83" s="1">
        <v>1</v>
      </c>
      <c r="AB83" s="1">
        <v>1.8</v>
      </c>
      <c r="AC83" s="23" t="s">
        <v>81</v>
      </c>
      <c r="AD83" s="1">
        <f t="shared" si="2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130</v>
      </c>
      <c r="B84" s="14" t="s">
        <v>33</v>
      </c>
      <c r="C84" s="14"/>
      <c r="D84" s="14"/>
      <c r="E84" s="14"/>
      <c r="F84" s="14"/>
      <c r="G84" s="15">
        <v>0</v>
      </c>
      <c r="H84" s="14">
        <v>50</v>
      </c>
      <c r="I84" s="14" t="s">
        <v>34</v>
      </c>
      <c r="J84" s="14"/>
      <c r="K84" s="14">
        <f t="shared" si="18"/>
        <v>0</v>
      </c>
      <c r="L84" s="14"/>
      <c r="M84" s="14"/>
      <c r="N84" s="14"/>
      <c r="O84" s="14"/>
      <c r="P84" s="14">
        <f t="shared" si="19"/>
        <v>0</v>
      </c>
      <c r="Q84" s="16"/>
      <c r="R84" s="16">
        <f t="shared" si="20"/>
        <v>0</v>
      </c>
      <c r="S84" s="16"/>
      <c r="T84" s="14"/>
      <c r="U84" s="14" t="e">
        <f t="shared" si="21"/>
        <v>#DIV/0!</v>
      </c>
      <c r="V84" s="14" t="e">
        <f t="shared" si="22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 t="s">
        <v>67</v>
      </c>
      <c r="AD84" s="14">
        <f t="shared" si="2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131</v>
      </c>
      <c r="B85" s="20" t="s">
        <v>33</v>
      </c>
      <c r="C85" s="20">
        <v>303.02499999999998</v>
      </c>
      <c r="D85" s="20">
        <v>66.349999999999994</v>
      </c>
      <c r="E85" s="20">
        <v>172.29</v>
      </c>
      <c r="F85" s="20">
        <v>171.101</v>
      </c>
      <c r="G85" s="21">
        <v>1</v>
      </c>
      <c r="H85" s="20">
        <v>60</v>
      </c>
      <c r="I85" s="20" t="s">
        <v>34</v>
      </c>
      <c r="J85" s="20">
        <v>168.3</v>
      </c>
      <c r="K85" s="20">
        <f t="shared" si="18"/>
        <v>3.9899999999999807</v>
      </c>
      <c r="L85" s="20"/>
      <c r="M85" s="20"/>
      <c r="N85" s="20">
        <v>52.687999999999931</v>
      </c>
      <c r="O85" s="20"/>
      <c r="P85" s="20">
        <f t="shared" si="19"/>
        <v>34.457999999999998</v>
      </c>
      <c r="Q85" s="22">
        <f>8*P85-O85-N85-F85</f>
        <v>51.875000000000057</v>
      </c>
      <c r="R85" s="22">
        <f t="shared" si="20"/>
        <v>51.875000000000057</v>
      </c>
      <c r="S85" s="22"/>
      <c r="T85" s="20"/>
      <c r="U85" s="20">
        <f t="shared" si="21"/>
        <v>8</v>
      </c>
      <c r="V85" s="20">
        <f t="shared" si="22"/>
        <v>6.4945440826513421</v>
      </c>
      <c r="W85" s="20">
        <v>35.333599999999997</v>
      </c>
      <c r="X85" s="20">
        <v>35.8078</v>
      </c>
      <c r="Y85" s="20">
        <v>36.403799999999997</v>
      </c>
      <c r="Z85" s="20">
        <v>44.872</v>
      </c>
      <c r="AA85" s="20">
        <v>45.340800000000002</v>
      </c>
      <c r="AB85" s="20">
        <v>30.823599999999999</v>
      </c>
      <c r="AC85" s="20" t="s">
        <v>53</v>
      </c>
      <c r="AD85" s="20">
        <f t="shared" si="23"/>
        <v>52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39</v>
      </c>
      <c r="C86" s="1"/>
      <c r="D86" s="1">
        <v>41</v>
      </c>
      <c r="E86" s="1">
        <v>22</v>
      </c>
      <c r="F86" s="1">
        <v>19</v>
      </c>
      <c r="G86" s="6">
        <v>0.3</v>
      </c>
      <c r="H86" s="1">
        <v>40</v>
      </c>
      <c r="I86" s="1" t="s">
        <v>34</v>
      </c>
      <c r="J86" s="1">
        <v>22</v>
      </c>
      <c r="K86" s="1">
        <f t="shared" si="18"/>
        <v>0</v>
      </c>
      <c r="L86" s="1"/>
      <c r="M86" s="1"/>
      <c r="N86" s="1">
        <v>6</v>
      </c>
      <c r="O86" s="1">
        <v>20</v>
      </c>
      <c r="P86" s="1">
        <f t="shared" si="19"/>
        <v>4.4000000000000004</v>
      </c>
      <c r="Q86" s="5">
        <v>10</v>
      </c>
      <c r="R86" s="5">
        <f t="shared" si="20"/>
        <v>10</v>
      </c>
      <c r="S86" s="5"/>
      <c r="T86" s="1"/>
      <c r="U86" s="1">
        <f t="shared" si="21"/>
        <v>12.499999999999998</v>
      </c>
      <c r="V86" s="1">
        <f t="shared" si="22"/>
        <v>10.227272727272727</v>
      </c>
      <c r="W86" s="1">
        <v>4</v>
      </c>
      <c r="X86" s="1">
        <v>-0.2</v>
      </c>
      <c r="Y86" s="1">
        <v>1.4</v>
      </c>
      <c r="Z86" s="1">
        <v>2</v>
      </c>
      <c r="AA86" s="1">
        <v>1.4</v>
      </c>
      <c r="AB86" s="1">
        <v>2</v>
      </c>
      <c r="AC86" s="1"/>
      <c r="AD86" s="1">
        <f t="shared" si="23"/>
        <v>3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33</v>
      </c>
      <c r="C87" s="1">
        <v>982.58500000000004</v>
      </c>
      <c r="D87" s="1">
        <v>1281.3</v>
      </c>
      <c r="E87" s="1">
        <v>1140.404</v>
      </c>
      <c r="F87" s="1">
        <v>927.154</v>
      </c>
      <c r="G87" s="6">
        <v>1</v>
      </c>
      <c r="H87" s="1">
        <v>60</v>
      </c>
      <c r="I87" s="1" t="s">
        <v>34</v>
      </c>
      <c r="J87" s="1">
        <v>1122.6679999999999</v>
      </c>
      <c r="K87" s="1">
        <f t="shared" si="18"/>
        <v>17.736000000000104</v>
      </c>
      <c r="L87" s="1"/>
      <c r="M87" s="1"/>
      <c r="N87" s="1">
        <v>800</v>
      </c>
      <c r="O87" s="1">
        <v>918.47580000000016</v>
      </c>
      <c r="P87" s="1">
        <f t="shared" si="19"/>
        <v>228.08080000000001</v>
      </c>
      <c r="Q87" s="5">
        <f t="shared" ref="Q87:Q90" si="24">13*P87-O87-N87-F87</f>
        <v>319.42059999999992</v>
      </c>
      <c r="R87" s="5">
        <f t="shared" si="20"/>
        <v>319.42059999999992</v>
      </c>
      <c r="S87" s="5"/>
      <c r="T87" s="1"/>
      <c r="U87" s="1">
        <f t="shared" si="21"/>
        <v>13</v>
      </c>
      <c r="V87" s="1">
        <f t="shared" si="22"/>
        <v>11.599528763490833</v>
      </c>
      <c r="W87" s="1">
        <v>233.28720000000001</v>
      </c>
      <c r="X87" s="1">
        <v>223.435</v>
      </c>
      <c r="Y87" s="1">
        <v>223.5206</v>
      </c>
      <c r="Z87" s="1">
        <v>215.85900000000001</v>
      </c>
      <c r="AA87" s="1">
        <v>212.00399999999999</v>
      </c>
      <c r="AB87" s="1">
        <v>219.9924</v>
      </c>
      <c r="AC87" s="1"/>
      <c r="AD87" s="1">
        <f t="shared" si="23"/>
        <v>319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134</v>
      </c>
      <c r="B88" s="14" t="s">
        <v>39</v>
      </c>
      <c r="C88" s="14"/>
      <c r="D88" s="14"/>
      <c r="E88" s="14"/>
      <c r="F88" s="14"/>
      <c r="G88" s="15">
        <v>0</v>
      </c>
      <c r="H88" s="14">
        <v>60</v>
      </c>
      <c r="I88" s="14" t="s">
        <v>34</v>
      </c>
      <c r="J88" s="14"/>
      <c r="K88" s="14">
        <f t="shared" si="18"/>
        <v>0</v>
      </c>
      <c r="L88" s="14"/>
      <c r="M88" s="14"/>
      <c r="N88" s="14"/>
      <c r="O88" s="14"/>
      <c r="P88" s="14">
        <f t="shared" si="19"/>
        <v>0</v>
      </c>
      <c r="Q88" s="16"/>
      <c r="R88" s="16">
        <f t="shared" si="20"/>
        <v>0</v>
      </c>
      <c r="S88" s="16"/>
      <c r="T88" s="14"/>
      <c r="U88" s="14" t="e">
        <f t="shared" si="21"/>
        <v>#DIV/0!</v>
      </c>
      <c r="V88" s="14" t="e">
        <f t="shared" si="22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 t="s">
        <v>67</v>
      </c>
      <c r="AD88" s="14">
        <f t="shared" si="23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9" t="s">
        <v>135</v>
      </c>
      <c r="B89" s="1" t="s">
        <v>33</v>
      </c>
      <c r="C89" s="1">
        <v>757.79</v>
      </c>
      <c r="D89" s="1">
        <v>2139.36</v>
      </c>
      <c r="E89" s="1">
        <v>1050.1279999999999</v>
      </c>
      <c r="F89" s="1">
        <v>1655.6959999999999</v>
      </c>
      <c r="G89" s="6">
        <v>1</v>
      </c>
      <c r="H89" s="1">
        <v>60</v>
      </c>
      <c r="I89" s="1" t="s">
        <v>34</v>
      </c>
      <c r="J89" s="1">
        <v>1011.074</v>
      </c>
      <c r="K89" s="1">
        <f t="shared" si="18"/>
        <v>39.053999999999974</v>
      </c>
      <c r="L89" s="1"/>
      <c r="M89" s="1"/>
      <c r="N89" s="1">
        <v>600</v>
      </c>
      <c r="O89" s="1">
        <v>285.16140000000001</v>
      </c>
      <c r="P89" s="1">
        <f t="shared" si="19"/>
        <v>210.0256</v>
      </c>
      <c r="Q89" s="5">
        <f t="shared" si="24"/>
        <v>189.47540000000026</v>
      </c>
      <c r="R89" s="5">
        <v>500</v>
      </c>
      <c r="S89" s="5">
        <v>500</v>
      </c>
      <c r="T89" s="24" t="s">
        <v>151</v>
      </c>
      <c r="U89" s="1">
        <f t="shared" si="21"/>
        <v>14.478508334222113</v>
      </c>
      <c r="V89" s="1">
        <f t="shared" si="22"/>
        <v>12.097846167324365</v>
      </c>
      <c r="W89" s="1">
        <v>216.90979999999999</v>
      </c>
      <c r="X89" s="1">
        <v>255.53020000000001</v>
      </c>
      <c r="Y89" s="1">
        <v>249.55719999999999</v>
      </c>
      <c r="Z89" s="1">
        <v>237.81620000000001</v>
      </c>
      <c r="AA89" s="1">
        <v>244.22559999999999</v>
      </c>
      <c r="AB89" s="1">
        <v>222.96039999999999</v>
      </c>
      <c r="AC89" s="1" t="s">
        <v>136</v>
      </c>
      <c r="AD89" s="1">
        <f t="shared" si="23"/>
        <v>500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9" t="s">
        <v>137</v>
      </c>
      <c r="B90" s="1" t="s">
        <v>33</v>
      </c>
      <c r="C90" s="1">
        <v>1031.4580000000001</v>
      </c>
      <c r="D90" s="1">
        <v>1939.7139999999999</v>
      </c>
      <c r="E90" s="13">
        <f>1239.321+E22</f>
        <v>1249.6509999999998</v>
      </c>
      <c r="F90" s="13">
        <f>1512.618+F22</f>
        <v>1293.1779999999999</v>
      </c>
      <c r="G90" s="6">
        <v>1</v>
      </c>
      <c r="H90" s="1">
        <v>60</v>
      </c>
      <c r="I90" s="1" t="s">
        <v>34</v>
      </c>
      <c r="J90" s="1">
        <v>1195.0999999999999</v>
      </c>
      <c r="K90" s="1">
        <f t="shared" si="18"/>
        <v>54.550999999999931</v>
      </c>
      <c r="L90" s="1"/>
      <c r="M90" s="1"/>
      <c r="N90" s="1">
        <v>204.0766000000001</v>
      </c>
      <c r="O90" s="1">
        <v>1521.148000000001</v>
      </c>
      <c r="P90" s="1">
        <f t="shared" si="19"/>
        <v>249.93019999999996</v>
      </c>
      <c r="Q90" s="5">
        <f t="shared" si="24"/>
        <v>230.68999999999846</v>
      </c>
      <c r="R90" s="5">
        <v>500</v>
      </c>
      <c r="S90" s="5">
        <v>500</v>
      </c>
      <c r="T90" s="24" t="s">
        <v>151</v>
      </c>
      <c r="U90" s="1">
        <f t="shared" si="21"/>
        <v>14.077540849405162</v>
      </c>
      <c r="V90" s="1">
        <f t="shared" si="22"/>
        <v>12.076982293456339</v>
      </c>
      <c r="W90" s="1">
        <v>258.62900000000002</v>
      </c>
      <c r="X90" s="1">
        <v>210.37440000000001</v>
      </c>
      <c r="Y90" s="1">
        <v>206.8646</v>
      </c>
      <c r="Z90" s="1">
        <v>279.49300000000011</v>
      </c>
      <c r="AA90" s="1">
        <v>278.88</v>
      </c>
      <c r="AB90" s="1">
        <v>235.06100000000001</v>
      </c>
      <c r="AC90" s="1" t="s">
        <v>138</v>
      </c>
      <c r="AD90" s="1">
        <f t="shared" si="23"/>
        <v>500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33</v>
      </c>
      <c r="C91" s="1">
        <v>0.38200000000000001</v>
      </c>
      <c r="D91" s="1">
        <v>189.94499999999999</v>
      </c>
      <c r="E91" s="1">
        <v>18.78</v>
      </c>
      <c r="F91" s="1">
        <v>171.547</v>
      </c>
      <c r="G91" s="6">
        <v>1</v>
      </c>
      <c r="H91" s="1">
        <v>55</v>
      </c>
      <c r="I91" s="1" t="s">
        <v>34</v>
      </c>
      <c r="J91" s="1">
        <v>20.85</v>
      </c>
      <c r="K91" s="1">
        <f t="shared" si="18"/>
        <v>-2.0700000000000003</v>
      </c>
      <c r="L91" s="1"/>
      <c r="M91" s="1"/>
      <c r="N91" s="1"/>
      <c r="O91" s="1"/>
      <c r="P91" s="1">
        <f t="shared" si="19"/>
        <v>3.7560000000000002</v>
      </c>
      <c r="Q91" s="5"/>
      <c r="R91" s="5">
        <f t="shared" si="20"/>
        <v>0</v>
      </c>
      <c r="S91" s="5"/>
      <c r="T91" s="1"/>
      <c r="U91" s="1">
        <f t="shared" si="21"/>
        <v>45.672790202342917</v>
      </c>
      <c r="V91" s="1">
        <f t="shared" si="22"/>
        <v>45.672790202342917</v>
      </c>
      <c r="W91" s="1">
        <v>3.2315999999999998</v>
      </c>
      <c r="X91" s="1">
        <v>11.723599999999999</v>
      </c>
      <c r="Y91" s="1">
        <v>15.985200000000001</v>
      </c>
      <c r="Z91" s="1">
        <v>6.9126000000000003</v>
      </c>
      <c r="AA91" s="1">
        <v>2.6509999999999998</v>
      </c>
      <c r="AB91" s="1">
        <v>0</v>
      </c>
      <c r="AC91" s="1" t="s">
        <v>140</v>
      </c>
      <c r="AD91" s="1">
        <f t="shared" si="2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33</v>
      </c>
      <c r="C92" s="1">
        <v>-1.335</v>
      </c>
      <c r="D92" s="1">
        <v>160.74199999999999</v>
      </c>
      <c r="E92" s="1">
        <v>28.314</v>
      </c>
      <c r="F92" s="1">
        <v>131.09299999999999</v>
      </c>
      <c r="G92" s="6">
        <v>1</v>
      </c>
      <c r="H92" s="1">
        <v>55</v>
      </c>
      <c r="I92" s="1" t="s">
        <v>34</v>
      </c>
      <c r="J92" s="1">
        <v>28.85</v>
      </c>
      <c r="K92" s="1">
        <f t="shared" si="18"/>
        <v>-0.53600000000000136</v>
      </c>
      <c r="L92" s="1"/>
      <c r="M92" s="1"/>
      <c r="N92" s="1"/>
      <c r="O92" s="1"/>
      <c r="P92" s="1">
        <f t="shared" si="19"/>
        <v>5.6627999999999998</v>
      </c>
      <c r="Q92" s="5"/>
      <c r="R92" s="5">
        <f t="shared" si="20"/>
        <v>0</v>
      </c>
      <c r="S92" s="5"/>
      <c r="T92" s="1"/>
      <c r="U92" s="1">
        <f t="shared" si="21"/>
        <v>23.14985519530974</v>
      </c>
      <c r="V92" s="1">
        <f t="shared" si="22"/>
        <v>23.14985519530974</v>
      </c>
      <c r="W92" s="1">
        <v>3.2330000000000001</v>
      </c>
      <c r="X92" s="1">
        <v>10.5158</v>
      </c>
      <c r="Y92" s="1">
        <v>14.0054</v>
      </c>
      <c r="Z92" s="1">
        <v>7.5477999999999996</v>
      </c>
      <c r="AA92" s="1">
        <v>4.0582000000000003</v>
      </c>
      <c r="AB92" s="1">
        <v>0</v>
      </c>
      <c r="AC92" s="1" t="s">
        <v>140</v>
      </c>
      <c r="AD92" s="1">
        <f t="shared" si="23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33</v>
      </c>
      <c r="C93" s="1">
        <v>-2E-3</v>
      </c>
      <c r="D93" s="1">
        <v>118.09</v>
      </c>
      <c r="E93" s="1">
        <v>14.742000000000001</v>
      </c>
      <c r="F93" s="1">
        <v>103.346</v>
      </c>
      <c r="G93" s="6">
        <v>1</v>
      </c>
      <c r="H93" s="1">
        <v>55</v>
      </c>
      <c r="I93" s="1" t="s">
        <v>34</v>
      </c>
      <c r="J93" s="1">
        <v>15.85</v>
      </c>
      <c r="K93" s="1">
        <f t="shared" si="18"/>
        <v>-1.1079999999999988</v>
      </c>
      <c r="L93" s="1"/>
      <c r="M93" s="1"/>
      <c r="N93" s="1"/>
      <c r="O93" s="1"/>
      <c r="P93" s="1">
        <f t="shared" si="19"/>
        <v>2.9484000000000004</v>
      </c>
      <c r="Q93" s="5"/>
      <c r="R93" s="5">
        <f t="shared" si="20"/>
        <v>0</v>
      </c>
      <c r="S93" s="5"/>
      <c r="T93" s="1"/>
      <c r="U93" s="1">
        <f t="shared" si="21"/>
        <v>35.051553384886716</v>
      </c>
      <c r="V93" s="1">
        <f t="shared" si="22"/>
        <v>35.051553384886716</v>
      </c>
      <c r="W93" s="1">
        <v>1.8844000000000001</v>
      </c>
      <c r="X93" s="1">
        <v>8.6446000000000005</v>
      </c>
      <c r="Y93" s="1">
        <v>10.529</v>
      </c>
      <c r="Z93" s="1">
        <v>4.3116000000000003</v>
      </c>
      <c r="AA93" s="1">
        <v>2.4272</v>
      </c>
      <c r="AB93" s="1">
        <v>0</v>
      </c>
      <c r="AC93" s="1" t="s">
        <v>140</v>
      </c>
      <c r="AD93" s="1">
        <f t="shared" si="23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143</v>
      </c>
      <c r="B94" s="14" t="s">
        <v>33</v>
      </c>
      <c r="C94" s="14"/>
      <c r="D94" s="14"/>
      <c r="E94" s="14"/>
      <c r="F94" s="14"/>
      <c r="G94" s="15">
        <v>0</v>
      </c>
      <c r="H94" s="14">
        <v>60</v>
      </c>
      <c r="I94" s="14" t="s">
        <v>34</v>
      </c>
      <c r="J94" s="14"/>
      <c r="K94" s="14">
        <f t="shared" si="18"/>
        <v>0</v>
      </c>
      <c r="L94" s="14"/>
      <c r="M94" s="14"/>
      <c r="N94" s="14"/>
      <c r="O94" s="14"/>
      <c r="P94" s="14">
        <f t="shared" si="19"/>
        <v>0</v>
      </c>
      <c r="Q94" s="16"/>
      <c r="R94" s="16">
        <f t="shared" si="20"/>
        <v>0</v>
      </c>
      <c r="S94" s="16"/>
      <c r="T94" s="14"/>
      <c r="U94" s="14" t="e">
        <f t="shared" si="21"/>
        <v>#DIV/0!</v>
      </c>
      <c r="V94" s="14" t="e">
        <f t="shared" si="22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 t="s">
        <v>67</v>
      </c>
      <c r="AD94" s="14">
        <f t="shared" si="2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33</v>
      </c>
      <c r="C95" s="1">
        <v>53.179000000000002</v>
      </c>
      <c r="D95" s="1"/>
      <c r="E95" s="1">
        <v>33.036000000000001</v>
      </c>
      <c r="F95" s="1">
        <v>14.785</v>
      </c>
      <c r="G95" s="6">
        <v>0</v>
      </c>
      <c r="H95" s="1" t="e">
        <v>#N/A</v>
      </c>
      <c r="I95" s="1" t="s">
        <v>126</v>
      </c>
      <c r="J95" s="1">
        <v>31.6</v>
      </c>
      <c r="K95" s="1">
        <f t="shared" si="18"/>
        <v>1.4359999999999999</v>
      </c>
      <c r="L95" s="1"/>
      <c r="M95" s="1"/>
      <c r="N95" s="1"/>
      <c r="O95" s="1"/>
      <c r="P95" s="1">
        <f t="shared" si="19"/>
        <v>6.6072000000000006</v>
      </c>
      <c r="Q95" s="5"/>
      <c r="R95" s="5">
        <f t="shared" si="20"/>
        <v>0</v>
      </c>
      <c r="S95" s="5"/>
      <c r="T95" s="1"/>
      <c r="U95" s="1">
        <f t="shared" si="21"/>
        <v>2.2377103765589053</v>
      </c>
      <c r="V95" s="1">
        <f t="shared" si="22"/>
        <v>2.2377103765589053</v>
      </c>
      <c r="W95" s="1">
        <v>7.4194000000000004</v>
      </c>
      <c r="X95" s="1">
        <v>2.4563999999999999</v>
      </c>
      <c r="Y95" s="1">
        <v>1.6442000000000001</v>
      </c>
      <c r="Z95" s="1">
        <v>3.4765999999999999</v>
      </c>
      <c r="AA95" s="1">
        <v>3.7414000000000001</v>
      </c>
      <c r="AB95" s="1">
        <v>4.4866000000000001</v>
      </c>
      <c r="AC95" s="12" t="s">
        <v>150</v>
      </c>
      <c r="AD95" s="1">
        <f t="shared" si="23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39</v>
      </c>
      <c r="C96" s="1"/>
      <c r="D96" s="1">
        <v>60</v>
      </c>
      <c r="E96" s="1">
        <v>58</v>
      </c>
      <c r="F96" s="1"/>
      <c r="G96" s="6">
        <v>0.3</v>
      </c>
      <c r="H96" s="1">
        <v>40</v>
      </c>
      <c r="I96" s="1" t="s">
        <v>34</v>
      </c>
      <c r="J96" s="1">
        <v>71</v>
      </c>
      <c r="K96" s="1">
        <f t="shared" si="18"/>
        <v>-13</v>
      </c>
      <c r="L96" s="1"/>
      <c r="M96" s="1"/>
      <c r="N96" s="1"/>
      <c r="O96" s="1">
        <v>116</v>
      </c>
      <c r="P96" s="1">
        <f t="shared" si="19"/>
        <v>11.6</v>
      </c>
      <c r="Q96" s="5">
        <f t="shared" ref="Q96" si="25">11*P96-O96-N96-F96</f>
        <v>11.599999999999994</v>
      </c>
      <c r="R96" s="5">
        <f t="shared" si="20"/>
        <v>11.599999999999994</v>
      </c>
      <c r="S96" s="5"/>
      <c r="T96" s="1"/>
      <c r="U96" s="1">
        <f t="shared" si="21"/>
        <v>11</v>
      </c>
      <c r="V96" s="1">
        <f t="shared" si="22"/>
        <v>10</v>
      </c>
      <c r="W96" s="1">
        <v>11.6</v>
      </c>
      <c r="X96" s="1">
        <v>0</v>
      </c>
      <c r="Y96" s="1">
        <v>4</v>
      </c>
      <c r="Z96" s="1">
        <v>5.8</v>
      </c>
      <c r="AA96" s="1">
        <v>1.8</v>
      </c>
      <c r="AB96" s="1">
        <v>0</v>
      </c>
      <c r="AC96" s="1" t="s">
        <v>140</v>
      </c>
      <c r="AD96" s="1">
        <f t="shared" si="23"/>
        <v>3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39</v>
      </c>
      <c r="C97" s="1">
        <v>11</v>
      </c>
      <c r="D97" s="1">
        <v>62</v>
      </c>
      <c r="E97" s="1">
        <v>62</v>
      </c>
      <c r="F97" s="1"/>
      <c r="G97" s="6">
        <v>0.3</v>
      </c>
      <c r="H97" s="1">
        <v>40</v>
      </c>
      <c r="I97" s="1" t="s">
        <v>34</v>
      </c>
      <c r="J97" s="1">
        <v>79</v>
      </c>
      <c r="K97" s="1">
        <f t="shared" si="18"/>
        <v>-17</v>
      </c>
      <c r="L97" s="1"/>
      <c r="M97" s="1"/>
      <c r="N97" s="1"/>
      <c r="O97" s="1">
        <v>146</v>
      </c>
      <c r="P97" s="1">
        <f t="shared" si="19"/>
        <v>12.4</v>
      </c>
      <c r="Q97" s="5"/>
      <c r="R97" s="5">
        <f t="shared" si="20"/>
        <v>0</v>
      </c>
      <c r="S97" s="5"/>
      <c r="T97" s="1"/>
      <c r="U97" s="1">
        <f t="shared" si="21"/>
        <v>11.774193548387096</v>
      </c>
      <c r="V97" s="1">
        <f t="shared" si="22"/>
        <v>11.774193548387096</v>
      </c>
      <c r="W97" s="1">
        <v>14.6</v>
      </c>
      <c r="X97" s="1">
        <v>2.4</v>
      </c>
      <c r="Y97" s="1">
        <v>4.2</v>
      </c>
      <c r="Z97" s="1">
        <v>6.2</v>
      </c>
      <c r="AA97" s="1">
        <v>2.2000000000000002</v>
      </c>
      <c r="AB97" s="1">
        <v>0</v>
      </c>
      <c r="AC97" s="1" t="s">
        <v>140</v>
      </c>
      <c r="AD97" s="1">
        <f t="shared" si="23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147</v>
      </c>
      <c r="B98" s="1" t="s">
        <v>33</v>
      </c>
      <c r="C98" s="1"/>
      <c r="D98" s="1"/>
      <c r="E98" s="1"/>
      <c r="F98" s="1"/>
      <c r="G98" s="6">
        <v>1</v>
      </c>
      <c r="H98" s="1">
        <v>60</v>
      </c>
      <c r="I98" s="1" t="s">
        <v>34</v>
      </c>
      <c r="J98" s="1"/>
      <c r="K98" s="1">
        <f t="shared" si="18"/>
        <v>0</v>
      </c>
      <c r="L98" s="1"/>
      <c r="M98" s="1"/>
      <c r="N98" s="1"/>
      <c r="O98" s="1">
        <v>120</v>
      </c>
      <c r="P98" s="1">
        <f t="shared" si="19"/>
        <v>0</v>
      </c>
      <c r="Q98" s="5"/>
      <c r="R98" s="5">
        <f t="shared" si="20"/>
        <v>0</v>
      </c>
      <c r="S98" s="5"/>
      <c r="T98" s="1"/>
      <c r="U98" s="1" t="e">
        <f t="shared" si="21"/>
        <v>#DIV/0!</v>
      </c>
      <c r="V98" s="1" t="e">
        <f t="shared" si="22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148</v>
      </c>
      <c r="AD98" s="1">
        <f t="shared" si="2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2024-09-26T13:25:55Z</dcterms:created>
  <dcterms:modified xsi:type="dcterms:W3CDTF">2024-09-27T08:46:40Z</dcterms:modified>
</cp:coreProperties>
</file>