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9,24 ПОКОМ КИ филиалы\1 машина Мелитополь_Поляков\"/>
    </mc:Choice>
  </mc:AlternateContent>
  <xr:revisionPtr revIDLastSave="0" documentId="13_ncr:1_{2C082AA7-8A6D-411E-9ED4-11250E613E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R608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Y23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N178" i="1"/>
  <c r="BM178" i="1"/>
  <c r="Z178" i="1"/>
  <c r="Y178" i="1"/>
  <c r="BP178" i="1" s="1"/>
  <c r="P178" i="1"/>
  <c r="BO177" i="1"/>
  <c r="BM177" i="1"/>
  <c r="Y177" i="1"/>
  <c r="Y183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H608" i="1" s="1"/>
  <c r="P171" i="1"/>
  <c r="X168" i="1"/>
  <c r="X167" i="1"/>
  <c r="BO166" i="1"/>
  <c r="BM166" i="1"/>
  <c r="Y166" i="1"/>
  <c r="Y168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Y147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Y136" i="1" s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Y104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98" i="1" s="1"/>
  <c r="Y23" i="1"/>
  <c r="X23" i="1"/>
  <c r="X602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08" i="1"/>
  <c r="X599" i="1"/>
  <c r="X600" i="1"/>
  <c r="Y24" i="1"/>
  <c r="Z26" i="1"/>
  <c r="BN26" i="1"/>
  <c r="BP26" i="1"/>
  <c r="Z28" i="1"/>
  <c r="BN28" i="1"/>
  <c r="Z30" i="1"/>
  <c r="BN30" i="1"/>
  <c r="Z34" i="1"/>
  <c r="BN34" i="1"/>
  <c r="Y37" i="1"/>
  <c r="C608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8" i="1"/>
  <c r="Z69" i="1"/>
  <c r="Z75" i="1" s="1"/>
  <c r="BN69" i="1"/>
  <c r="BP69" i="1"/>
  <c r="Z71" i="1"/>
  <c r="BN71" i="1"/>
  <c r="Z72" i="1"/>
  <c r="BN72" i="1"/>
  <c r="Z74" i="1"/>
  <c r="BN74" i="1"/>
  <c r="Y75" i="1"/>
  <c r="Z78" i="1"/>
  <c r="BN78" i="1"/>
  <c r="BP78" i="1"/>
  <c r="Z79" i="1"/>
  <c r="BN79" i="1"/>
  <c r="Y82" i="1"/>
  <c r="Z85" i="1"/>
  <c r="Z90" i="1" s="1"/>
  <c r="BN85" i="1"/>
  <c r="BP85" i="1"/>
  <c r="Z87" i="1"/>
  <c r="BN87" i="1"/>
  <c r="Z89" i="1"/>
  <c r="BN89" i="1"/>
  <c r="Z96" i="1"/>
  <c r="Z98" i="1" s="1"/>
  <c r="BN96" i="1"/>
  <c r="BP96" i="1"/>
  <c r="Z102" i="1"/>
  <c r="Z104" i="1" s="1"/>
  <c r="BN102" i="1"/>
  <c r="BP102" i="1"/>
  <c r="E608" i="1"/>
  <c r="Z109" i="1"/>
  <c r="Z111" i="1" s="1"/>
  <c r="BN109" i="1"/>
  <c r="BP109" i="1"/>
  <c r="Y112" i="1"/>
  <c r="Z115" i="1"/>
  <c r="Z119" i="1" s="1"/>
  <c r="BN115" i="1"/>
  <c r="BP115" i="1"/>
  <c r="Z117" i="1"/>
  <c r="BN117" i="1"/>
  <c r="F608" i="1"/>
  <c r="Z124" i="1"/>
  <c r="Z128" i="1" s="1"/>
  <c r="BN124" i="1"/>
  <c r="BP124" i="1"/>
  <c r="Z126" i="1"/>
  <c r="BN126" i="1"/>
  <c r="Y129" i="1"/>
  <c r="Z131" i="1"/>
  <c r="BN131" i="1"/>
  <c r="BP131" i="1"/>
  <c r="Z134" i="1"/>
  <c r="BN134" i="1"/>
  <c r="Y137" i="1"/>
  <c r="Z140" i="1"/>
  <c r="Z146" i="1" s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08" i="1"/>
  <c r="Z156" i="1"/>
  <c r="Z157" i="1" s="1"/>
  <c r="BN156" i="1"/>
  <c r="BP156" i="1"/>
  <c r="Y157" i="1"/>
  <c r="Z160" i="1"/>
  <c r="Z162" i="1" s="1"/>
  <c r="BN160" i="1"/>
  <c r="BP160" i="1"/>
  <c r="Y163" i="1"/>
  <c r="Z166" i="1"/>
  <c r="Z167" i="1" s="1"/>
  <c r="BN166" i="1"/>
  <c r="BP166" i="1"/>
  <c r="Z171" i="1"/>
  <c r="Z174" i="1" s="1"/>
  <c r="BN171" i="1"/>
  <c r="BP171" i="1"/>
  <c r="Z173" i="1"/>
  <c r="BN173" i="1"/>
  <c r="Y174" i="1"/>
  <c r="Z177" i="1"/>
  <c r="BN177" i="1"/>
  <c r="BP177" i="1"/>
  <c r="Y182" i="1"/>
  <c r="Z188" i="1"/>
  <c r="BP186" i="1"/>
  <c r="BN186" i="1"/>
  <c r="Z186" i="1"/>
  <c r="BP196" i="1"/>
  <c r="BN196" i="1"/>
  <c r="Z196" i="1"/>
  <c r="BP200" i="1"/>
  <c r="BN200" i="1"/>
  <c r="Z200" i="1"/>
  <c r="J608" i="1"/>
  <c r="Y208" i="1"/>
  <c r="BP205" i="1"/>
  <c r="BN205" i="1"/>
  <c r="Z205" i="1"/>
  <c r="Z207" i="1" s="1"/>
  <c r="Y212" i="1"/>
  <c r="BP217" i="1"/>
  <c r="BN217" i="1"/>
  <c r="Z217" i="1"/>
  <c r="BP221" i="1"/>
  <c r="BN221" i="1"/>
  <c r="Z221" i="1"/>
  <c r="Y238" i="1"/>
  <c r="BP229" i="1"/>
  <c r="BN229" i="1"/>
  <c r="Z229" i="1"/>
  <c r="BP233" i="1"/>
  <c r="BN233" i="1"/>
  <c r="Z233" i="1"/>
  <c r="BP241" i="1"/>
  <c r="BN241" i="1"/>
  <c r="Z241" i="1"/>
  <c r="Z245" i="1" s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BP296" i="1"/>
  <c r="BN296" i="1"/>
  <c r="Z296" i="1"/>
  <c r="Z300" i="1" s="1"/>
  <c r="Y300" i="1"/>
  <c r="BP314" i="1"/>
  <c r="BN314" i="1"/>
  <c r="Z314" i="1"/>
  <c r="Z315" i="1" s="1"/>
  <c r="Y316" i="1"/>
  <c r="U608" i="1"/>
  <c r="Y327" i="1"/>
  <c r="BP319" i="1"/>
  <c r="BN319" i="1"/>
  <c r="Z319" i="1"/>
  <c r="BP324" i="1"/>
  <c r="BN324" i="1"/>
  <c r="Z324" i="1"/>
  <c r="BP379" i="1"/>
  <c r="BN379" i="1"/>
  <c r="Z379" i="1"/>
  <c r="Y387" i="1"/>
  <c r="F9" i="1"/>
  <c r="J9" i="1"/>
  <c r="Y175" i="1"/>
  <c r="BP180" i="1"/>
  <c r="Y600" i="1" s="1"/>
  <c r="BN180" i="1"/>
  <c r="Z180" i="1"/>
  <c r="BP194" i="1"/>
  <c r="BN194" i="1"/>
  <c r="Y599" i="1" s="1"/>
  <c r="Y601" i="1" s="1"/>
  <c r="Z194" i="1"/>
  <c r="Z201" i="1" s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Z223" i="1" s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BP265" i="1"/>
  <c r="BN265" i="1"/>
  <c r="Z265" i="1"/>
  <c r="Y269" i="1"/>
  <c r="Z279" i="1"/>
  <c r="BP275" i="1"/>
  <c r="BN275" i="1"/>
  <c r="Z275" i="1"/>
  <c r="Y279" i="1"/>
  <c r="BP289" i="1"/>
  <c r="BN289" i="1"/>
  <c r="Z289" i="1"/>
  <c r="Z291" i="1" s="1"/>
  <c r="BP298" i="1"/>
  <c r="BN298" i="1"/>
  <c r="Z298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49" i="1" s="1"/>
  <c r="Y350" i="1"/>
  <c r="Z362" i="1"/>
  <c r="BP360" i="1"/>
  <c r="BN360" i="1"/>
  <c r="Z360" i="1"/>
  <c r="Y362" i="1"/>
  <c r="I608" i="1"/>
  <c r="Y201" i="1"/>
  <c r="Y602" i="1" s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Z356" i="1"/>
  <c r="BP354" i="1"/>
  <c r="BN354" i="1"/>
  <c r="Z354" i="1"/>
  <c r="Y363" i="1"/>
  <c r="BP371" i="1"/>
  <c r="BN371" i="1"/>
  <c r="Z371" i="1"/>
  <c r="Z373" i="1" s="1"/>
  <c r="BP381" i="1"/>
  <c r="BN381" i="1"/>
  <c r="Z381" i="1"/>
  <c r="Z387" i="1" s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BP383" i="1"/>
  <c r="BN383" i="1"/>
  <c r="Z383" i="1"/>
  <c r="BP391" i="1"/>
  <c r="BN391" i="1"/>
  <c r="Z391" i="1"/>
  <c r="Z392" i="1" s="1"/>
  <c r="Y393" i="1"/>
  <c r="Y398" i="1"/>
  <c r="BP395" i="1"/>
  <c r="BN395" i="1"/>
  <c r="Z395" i="1"/>
  <c r="Z398" i="1" s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Z424" i="1" s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Z481" i="1" s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47" i="1" l="1"/>
  <c r="Z492" i="1"/>
  <c r="Z334" i="1"/>
  <c r="Z327" i="1"/>
  <c r="Z257" i="1"/>
  <c r="Z182" i="1"/>
  <c r="Y598" i="1"/>
  <c r="X601" i="1"/>
  <c r="Z524" i="1"/>
  <c r="Z510" i="1"/>
  <c r="Z578" i="1"/>
  <c r="Z564" i="1"/>
  <c r="Z458" i="1"/>
  <c r="Z269" i="1"/>
  <c r="Z136" i="1"/>
  <c r="Z81" i="1"/>
  <c r="Z36" i="1"/>
  <c r="Z603" i="1" s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<sst xmlns="http://schemas.openxmlformats.org/spreadsheetml/2006/main" count="2493" uniqueCount="797">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</sst>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91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12</v>
      </c>
      <c r="Y53" s="387">
        <f t="shared" ref="Y53:Y58" si="6">IFERROR(IF(X53="",0,CEILING((X53/$H53),1)*$H53),"")</f>
        <v>21.6</v>
      </c>
      <c r="Z53" s="36">
        <f>IFERROR(IF(Y53=0,"",ROUNDUP(Y53/H53,0)*0.02175),"")</f>
        <v>4.3499999999999997E-2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12.533333333333331</v>
      </c>
      <c r="BN53" s="64">
        <f t="shared" ref="BN53:BN58" si="8">IFERROR(Y53*I53/H53,"0")</f>
        <v>22.56</v>
      </c>
      <c r="BO53" s="64">
        <f t="shared" ref="BO53:BO58" si="9">IFERROR(1/J53*(X53/H53),"0")</f>
        <v>1.9841269841269837E-2</v>
      </c>
      <c r="BP53" s="64">
        <f t="shared" ref="BP53:BP58" si="10">IFERROR(1/J53*(Y53/H53),"0")</f>
        <v>3.5714285714285712E-2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1.1111111111111109</v>
      </c>
      <c r="Y59" s="388">
        <f>IFERROR(Y53/H53,"0")+IFERROR(Y54/H54,"0")+IFERROR(Y55/H55,"0")+IFERROR(Y56/H56,"0")+IFERROR(Y57/H57,"0")+IFERROR(Y58/H58,"0")</f>
        <v>2</v>
      </c>
      <c r="Z59" s="388">
        <f>IFERROR(IF(Z53="",0,Z53),"0")+IFERROR(IF(Z54="",0,Z54),"0")+IFERROR(IF(Z55="",0,Z55),"0")+IFERROR(IF(Z56="",0,Z56),"0")+IFERROR(IF(Z57="",0,Z57),"0")+IFERROR(IF(Z58="",0,Z58),"0")</f>
        <v>4.3499999999999997E-2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12</v>
      </c>
      <c r="Y60" s="388">
        <f>IFERROR(SUM(Y53:Y58),"0")</f>
        <v>21.6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6</v>
      </c>
      <c r="Y88" s="387">
        <f t="shared" si="16"/>
        <v>7.2</v>
      </c>
      <c r="Z88" s="36">
        <f>IFERROR(IF(Y88=0,"",ROUNDUP(Y88/H88,0)*0.00502),"")</f>
        <v>2.0080000000000001E-2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6.3333333333333321</v>
      </c>
      <c r="BN88" s="64">
        <f t="shared" si="18"/>
        <v>7.6</v>
      </c>
      <c r="BO88" s="64">
        <f t="shared" si="19"/>
        <v>1.4245014245014245E-2</v>
      </c>
      <c r="BP88" s="64">
        <f t="shared" si="20"/>
        <v>1.7094017094017096E-2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8</v>
      </c>
      <c r="Y89" s="387">
        <f t="shared" si="16"/>
        <v>9</v>
      </c>
      <c r="Z89" s="36">
        <f>IFERROR(IF(Y89=0,"",ROUNDUP(Y89/H89,0)*0.00502),"")</f>
        <v>2.5100000000000001E-2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8.4444444444444446</v>
      </c>
      <c r="BN89" s="64">
        <f t="shared" si="18"/>
        <v>9.4999999999999982</v>
      </c>
      <c r="BO89" s="64">
        <f t="shared" si="19"/>
        <v>1.8993352326685663E-2</v>
      </c>
      <c r="BP89" s="64">
        <f t="shared" si="20"/>
        <v>2.1367521367521368E-2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7.7777777777777777</v>
      </c>
      <c r="Y90" s="388">
        <f>IFERROR(Y84/H84,"0")+IFERROR(Y85/H85,"0")+IFERROR(Y86/H86,"0")+IFERROR(Y87/H87,"0")+IFERROR(Y88/H88,"0")+IFERROR(Y89/H89,"0")</f>
        <v>9</v>
      </c>
      <c r="Z90" s="388">
        <f>IFERROR(IF(Z84="",0,Z84),"0")+IFERROR(IF(Z85="",0,Z85),"0")+IFERROR(IF(Z86="",0,Z86),"0")+IFERROR(IF(Z87="",0,Z87),"0")+IFERROR(IF(Z88="",0,Z88),"0")+IFERROR(IF(Z89="",0,Z89),"0")</f>
        <v>4.5179999999999998E-2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14</v>
      </c>
      <c r="Y91" s="388">
        <f>IFERROR(SUM(Y84:Y89),"0")</f>
        <v>16.2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11</v>
      </c>
      <c r="Y97" s="387">
        <f>IFERROR(IF(X97="",0,CEILING((X97/$H97),1)*$H97),"")</f>
        <v>12.6</v>
      </c>
      <c r="Z97" s="36">
        <f>IFERROR(IF(Y97=0,"",ROUNDUP(Y97/H97,0)*0.00753),"")</f>
        <v>5.271E-2</v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12.625555555555554</v>
      </c>
      <c r="BN97" s="64">
        <f>IFERROR(Y97*I97/H97,"0")</f>
        <v>14.461999999999998</v>
      </c>
      <c r="BO97" s="64">
        <f>IFERROR(1/J97*(X97/H97),"0")</f>
        <v>3.9173789173789171E-2</v>
      </c>
      <c r="BP97" s="64">
        <f>IFERROR(1/J97*(Y97/H97),"0")</f>
        <v>4.4871794871794872E-2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6.1111111111111107</v>
      </c>
      <c r="Y98" s="388">
        <f>IFERROR(Y93/H93,"0")+IFERROR(Y94/H94,"0")+IFERROR(Y95/H95,"0")+IFERROR(Y96/H96,"0")+IFERROR(Y97/H97,"0")</f>
        <v>7</v>
      </c>
      <c r="Z98" s="388">
        <f>IFERROR(IF(Z93="",0,Z93),"0")+IFERROR(IF(Z94="",0,Z94),"0")+IFERROR(IF(Z95="",0,Z95),"0")+IFERROR(IF(Z96="",0,Z96),"0")+IFERROR(IF(Z97="",0,Z97),"0")</f>
        <v>5.271E-2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11</v>
      </c>
      <c r="Y99" s="388">
        <f>IFERROR(SUM(Y93:Y97),"0")</f>
        <v>12.6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43</v>
      </c>
      <c r="Y102" s="387">
        <f>IFERROR(IF(X102="",0,CEILING((X102/$H102),1)*$H102),"")</f>
        <v>50.400000000000006</v>
      </c>
      <c r="Z102" s="36">
        <f>IFERROR(IF(Y102=0,"",ROUNDUP(Y102/H102,0)*0.02175),"")</f>
        <v>0.1305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45.887142857142855</v>
      </c>
      <c r="BN102" s="64">
        <f>IFERROR(Y102*I102/H102,"0")</f>
        <v>53.784000000000006</v>
      </c>
      <c r="BO102" s="64">
        <f>IFERROR(1/J102*(X102/H102),"0")</f>
        <v>9.1411564625850331E-2</v>
      </c>
      <c r="BP102" s="64">
        <f>IFERROR(1/J102*(Y102/H102),"0")</f>
        <v>0.10714285714285714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5.1190476190476186</v>
      </c>
      <c r="Y104" s="388">
        <f>IFERROR(Y101/H101,"0")+IFERROR(Y102/H102,"0")+IFERROR(Y103/H103,"0")</f>
        <v>6</v>
      </c>
      <c r="Z104" s="388">
        <f>IFERROR(IF(Z101="",0,Z101),"0")+IFERROR(IF(Z102="",0,Z102),"0")+IFERROR(IF(Z103="",0,Z103),"0")</f>
        <v>0.1305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43</v>
      </c>
      <c r="Y105" s="388">
        <f>IFERROR(SUM(Y101:Y103),"0")</f>
        <v>50.400000000000006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291</v>
      </c>
      <c r="Y115" s="387">
        <f>IFERROR(IF(X115="",0,CEILING((X115/$H115),1)*$H115),"")</f>
        <v>294</v>
      </c>
      <c r="Z115" s="36">
        <f>IFERROR(IF(Y115=0,"",ROUNDUP(Y115/H115,0)*0.02175),"")</f>
        <v>0.76124999999999998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310.53857142857146</v>
      </c>
      <c r="BN115" s="64">
        <f>IFERROR(Y115*I115/H115,"0")</f>
        <v>313.74</v>
      </c>
      <c r="BO115" s="64">
        <f>IFERROR(1/J115*(X115/H115),"0")</f>
        <v>0.61862244897959173</v>
      </c>
      <c r="BP115" s="64">
        <f>IFERROR(1/J115*(Y115/H115),"0")</f>
        <v>0.625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34.642857142857139</v>
      </c>
      <c r="Y119" s="388">
        <f>IFERROR(Y114/H114,"0")+IFERROR(Y115/H115,"0")+IFERROR(Y116/H116,"0")+IFERROR(Y117/H117,"0")+IFERROR(Y118/H118,"0")</f>
        <v>35</v>
      </c>
      <c r="Z119" s="388">
        <f>IFERROR(IF(Z114="",0,Z114),"0")+IFERROR(IF(Z115="",0,Z115),"0")+IFERROR(IF(Z116="",0,Z116),"0")+IFERROR(IF(Z117="",0,Z117),"0")+IFERROR(IF(Z118="",0,Z118),"0")</f>
        <v>0.76124999999999998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291</v>
      </c>
      <c r="Y120" s="388">
        <f>IFERROR(SUM(Y114:Y118),"0")</f>
        <v>294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45</v>
      </c>
      <c r="Y124" s="387">
        <f>IFERROR(IF(X124="",0,CEILING((X124/$H124),1)*$H124),"")</f>
        <v>56</v>
      </c>
      <c r="Z124" s="36">
        <f>IFERROR(IF(Y124=0,"",ROUNDUP(Y124/H124,0)*0.02175),"")</f>
        <v>0.10874999999999999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46.928571428571431</v>
      </c>
      <c r="BN124" s="64">
        <f>IFERROR(Y124*I124/H124,"0")</f>
        <v>58.4</v>
      </c>
      <c r="BO124" s="64">
        <f>IFERROR(1/J124*(X124/H124),"0")</f>
        <v>7.1747448979591844E-2</v>
      </c>
      <c r="BP124" s="64">
        <f>IFERROR(1/J124*(Y124/H124),"0")</f>
        <v>8.9285714285714274E-2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4.0178571428571432</v>
      </c>
      <c r="Y128" s="388">
        <f>IFERROR(Y123/H123,"0")+IFERROR(Y124/H124,"0")+IFERROR(Y125/H125,"0")+IFERROR(Y126/H126,"0")+IFERROR(Y127/H127,"0")</f>
        <v>5</v>
      </c>
      <c r="Z128" s="388">
        <f>IFERROR(IF(Z123="",0,Z123),"0")+IFERROR(IF(Z124="",0,Z124),"0")+IFERROR(IF(Z125="",0,Z125),"0")+IFERROR(IF(Z126="",0,Z126),"0")+IFERROR(IF(Z127="",0,Z127),"0")</f>
        <v>0.10874999999999999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45</v>
      </c>
      <c r="Y129" s="388">
        <f>IFERROR(SUM(Y123:Y127),"0")</f>
        <v>56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30</v>
      </c>
      <c r="Y132" s="387">
        <f>IFERROR(IF(X132="",0,CEILING((X132/$H132),1)*$H132),"")</f>
        <v>32.400000000000006</v>
      </c>
      <c r="Z132" s="36">
        <f>IFERROR(IF(Y132=0,"",ROUNDUP(Y132/H132,0)*0.02175),"")</f>
        <v>6.5250000000000002E-2</v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31.333333333333329</v>
      </c>
      <c r="BN132" s="64">
        <f>IFERROR(Y132*I132/H132,"0")</f>
        <v>33.840000000000003</v>
      </c>
      <c r="BO132" s="64">
        <f>IFERROR(1/J132*(X132/H132),"0")</f>
        <v>4.96031746031746E-2</v>
      </c>
      <c r="BP132" s="64">
        <f>IFERROR(1/J132*(Y132/H132),"0")</f>
        <v>5.3571428571428575E-2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15</v>
      </c>
      <c r="Y135" s="387">
        <f>IFERROR(IF(X135="",0,CEILING((X135/$H135),1)*$H135),"")</f>
        <v>16.8</v>
      </c>
      <c r="Z135" s="36">
        <f>IFERROR(IF(Y135=0,"",ROUNDUP(Y135/H135,0)*0.00753),"")</f>
        <v>5.271E-2</v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16.25</v>
      </c>
      <c r="BN135" s="64">
        <f>IFERROR(Y135*I135/H135,"0")</f>
        <v>18.200000000000003</v>
      </c>
      <c r="BO135" s="64">
        <f>IFERROR(1/J135*(X135/H135),"0")</f>
        <v>4.0064102564102561E-2</v>
      </c>
      <c r="BP135" s="64">
        <f>IFERROR(1/J135*(Y135/H135),"0")</f>
        <v>4.4871794871794879E-2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9.0277777777777786</v>
      </c>
      <c r="Y136" s="388">
        <f>IFERROR(Y131/H131,"0")+IFERROR(Y132/H132,"0")+IFERROR(Y133/H133,"0")+IFERROR(Y134/H134,"0")+IFERROR(Y135/H135,"0")</f>
        <v>10.000000000000002</v>
      </c>
      <c r="Z136" s="388">
        <f>IFERROR(IF(Z131="",0,Z131),"0")+IFERROR(IF(Z132="",0,Z132),"0")+IFERROR(IF(Z133="",0,Z133),"0")+IFERROR(IF(Z134="",0,Z134),"0")+IFERROR(IF(Z135="",0,Z135),"0")</f>
        <v>0.11796000000000001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45</v>
      </c>
      <c r="Y137" s="388">
        <f>IFERROR(SUM(Y131:Y135),"0")</f>
        <v>49.2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200</v>
      </c>
      <c r="Y140" s="387">
        <f t="shared" si="21"/>
        <v>201.60000000000002</v>
      </c>
      <c r="Z140" s="36">
        <f>IFERROR(IF(Y140=0,"",ROUNDUP(Y140/H140,0)*0.02175),"")</f>
        <v>0.52200000000000002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213.28571428571431</v>
      </c>
      <c r="BN140" s="64">
        <f t="shared" si="23"/>
        <v>214.99200000000002</v>
      </c>
      <c r="BO140" s="64">
        <f t="shared" si="24"/>
        <v>0.42517006802721086</v>
      </c>
      <c r="BP140" s="64">
        <f t="shared" si="25"/>
        <v>0.42857142857142855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23.80952380952381</v>
      </c>
      <c r="Y146" s="388">
        <f>IFERROR(Y139/H139,"0")+IFERROR(Y140/H140,"0")+IFERROR(Y141/H141,"0")+IFERROR(Y142/H142,"0")+IFERROR(Y143/H143,"0")+IFERROR(Y144/H144,"0")+IFERROR(Y145/H145,"0")</f>
        <v>24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0.52200000000000002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200</v>
      </c>
      <c r="Y147" s="388">
        <f>IFERROR(SUM(Y139:Y145),"0")</f>
        <v>201.60000000000002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24</v>
      </c>
      <c r="Y185" s="387">
        <f>IFERROR(IF(X185="",0,CEILING((X185/$H185),1)*$H185),"")</f>
        <v>25.200000000000003</v>
      </c>
      <c r="Z185" s="36">
        <f>IFERROR(IF(Y185=0,"",ROUNDUP(Y185/H185,0)*0.02175),"")</f>
        <v>6.5250000000000002E-2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25.611428571428572</v>
      </c>
      <c r="BN185" s="64">
        <f>IFERROR(Y185*I185/H185,"0")</f>
        <v>26.892000000000003</v>
      </c>
      <c r="BO185" s="64">
        <f>IFERROR(1/J185*(X185/H185),"0")</f>
        <v>5.1020408163265307E-2</v>
      </c>
      <c r="BP185" s="64">
        <f>IFERROR(1/J185*(Y185/H185),"0")</f>
        <v>5.3571428571428568E-2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2.8571428571428572</v>
      </c>
      <c r="Y188" s="388">
        <f>IFERROR(Y185/H185,"0")+IFERROR(Y186/H186,"0")+IFERROR(Y187/H187,"0")</f>
        <v>3</v>
      </c>
      <c r="Z188" s="388">
        <f>IFERROR(IF(Z185="",0,Z185),"0")+IFERROR(IF(Z186="",0,Z186),"0")+IFERROR(IF(Z187="",0,Z187),"0")</f>
        <v>6.5250000000000002E-2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24</v>
      </c>
      <c r="Y189" s="388">
        <f>IFERROR(SUM(Y185:Y187),"0")</f>
        <v>25.200000000000003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97</v>
      </c>
      <c r="Y193" s="387">
        <f t="shared" ref="Y193:Y200" si="26">IFERROR(IF(X193="",0,CEILING((X193/$H193),1)*$H193),"")</f>
        <v>100.80000000000001</v>
      </c>
      <c r="Z193" s="36">
        <f>IFERROR(IF(Y193=0,"",ROUNDUP(Y193/H193,0)*0.00753),"")</f>
        <v>0.18071999999999999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103.00476190476191</v>
      </c>
      <c r="BN193" s="64">
        <f t="shared" ref="BN193:BN200" si="28">IFERROR(Y193*I193/H193,"0")</f>
        <v>107.04</v>
      </c>
      <c r="BO193" s="64">
        <f t="shared" ref="BO193:BO200" si="29">IFERROR(1/J193*(X193/H193),"0")</f>
        <v>0.14804639804639805</v>
      </c>
      <c r="BP193" s="64">
        <f t="shared" ref="BP193:BP200" si="30">IFERROR(1/J193*(Y193/H193),"0")</f>
        <v>0.15384615384615385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23.095238095238095</v>
      </c>
      <c r="Y201" s="388">
        <f>IFERROR(Y193/H193,"0")+IFERROR(Y194/H194,"0")+IFERROR(Y195/H195,"0")+IFERROR(Y196/H196,"0")+IFERROR(Y197/H197,"0")+IFERROR(Y198/H198,"0")+IFERROR(Y199/H199,"0")+IFERROR(Y200/H200,"0")</f>
        <v>24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0.18071999999999999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97</v>
      </c>
      <c r="Y202" s="388">
        <f>IFERROR(SUM(Y193:Y200),"0")</f>
        <v>100.80000000000001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72</v>
      </c>
      <c r="Y215" s="387">
        <f t="shared" ref="Y215:Y222" si="31">IFERROR(IF(X215="",0,CEILING((X215/$H215),1)*$H215),"")</f>
        <v>75.600000000000009</v>
      </c>
      <c r="Z215" s="36">
        <f>IFERROR(IF(Y215=0,"",ROUNDUP(Y215/H215,0)*0.00937),"")</f>
        <v>0.13117999999999999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74.8</v>
      </c>
      <c r="BN215" s="64">
        <f t="shared" ref="BN215:BN222" si="33">IFERROR(Y215*I215/H215,"0")</f>
        <v>78.540000000000006</v>
      </c>
      <c r="BO215" s="64">
        <f t="shared" ref="BO215:BO222" si="34">IFERROR(1/J215*(X215/H215),"0")</f>
        <v>0.1111111111111111</v>
      </c>
      <c r="BP215" s="64">
        <f t="shared" ref="BP215:BP222" si="35">IFERROR(1/J215*(Y215/H215),"0")</f>
        <v>0.11666666666666667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30</v>
      </c>
      <c r="Y216" s="387">
        <f t="shared" si="31"/>
        <v>32.400000000000006</v>
      </c>
      <c r="Z216" s="36">
        <f>IFERROR(IF(Y216=0,"",ROUNDUP(Y216/H216,0)*0.00937),"")</f>
        <v>5.6219999999999999E-2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31.166666666666668</v>
      </c>
      <c r="BN216" s="64">
        <f t="shared" si="33"/>
        <v>33.660000000000004</v>
      </c>
      <c r="BO216" s="64">
        <f t="shared" si="34"/>
        <v>4.6296296296296294E-2</v>
      </c>
      <c r="BP216" s="64">
        <f t="shared" si="35"/>
        <v>5.000000000000001E-2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18.888888888888886</v>
      </c>
      <c r="Y223" s="388">
        <f>IFERROR(Y215/H215,"0")+IFERROR(Y216/H216,"0")+IFERROR(Y217/H217,"0")+IFERROR(Y218/H218,"0")+IFERROR(Y219/H219,"0")+IFERROR(Y220/H220,"0")+IFERROR(Y221/H221,"0")+IFERROR(Y222/H222,"0")</f>
        <v>20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0.18739999999999998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102</v>
      </c>
      <c r="Y224" s="388">
        <f>IFERROR(SUM(Y215:Y222),"0")</f>
        <v>108.00000000000001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71</v>
      </c>
      <c r="Y227" s="387">
        <f t="shared" si="36"/>
        <v>78</v>
      </c>
      <c r="Z227" s="36">
        <f>IFERROR(IF(Y227=0,"",ROUNDUP(Y227/H227,0)*0.02175),"")</f>
        <v>0.21749999999999997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76.133846153846164</v>
      </c>
      <c r="BN227" s="64">
        <f t="shared" si="38"/>
        <v>83.640000000000015</v>
      </c>
      <c r="BO227" s="64">
        <f t="shared" si="39"/>
        <v>0.16254578754578752</v>
      </c>
      <c r="BP227" s="64">
        <f t="shared" si="40"/>
        <v>0.17857142857142855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122</v>
      </c>
      <c r="Y230" s="387">
        <f t="shared" si="36"/>
        <v>122.39999999999999</v>
      </c>
      <c r="Z230" s="36">
        <f t="shared" ref="Z230:Z236" si="41">IFERROR(IF(Y230=0,"",ROUNDUP(Y230/H230,0)*0.00753),"")</f>
        <v>0.38403000000000004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136.74166666666667</v>
      </c>
      <c r="BN230" s="64">
        <f t="shared" si="38"/>
        <v>137.19</v>
      </c>
      <c r="BO230" s="64">
        <f t="shared" si="39"/>
        <v>0.32585470085470086</v>
      </c>
      <c r="BP230" s="64">
        <f t="shared" si="40"/>
        <v>0.32692307692307693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132</v>
      </c>
      <c r="Y232" s="387">
        <f t="shared" si="36"/>
        <v>132</v>
      </c>
      <c r="Z232" s="36">
        <f t="shared" si="41"/>
        <v>0.41415000000000002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146.96</v>
      </c>
      <c r="BN232" s="64">
        <f t="shared" si="38"/>
        <v>146.96</v>
      </c>
      <c r="BO232" s="64">
        <f t="shared" si="39"/>
        <v>0.35256410256410253</v>
      </c>
      <c r="BP232" s="64">
        <f t="shared" si="40"/>
        <v>0.35256410256410253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53</v>
      </c>
      <c r="Y233" s="387">
        <f t="shared" si="36"/>
        <v>55.199999999999996</v>
      </c>
      <c r="Z233" s="36">
        <f t="shared" si="41"/>
        <v>0.17319000000000001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59.006666666666675</v>
      </c>
      <c r="BN233" s="64">
        <f t="shared" si="38"/>
        <v>61.455999999999996</v>
      </c>
      <c r="BO233" s="64">
        <f t="shared" si="39"/>
        <v>0.14155982905982906</v>
      </c>
      <c r="BP233" s="64">
        <f t="shared" si="40"/>
        <v>0.14743589743589744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79</v>
      </c>
      <c r="Y235" s="387">
        <f t="shared" si="36"/>
        <v>79.2</v>
      </c>
      <c r="Z235" s="36">
        <f t="shared" si="41"/>
        <v>0.24849000000000002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87.953333333333347</v>
      </c>
      <c r="BN235" s="64">
        <f t="shared" si="38"/>
        <v>88.176000000000016</v>
      </c>
      <c r="BO235" s="64">
        <f t="shared" si="39"/>
        <v>0.21100427350427353</v>
      </c>
      <c r="BP235" s="64">
        <f t="shared" si="40"/>
        <v>0.21153846153846154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93</v>
      </c>
      <c r="Y236" s="387">
        <f t="shared" si="36"/>
        <v>93.6</v>
      </c>
      <c r="Z236" s="36">
        <f t="shared" si="41"/>
        <v>0.29366999999999999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103.77250000000001</v>
      </c>
      <c r="BN236" s="64">
        <f t="shared" si="38"/>
        <v>104.44199999999999</v>
      </c>
      <c r="BO236" s="64">
        <f t="shared" si="39"/>
        <v>0.24839743589743588</v>
      </c>
      <c r="BP236" s="64">
        <f t="shared" si="40"/>
        <v>0.25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208.68589743589746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211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1.7310300000000001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550</v>
      </c>
      <c r="Y238" s="388">
        <f>IFERROR(SUM(Y226:Y236),"0")</f>
        <v>560.4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58</v>
      </c>
      <c r="Y243" s="387">
        <f>IFERROR(IF(X243="",0,CEILING((X243/$H243),1)*$H243),"")</f>
        <v>60</v>
      </c>
      <c r="Z243" s="36">
        <f>IFERROR(IF(Y243=0,"",ROUNDUP(Y243/H243,0)*0.00753),"")</f>
        <v>0.18825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64.573333333333338</v>
      </c>
      <c r="BN243" s="64">
        <f>IFERROR(Y243*I243/H243,"0")</f>
        <v>66.800000000000011</v>
      </c>
      <c r="BO243" s="64">
        <f>IFERROR(1/J243*(X243/H243),"0")</f>
        <v>0.15491452991452992</v>
      </c>
      <c r="BP243" s="64">
        <f>IFERROR(1/J243*(Y243/H243),"0")</f>
        <v>0.16025641025641024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69</v>
      </c>
      <c r="Y244" s="387">
        <f>IFERROR(IF(X244="",0,CEILING((X244/$H244),1)*$H244),"")</f>
        <v>69.599999999999994</v>
      </c>
      <c r="Z244" s="36">
        <f>IFERROR(IF(Y244=0,"",ROUNDUP(Y244/H244,0)*0.00753),"")</f>
        <v>0.21837000000000001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76.820000000000007</v>
      </c>
      <c r="BN244" s="64">
        <f>IFERROR(Y244*I244/H244,"0")</f>
        <v>77.488</v>
      </c>
      <c r="BO244" s="64">
        <f>IFERROR(1/J244*(X244/H244),"0")</f>
        <v>0.18429487179487178</v>
      </c>
      <c r="BP244" s="64">
        <f>IFERROR(1/J244*(Y244/H244),"0")</f>
        <v>0.1858974358974359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52.916666666666671</v>
      </c>
      <c r="Y245" s="388">
        <f>IFERROR(Y240/H240,"0")+IFERROR(Y241/H241,"0")+IFERROR(Y242/H242,"0")+IFERROR(Y243/H243,"0")+IFERROR(Y244/H244,"0")</f>
        <v>54</v>
      </c>
      <c r="Z245" s="388">
        <f>IFERROR(IF(Z240="",0,Z240),"0")+IFERROR(IF(Z241="",0,Z241),"0")+IFERROR(IF(Z242="",0,Z242),"0")+IFERROR(IF(Z243="",0,Z243),"0")+IFERROR(IF(Z244="",0,Z244),"0")</f>
        <v>0.40661999999999998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127</v>
      </c>
      <c r="Y246" s="388">
        <f>IFERROR(SUM(Y240:Y244),"0")</f>
        <v>129.6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28</v>
      </c>
      <c r="Y297" s="387">
        <f>IFERROR(IF(X297="",0,CEILING((X297/$H297),1)*$H297),"")</f>
        <v>28.799999999999997</v>
      </c>
      <c r="Z297" s="36">
        <f>IFERROR(IF(Y297=0,"",ROUNDUP(Y297/H297,0)*0.00753),"")</f>
        <v>9.0359999999999996E-2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31.173333333333336</v>
      </c>
      <c r="BN297" s="64">
        <f>IFERROR(Y297*I297/H297,"0")</f>
        <v>32.064</v>
      </c>
      <c r="BO297" s="64">
        <f>IFERROR(1/J297*(X297/H297),"0")</f>
        <v>7.4786324786324798E-2</v>
      </c>
      <c r="BP297" s="64">
        <f>IFERROR(1/J297*(Y297/H297),"0")</f>
        <v>7.6923076923076927E-2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27</v>
      </c>
      <c r="Y298" s="387">
        <f>IFERROR(IF(X298="",0,CEILING((X298/$H298),1)*$H298),"")</f>
        <v>28.799999999999997</v>
      </c>
      <c r="Z298" s="36">
        <f>IFERROR(IF(Y298=0,"",ROUNDUP(Y298/H298,0)*0.00753),"")</f>
        <v>9.0359999999999996E-2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29.250000000000004</v>
      </c>
      <c r="BN298" s="64">
        <f>IFERROR(Y298*I298/H298,"0")</f>
        <v>31.2</v>
      </c>
      <c r="BO298" s="64">
        <f>IFERROR(1/J298*(X298/H298),"0")</f>
        <v>7.2115384615384609E-2</v>
      </c>
      <c r="BP298" s="64">
        <f>IFERROR(1/J298*(Y298/H298),"0")</f>
        <v>7.6923076923076927E-2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22.916666666666668</v>
      </c>
      <c r="Y300" s="388">
        <f>IFERROR(Y295/H295,"0")+IFERROR(Y296/H296,"0")+IFERROR(Y297/H297,"0")+IFERROR(Y298/H298,"0")+IFERROR(Y299/H299,"0")</f>
        <v>24</v>
      </c>
      <c r="Z300" s="388">
        <f>IFERROR(IF(Z295="",0,Z295),"0")+IFERROR(IF(Z296="",0,Z296),"0")+IFERROR(IF(Z297="",0,Z297),"0")+IFERROR(IF(Z298="",0,Z298),"0")+IFERROR(IF(Z299="",0,Z299),"0")</f>
        <v>0.18071999999999999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55</v>
      </c>
      <c r="Y301" s="388">
        <f>IFERROR(SUM(Y295:Y299),"0")</f>
        <v>57.599999999999994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78</v>
      </c>
      <c r="Y319" s="387">
        <f t="shared" ref="Y319:Y326" si="57">IFERROR(IF(X319="",0,CEILING((X319/$H319),1)*$H319),"")</f>
        <v>86.4</v>
      </c>
      <c r="Z319" s="36">
        <f>IFERROR(IF(Y319=0,"",ROUNDUP(Y319/H319,0)*0.02175),"")</f>
        <v>0.17399999999999999</v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81.466666666666654</v>
      </c>
      <c r="BN319" s="64">
        <f t="shared" ref="BN319:BN326" si="59">IFERROR(Y319*I319/H319,"0")</f>
        <v>90.24</v>
      </c>
      <c r="BO319" s="64">
        <f t="shared" ref="BO319:BO326" si="60">IFERROR(1/J319*(X319/H319),"0")</f>
        <v>0.12896825396825395</v>
      </c>
      <c r="BP319" s="64">
        <f t="shared" ref="BP319:BP326" si="61">IFERROR(1/J319*(Y319/H319),"0")</f>
        <v>0.14285714285714285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19</v>
      </c>
      <c r="Y320" s="387">
        <f t="shared" si="57"/>
        <v>21.6</v>
      </c>
      <c r="Z320" s="36">
        <f>IFERROR(IF(Y320=0,"",ROUNDUP(Y320/H320,0)*0.02175),"")</f>
        <v>4.3499999999999997E-2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19.844444444444441</v>
      </c>
      <c r="BN320" s="64">
        <f t="shared" si="59"/>
        <v>22.56</v>
      </c>
      <c r="BO320" s="64">
        <f t="shared" si="60"/>
        <v>3.141534391534391E-2</v>
      </c>
      <c r="BP320" s="64">
        <f t="shared" si="61"/>
        <v>3.5714285714285712E-2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51</v>
      </c>
      <c r="Y322" s="387">
        <f t="shared" si="57"/>
        <v>54</v>
      </c>
      <c r="Z322" s="36">
        <f>IFERROR(IF(Y322=0,"",ROUNDUP(Y322/H322,0)*0.02175),"")</f>
        <v>0.10874999999999999</v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53.266666666666659</v>
      </c>
      <c r="BN322" s="64">
        <f t="shared" si="59"/>
        <v>56.4</v>
      </c>
      <c r="BO322" s="64">
        <f t="shared" si="60"/>
        <v>8.4325396825396817E-2</v>
      </c>
      <c r="BP322" s="64">
        <f t="shared" si="61"/>
        <v>8.9285714285714274E-2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13.703703703703702</v>
      </c>
      <c r="Y327" s="388">
        <f>IFERROR(Y319/H319,"0")+IFERROR(Y320/H320,"0")+IFERROR(Y321/H321,"0")+IFERROR(Y322/H322,"0")+IFERROR(Y323/H323,"0")+IFERROR(Y324/H324,"0")+IFERROR(Y325/H325,"0")+IFERROR(Y326/H326,"0")</f>
        <v>15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0.32624999999999993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148</v>
      </c>
      <c r="Y328" s="388">
        <f>IFERROR(SUM(Y319:Y326),"0")</f>
        <v>162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68</v>
      </c>
      <c r="Y330" s="387">
        <f>IFERROR(IF(X330="",0,CEILING((X330/$H330),1)*$H330),"")</f>
        <v>71.400000000000006</v>
      </c>
      <c r="Z330" s="36">
        <f>IFERROR(IF(Y330=0,"",ROUNDUP(Y330/H330,0)*0.00753),"")</f>
        <v>0.12801000000000001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72.209523809523802</v>
      </c>
      <c r="BN330" s="64">
        <f>IFERROR(Y330*I330/H330,"0")</f>
        <v>75.820000000000007</v>
      </c>
      <c r="BO330" s="64">
        <f>IFERROR(1/J330*(X330/H330),"0")</f>
        <v>0.10378510378510378</v>
      </c>
      <c r="BP330" s="64">
        <f>IFERROR(1/J330*(Y330/H330),"0")</f>
        <v>0.10897435897435898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16.19047619047619</v>
      </c>
      <c r="Y334" s="388">
        <f>IFERROR(Y330/H330,"0")+IFERROR(Y331/H331,"0")+IFERROR(Y332/H332,"0")+IFERROR(Y333/H333,"0")</f>
        <v>17</v>
      </c>
      <c r="Z334" s="388">
        <f>IFERROR(IF(Z330="",0,Z330),"0")+IFERROR(IF(Z331="",0,Z331),"0")+IFERROR(IF(Z332="",0,Z332),"0")+IFERROR(IF(Z333="",0,Z333),"0")</f>
        <v>0.12801000000000001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68</v>
      </c>
      <c r="Y335" s="388">
        <f>IFERROR(SUM(Y330:Y333),"0")</f>
        <v>71.400000000000006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103</v>
      </c>
      <c r="Y346" s="387">
        <f>IFERROR(IF(X346="",0,CEILING((X346/$H346),1)*$H346),"")</f>
        <v>109.2</v>
      </c>
      <c r="Z346" s="36">
        <f>IFERROR(IF(Y346=0,"",ROUNDUP(Y346/H346,0)*0.02175),"")</f>
        <v>0.28275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109.91571428571429</v>
      </c>
      <c r="BN346" s="64">
        <f>IFERROR(Y346*I346/H346,"0")</f>
        <v>116.53200000000001</v>
      </c>
      <c r="BO346" s="64">
        <f>IFERROR(1/J346*(X346/H346),"0")</f>
        <v>0.21896258503401358</v>
      </c>
      <c r="BP346" s="64">
        <f>IFERROR(1/J346*(Y346/H346),"0")</f>
        <v>0.23214285714285712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100</v>
      </c>
      <c r="Y347" s="387">
        <f>IFERROR(IF(X347="",0,CEILING((X347/$H347),1)*$H347),"")</f>
        <v>101.39999999999999</v>
      </c>
      <c r="Z347" s="36">
        <f>IFERROR(IF(Y347=0,"",ROUNDUP(Y347/H347,0)*0.02175),"")</f>
        <v>0.28275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107.23076923076924</v>
      </c>
      <c r="BN347" s="64">
        <f>IFERROR(Y347*I347/H347,"0")</f>
        <v>108.732</v>
      </c>
      <c r="BO347" s="64">
        <f>IFERROR(1/J347*(X347/H347),"0")</f>
        <v>0.22893772893772893</v>
      </c>
      <c r="BP347" s="64">
        <f>IFERROR(1/J347*(Y347/H347),"0")</f>
        <v>0.23214285714285712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25</v>
      </c>
      <c r="Y348" s="387">
        <f>IFERROR(IF(X348="",0,CEILING((X348/$H348),1)*$H348),"")</f>
        <v>25.200000000000003</v>
      </c>
      <c r="Z348" s="36">
        <f>IFERROR(IF(Y348=0,"",ROUNDUP(Y348/H348,0)*0.02175),"")</f>
        <v>6.5250000000000002E-2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26.678571428571431</v>
      </c>
      <c r="BN348" s="64">
        <f>IFERROR(Y348*I348/H348,"0")</f>
        <v>26.892000000000003</v>
      </c>
      <c r="BO348" s="64">
        <f>IFERROR(1/J348*(X348/H348),"0")</f>
        <v>5.3146258503401357E-2</v>
      </c>
      <c r="BP348" s="64">
        <f>IFERROR(1/J348*(Y348/H348),"0")</f>
        <v>5.3571428571428568E-2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28.058608058608058</v>
      </c>
      <c r="Y349" s="388">
        <f>IFERROR(Y346/H346,"0")+IFERROR(Y347/H347,"0")+IFERROR(Y348/H348,"0")</f>
        <v>29</v>
      </c>
      <c r="Z349" s="388">
        <f>IFERROR(IF(Z346="",0,Z346),"0")+IFERROR(IF(Z347="",0,Z347),"0")+IFERROR(IF(Z348="",0,Z348),"0")</f>
        <v>0.63075000000000003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228</v>
      </c>
      <c r="Y350" s="388">
        <f>IFERROR(SUM(Y346:Y348),"0")</f>
        <v>235.8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16</v>
      </c>
      <c r="Y355" s="387">
        <f>IFERROR(IF(X355="",0,CEILING((X355/$H355),1)*$H355),"")</f>
        <v>17.849999999999998</v>
      </c>
      <c r="Z355" s="36">
        <f>IFERROR(IF(Y355=0,"",ROUNDUP(Y355/H355,0)*0.00753),"")</f>
        <v>5.271E-2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18.196078431372548</v>
      </c>
      <c r="BN355" s="64">
        <f>IFERROR(Y355*I355/H355,"0")</f>
        <v>20.299999999999997</v>
      </c>
      <c r="BO355" s="64">
        <f>IFERROR(1/J355*(X355/H355),"0")</f>
        <v>4.022121669180493E-2</v>
      </c>
      <c r="BP355" s="64">
        <f>IFERROR(1/J355*(Y355/H355),"0")</f>
        <v>4.4871794871794872E-2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6.2745098039215694</v>
      </c>
      <c r="Y356" s="388">
        <f>IFERROR(Y352/H352,"0")+IFERROR(Y353/H353,"0")+IFERROR(Y354/H354,"0")+IFERROR(Y355/H355,"0")</f>
        <v>7</v>
      </c>
      <c r="Z356" s="388">
        <f>IFERROR(IF(Z352="",0,Z352),"0")+IFERROR(IF(Z353="",0,Z353),"0")+IFERROR(IF(Z354="",0,Z354),"0")+IFERROR(IF(Z355="",0,Z355),"0")</f>
        <v>5.271E-2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16</v>
      </c>
      <c r="Y357" s="388">
        <f>IFERROR(SUM(Y352:Y355),"0")</f>
        <v>17.849999999999998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32</v>
      </c>
      <c r="Y366" s="387">
        <f>IFERROR(IF(X366="",0,CEILING((X366/$H366),1)*$H366),"")</f>
        <v>32.4</v>
      </c>
      <c r="Z366" s="36">
        <f>IFERROR(IF(Y366=0,"",ROUNDUP(Y366/H366,0)*0.00753),"")</f>
        <v>0.13553999999999999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36.408888888888889</v>
      </c>
      <c r="BN366" s="64">
        <f>IFERROR(Y366*I366/H366,"0")</f>
        <v>36.863999999999997</v>
      </c>
      <c r="BO366" s="64">
        <f>IFERROR(1/J366*(X366/H366),"0")</f>
        <v>0.11396011396011396</v>
      </c>
      <c r="BP366" s="64">
        <f>IFERROR(1/J366*(Y366/H366),"0")</f>
        <v>0.11538461538461538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17.777777777777779</v>
      </c>
      <c r="Y367" s="388">
        <f>IFERROR(Y366/H366,"0")</f>
        <v>18</v>
      </c>
      <c r="Z367" s="388">
        <f>IFERROR(IF(Z366="",0,Z366),"0")</f>
        <v>0.13553999999999999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32</v>
      </c>
      <c r="Y368" s="388">
        <f>IFERROR(SUM(Y366:Y366),"0")</f>
        <v>32.4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300</v>
      </c>
      <c r="Y379" s="387">
        <f t="shared" si="67"/>
        <v>300</v>
      </c>
      <c r="Z379" s="36">
        <f>IFERROR(IF(Y379=0,"",ROUNDUP(Y379/H379,0)*0.02175),"")</f>
        <v>0.43499999999999994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309.60000000000002</v>
      </c>
      <c r="BN379" s="64">
        <f t="shared" si="69"/>
        <v>309.60000000000002</v>
      </c>
      <c r="BO379" s="64">
        <f t="shared" si="70"/>
        <v>0.41666666666666663</v>
      </c>
      <c r="BP379" s="64">
        <f t="shared" si="71"/>
        <v>0.41666666666666663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500</v>
      </c>
      <c r="Y383" s="387">
        <f t="shared" si="67"/>
        <v>510</v>
      </c>
      <c r="Z383" s="36">
        <f>IFERROR(IF(Y383=0,"",ROUNDUP(Y383/H383,0)*0.02175),"")</f>
        <v>0.73949999999999994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516</v>
      </c>
      <c r="BN383" s="64">
        <f t="shared" si="69"/>
        <v>526.32000000000005</v>
      </c>
      <c r="BO383" s="64">
        <f t="shared" si="70"/>
        <v>0.69444444444444442</v>
      </c>
      <c r="BP383" s="64">
        <f t="shared" si="71"/>
        <v>0.70833333333333326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53.333333333333336</v>
      </c>
      <c r="Y387" s="388">
        <f>IFERROR(Y378/H378,"0")+IFERROR(Y379/H379,"0")+IFERROR(Y380/H380,"0")+IFERROR(Y381/H381,"0")+IFERROR(Y382/H382,"0")+IFERROR(Y383/H383,"0")+IFERROR(Y384/H384,"0")+IFERROR(Y385/H385,"0")+IFERROR(Y386/H386,"0")</f>
        <v>54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1.1744999999999999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800</v>
      </c>
      <c r="Y388" s="388">
        <f>IFERROR(SUM(Y378:Y386),"0")</f>
        <v>810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900</v>
      </c>
      <c r="Y390" s="387">
        <f>IFERROR(IF(X390="",0,CEILING((X390/$H390),1)*$H390),"")</f>
        <v>900</v>
      </c>
      <c r="Z390" s="36">
        <f>IFERROR(IF(Y390=0,"",ROUNDUP(Y390/H390,0)*0.02175),"")</f>
        <v>1.3049999999999999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928.8</v>
      </c>
      <c r="BN390" s="64">
        <f>IFERROR(Y390*I390/H390,"0")</f>
        <v>928.8</v>
      </c>
      <c r="BO390" s="64">
        <f>IFERROR(1/J390*(X390/H390),"0")</f>
        <v>1.25</v>
      </c>
      <c r="BP390" s="64">
        <f>IFERROR(1/J390*(Y390/H390),"0")</f>
        <v>1.25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60</v>
      </c>
      <c r="Y392" s="388">
        <f>IFERROR(Y390/H390,"0")+IFERROR(Y391/H391,"0")</f>
        <v>60</v>
      </c>
      <c r="Z392" s="388">
        <f>IFERROR(IF(Z390="",0,Z390),"0")+IFERROR(IF(Z391="",0,Z391),"0")</f>
        <v>1.3049999999999999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900</v>
      </c>
      <c r="Y393" s="388">
        <f>IFERROR(SUM(Y390:Y391),"0")</f>
        <v>900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18</v>
      </c>
      <c r="Y397" s="387">
        <f>IFERROR(IF(X397="",0,CEILING((X397/$H397),1)*$H397),"")</f>
        <v>23.4</v>
      </c>
      <c r="Z397" s="36">
        <f>IFERROR(IF(Y397=0,"",ROUNDUP(Y397/H397,0)*0.02175),"")</f>
        <v>6.5250000000000002E-2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19.301538461538463</v>
      </c>
      <c r="BN397" s="64">
        <f>IFERROR(Y397*I397/H397,"0")</f>
        <v>25.092000000000002</v>
      </c>
      <c r="BO397" s="64">
        <f>IFERROR(1/J397*(X397/H397),"0")</f>
        <v>4.1208791208791208E-2</v>
      </c>
      <c r="BP397" s="64">
        <f>IFERROR(1/J397*(Y397/H397),"0")</f>
        <v>5.3571428571428568E-2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2.3076923076923079</v>
      </c>
      <c r="Y398" s="388">
        <f>IFERROR(Y395/H395,"0")+IFERROR(Y396/H396,"0")+IFERROR(Y397/H397,"0")</f>
        <v>3</v>
      </c>
      <c r="Z398" s="388">
        <f>IFERROR(IF(Z395="",0,Z395),"0")+IFERROR(IF(Z396="",0,Z396),"0")+IFERROR(IF(Z397="",0,Z397),"0")</f>
        <v>6.5250000000000002E-2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18</v>
      </c>
      <c r="Y399" s="388">
        <f>IFERROR(SUM(Y395:Y397),"0")</f>
        <v>23.4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51</v>
      </c>
      <c r="Y401" s="387">
        <f>IFERROR(IF(X401="",0,CEILING((X401/$H401),1)*$H401),"")</f>
        <v>54.6</v>
      </c>
      <c r="Z401" s="36">
        <f>IFERROR(IF(Y401=0,"",ROUNDUP(Y401/H401,0)*0.02175),"")</f>
        <v>0.15225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54.687692307692309</v>
      </c>
      <c r="BN401" s="64">
        <f>IFERROR(Y401*I401/H401,"0")</f>
        <v>58.548000000000009</v>
      </c>
      <c r="BO401" s="64">
        <f>IFERROR(1/J401*(X401/H401),"0")</f>
        <v>0.11675824175824175</v>
      </c>
      <c r="BP401" s="64">
        <f>IFERROR(1/J401*(Y401/H401),"0")</f>
        <v>0.125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6.5384615384615383</v>
      </c>
      <c r="Y403" s="388">
        <f>IFERROR(Y401/H401,"0")+IFERROR(Y402/H402,"0")</f>
        <v>7</v>
      </c>
      <c r="Z403" s="388">
        <f>IFERROR(IF(Z401="",0,Z401),"0")+IFERROR(IF(Z402="",0,Z402),"0")</f>
        <v>0.15225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51</v>
      </c>
      <c r="Y404" s="388">
        <f>IFERROR(SUM(Y401:Y402),"0")</f>
        <v>54.6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319</v>
      </c>
      <c r="Y419" s="387">
        <f>IFERROR(IF(X419="",0,CEILING((X419/$H419),1)*$H419),"")</f>
        <v>319.8</v>
      </c>
      <c r="Z419" s="36">
        <f>IFERROR(IF(Y419=0,"",ROUNDUP(Y419/H419,0)*0.02175),"")</f>
        <v>0.89174999999999993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342.0661538461539</v>
      </c>
      <c r="BN419" s="64">
        <f>IFERROR(Y419*I419/H419,"0")</f>
        <v>342.92400000000004</v>
      </c>
      <c r="BO419" s="64">
        <f>IFERROR(1/J419*(X419/H419),"0")</f>
        <v>0.73031135531135527</v>
      </c>
      <c r="BP419" s="64">
        <f>IFERROR(1/J419*(Y419/H419),"0")</f>
        <v>0.7321428571428571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40.897435897435898</v>
      </c>
      <c r="Y424" s="388">
        <f>IFERROR(Y419/H419,"0")+IFERROR(Y420/H420,"0")+IFERROR(Y421/H421,"0")+IFERROR(Y422/H422,"0")+IFERROR(Y423/H423,"0")</f>
        <v>41</v>
      </c>
      <c r="Z424" s="388">
        <f>IFERROR(IF(Z419="",0,Z419),"0")+IFERROR(IF(Z420="",0,Z420),"0")+IFERROR(IF(Z421="",0,Z421),"0")+IFERROR(IF(Z422="",0,Z422),"0")+IFERROR(IF(Z423="",0,Z423),"0")</f>
        <v>0.89174999999999993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319</v>
      </c>
      <c r="Y425" s="388">
        <f>IFERROR(SUM(Y419:Y423),"0")</f>
        <v>319.8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88</v>
      </c>
      <c r="Y438" s="387">
        <f t="shared" si="72"/>
        <v>88.2</v>
      </c>
      <c r="Z438" s="36">
        <f>IFERROR(IF(Y438=0,"",ROUNDUP(Y438/H438,0)*0.00753),"")</f>
        <v>0.15812999999999999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92.819047619047609</v>
      </c>
      <c r="BN438" s="64">
        <f t="shared" si="74"/>
        <v>93.03</v>
      </c>
      <c r="BO438" s="64">
        <f t="shared" si="75"/>
        <v>0.1343101343101343</v>
      </c>
      <c r="BP438" s="64">
        <f t="shared" si="76"/>
        <v>0.13461538461538461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56</v>
      </c>
      <c r="Y440" s="387">
        <f t="shared" si="72"/>
        <v>58.800000000000004</v>
      </c>
      <c r="Z440" s="36">
        <f>IFERROR(IF(Y440=0,"",ROUNDUP(Y440/H440,0)*0.00753),"")</f>
        <v>0.10542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59.066666666666663</v>
      </c>
      <c r="BN440" s="64">
        <f t="shared" si="74"/>
        <v>62.019999999999996</v>
      </c>
      <c r="BO440" s="64">
        <f t="shared" si="75"/>
        <v>8.5470085470085458E-2</v>
      </c>
      <c r="BP440" s="64">
        <f t="shared" si="76"/>
        <v>8.9743589743589744E-2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34.285714285714285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35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0.26355000000000001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144</v>
      </c>
      <c r="Y459" s="388">
        <f>IFERROR(SUM(Y437:Y457),"0")</f>
        <v>147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118</v>
      </c>
      <c r="Y475" s="387">
        <f t="shared" ref="Y475:Y480" si="78">IFERROR(IF(X475="",0,CEILING((X475/$H475),1)*$H475),"")</f>
        <v>121.80000000000001</v>
      </c>
      <c r="Z475" s="36">
        <f>IFERROR(IF(Y475=0,"",ROUNDUP(Y475/H475,0)*0.00753),"")</f>
        <v>0.21837000000000001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124.46190476190476</v>
      </c>
      <c r="BN475" s="64">
        <f t="shared" ref="BN475:BN480" si="80">IFERROR(Y475*I475/H475,"0")</f>
        <v>128.47</v>
      </c>
      <c r="BO475" s="64">
        <f t="shared" ref="BO475:BO480" si="81">IFERROR(1/J475*(X475/H475),"0")</f>
        <v>0.1800976800976801</v>
      </c>
      <c r="BP475" s="64">
        <f t="shared" ref="BP475:BP480" si="82">IFERROR(1/J475*(Y475/H475),"0")</f>
        <v>0.1858974358974359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28.095238095238095</v>
      </c>
      <c r="Y481" s="388">
        <f>IFERROR(Y475/H475,"0")+IFERROR(Y476/H476,"0")+IFERROR(Y477/H477,"0")+IFERROR(Y478/H478,"0")+IFERROR(Y479/H479,"0")+IFERROR(Y480/H480,"0")</f>
        <v>29</v>
      </c>
      <c r="Z481" s="388">
        <f>IFERROR(IF(Z475="",0,Z475),"0")+IFERROR(IF(Z476="",0,Z476),"0")+IFERROR(IF(Z477="",0,Z477),"0")+IFERROR(IF(Z478="",0,Z478),"0")+IFERROR(IF(Z479="",0,Z479),"0")+IFERROR(IF(Z480="",0,Z480),"0")</f>
        <v>0.21837000000000001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118</v>
      </c>
      <c r="Y482" s="388">
        <f>IFERROR(SUM(Y475:Y480),"0")</f>
        <v>121.80000000000001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207</v>
      </c>
      <c r="Y505" s="387">
        <f t="shared" si="83"/>
        <v>211.20000000000002</v>
      </c>
      <c r="Z505" s="36">
        <f t="shared" si="84"/>
        <v>0.47839999999999999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221.11363636363635</v>
      </c>
      <c r="BN505" s="64">
        <f t="shared" si="86"/>
        <v>225.60000000000002</v>
      </c>
      <c r="BO505" s="64">
        <f t="shared" si="87"/>
        <v>0.37696678321678323</v>
      </c>
      <c r="BP505" s="64">
        <f t="shared" si="88"/>
        <v>0.38461538461538464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132</v>
      </c>
      <c r="Y507" s="387">
        <f t="shared" si="83"/>
        <v>132</v>
      </c>
      <c r="Z507" s="36">
        <f t="shared" si="84"/>
        <v>0.29899999999999999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140.99999999999997</v>
      </c>
      <c r="BN507" s="64">
        <f t="shared" si="86"/>
        <v>140.99999999999997</v>
      </c>
      <c r="BO507" s="64">
        <f t="shared" si="87"/>
        <v>0.24038461538461539</v>
      </c>
      <c r="BP507" s="64">
        <f t="shared" si="88"/>
        <v>0.24038461538461539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64.204545454545453</v>
      </c>
      <c r="Y510" s="388">
        <f>IFERROR(Y502/H502,"0")+IFERROR(Y503/H503,"0")+IFERROR(Y504/H504,"0")+IFERROR(Y505/H505,"0")+IFERROR(Y506/H506,"0")+IFERROR(Y507/H507,"0")+IFERROR(Y508/H508,"0")+IFERROR(Y509/H509,"0")</f>
        <v>65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0.77739999999999998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339</v>
      </c>
      <c r="Y511" s="388">
        <f>IFERROR(SUM(Y502:Y509),"0")</f>
        <v>343.20000000000005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293</v>
      </c>
      <c r="Y513" s="387">
        <f>IFERROR(IF(X513="",0,CEILING((X513/$H513),1)*$H513),"")</f>
        <v>295.68</v>
      </c>
      <c r="Z513" s="36">
        <f>IFERROR(IF(Y513=0,"",ROUNDUP(Y513/H513,0)*0.01196),"")</f>
        <v>0.66976000000000002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312.97727272727269</v>
      </c>
      <c r="BN513" s="64">
        <f>IFERROR(Y513*I513/H513,"0")</f>
        <v>315.83999999999997</v>
      </c>
      <c r="BO513" s="64">
        <f>IFERROR(1/J513*(X513/H513),"0")</f>
        <v>0.53358100233100236</v>
      </c>
      <c r="BP513" s="64">
        <f>IFERROR(1/J513*(Y513/H513),"0")</f>
        <v>0.53846153846153855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55.492424242424242</v>
      </c>
      <c r="Y515" s="388">
        <f>IFERROR(Y513/H513,"0")+IFERROR(Y514/H514,"0")</f>
        <v>56</v>
      </c>
      <c r="Z515" s="388">
        <f>IFERROR(IF(Z513="",0,Z513),"0")+IFERROR(IF(Z514="",0,Z514),"0")</f>
        <v>0.66976000000000002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293</v>
      </c>
      <c r="Y516" s="388">
        <f>IFERROR(SUM(Y513:Y514),"0")</f>
        <v>295.68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250</v>
      </c>
      <c r="Y518" s="387">
        <f t="shared" ref="Y518:Y523" si="89">IFERROR(IF(X518="",0,CEILING((X518/$H518),1)*$H518),"")</f>
        <v>253.44</v>
      </c>
      <c r="Z518" s="36">
        <f>IFERROR(IF(Y518=0,"",ROUNDUP(Y518/H518,0)*0.01196),"")</f>
        <v>0.57408000000000003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267.04545454545456</v>
      </c>
      <c r="BN518" s="64">
        <f t="shared" ref="BN518:BN523" si="91">IFERROR(Y518*I518/H518,"0")</f>
        <v>270.71999999999997</v>
      </c>
      <c r="BO518" s="64">
        <f t="shared" ref="BO518:BO523" si="92">IFERROR(1/J518*(X518/H518),"0")</f>
        <v>0.45527389277389274</v>
      </c>
      <c r="BP518" s="64">
        <f t="shared" ref="BP518:BP523" si="93">IFERROR(1/J518*(Y518/H518),"0")</f>
        <v>0.46153846153846156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58</v>
      </c>
      <c r="Y519" s="387">
        <f t="shared" si="89"/>
        <v>58.080000000000005</v>
      </c>
      <c r="Z519" s="36">
        <f>IFERROR(IF(Y519=0,"",ROUNDUP(Y519/H519,0)*0.01196),"")</f>
        <v>0.13156000000000001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61.954545454545453</v>
      </c>
      <c r="BN519" s="64">
        <f t="shared" si="91"/>
        <v>62.040000000000006</v>
      </c>
      <c r="BO519" s="64">
        <f t="shared" si="92"/>
        <v>0.10562354312354312</v>
      </c>
      <c r="BP519" s="64">
        <f t="shared" si="93"/>
        <v>0.10576923076923078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144</v>
      </c>
      <c r="Y520" s="387">
        <f t="shared" si="89"/>
        <v>147.84</v>
      </c>
      <c r="Z520" s="36">
        <f>IFERROR(IF(Y520=0,"",ROUNDUP(Y520/H520,0)*0.01196),"")</f>
        <v>0.33488000000000001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153.81818181818181</v>
      </c>
      <c r="BN520" s="64">
        <f t="shared" si="91"/>
        <v>157.91999999999999</v>
      </c>
      <c r="BO520" s="64">
        <f t="shared" si="92"/>
        <v>0.26223776223776224</v>
      </c>
      <c r="BP520" s="64">
        <f t="shared" si="93"/>
        <v>0.26923076923076927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85.606060606060595</v>
      </c>
      <c r="Y524" s="388">
        <f>IFERROR(Y518/H518,"0")+IFERROR(Y519/H519,"0")+IFERROR(Y520/H520,"0")+IFERROR(Y521/H521,"0")+IFERROR(Y522/H522,"0")+IFERROR(Y523/H523,"0")</f>
        <v>87</v>
      </c>
      <c r="Z524" s="388">
        <f>IFERROR(IF(Z518="",0,Z518),"0")+IFERROR(IF(Z519="",0,Z519),"0")+IFERROR(IF(Z520="",0,Z520),"0")+IFERROR(IF(Z521="",0,Z521),"0")+IFERROR(IF(Z522="",0,Z522),"0")+IFERROR(IF(Z523="",0,Z523),"0")</f>
        <v>1.0405200000000001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452</v>
      </c>
      <c r="Y525" s="388">
        <f>IFERROR(SUM(Y518:Y523),"0")</f>
        <v>459.36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275</v>
      </c>
      <c r="Y567" s="387">
        <f>IFERROR(IF(X567="",0,CEILING((X567/$H567),1)*$H567),"")</f>
        <v>280.8</v>
      </c>
      <c r="Z567" s="36">
        <f>IFERROR(IF(Y567=0,"",ROUNDUP(Y567/H567,0)*0.02175),"")</f>
        <v>0.78299999999999992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294.88461538461542</v>
      </c>
      <c r="BN567" s="64">
        <f>IFERROR(Y567*I567/H567,"0")</f>
        <v>301.10400000000004</v>
      </c>
      <c r="BO567" s="64">
        <f>IFERROR(1/J567*(X567/H567),"0")</f>
        <v>0.62957875457875456</v>
      </c>
      <c r="BP567" s="64">
        <f>IFERROR(1/J567*(Y567/H567),"0")</f>
        <v>0.64285714285714279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35.256410256410255</v>
      </c>
      <c r="Y571" s="388">
        <f>IFERROR(Y567/H567,"0")+IFERROR(Y568/H568,"0")+IFERROR(Y569/H569,"0")+IFERROR(Y570/H570,"0")</f>
        <v>36</v>
      </c>
      <c r="Z571" s="388">
        <f>IFERROR(IF(Z567="",0,Z567),"0")+IFERROR(IF(Z568="",0,Z568),"0")+IFERROR(IF(Z569="",0,Z569),"0")+IFERROR(IF(Z570="",0,Z570),"0")</f>
        <v>0.78299999999999992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275</v>
      </c>
      <c r="Y572" s="388">
        <f>IFERROR(SUM(Y567:Y570),"0")</f>
        <v>280.8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5817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5958.29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6175.9415704393632</v>
      </c>
      <c r="Y599" s="388">
        <f>IFERROR(SUM(BN22:BN595),"0")</f>
        <v>6325.9940000000015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11</v>
      </c>
      <c r="Y600" s="38">
        <f>ROUNDUP(SUM(BP22:BP595),0)</f>
        <v>12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6450.9415704393632</v>
      </c>
      <c r="Y601" s="388">
        <f>GrossWeightTotalR+PalletQtyTotalR*25</f>
        <v>6625.9940000000015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968.99995565436757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993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13.148200000000003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21.6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79.2</v>
      </c>
      <c r="E608" s="46">
        <f>IFERROR(Y108*1,"0")+IFERROR(Y109*1,"0")+IFERROR(Y110*1,"0")+IFERROR(Y114*1,"0")+IFERROR(Y115*1,"0")+IFERROR(Y116*1,"0")+IFERROR(Y117*1,"0")+IFERROR(Y118*1,"0")</f>
        <v>294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306.8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25.200000000000003</v>
      </c>
      <c r="I608" s="46">
        <f>IFERROR(Y193*1,"0")+IFERROR(Y194*1,"0")+IFERROR(Y195*1,"0")+IFERROR(Y196*1,"0")+IFERROR(Y197*1,"0")+IFERROR(Y198*1,"0")+IFERROR(Y199*1,"0")+IFERROR(Y200*1,"0")</f>
        <v>100.80000000000001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798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57.599999999999994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487.05</v>
      </c>
      <c r="V608" s="46">
        <f>IFERROR(Y366*1,"0")+IFERROR(Y370*1,"0")+IFERROR(Y371*1,"0")+IFERROR(Y372*1,"0")</f>
        <v>32.4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1788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319.8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147</v>
      </c>
      <c r="Z608" s="46">
        <f>IFERROR(Y471*1,"0")+IFERROR(Y475*1,"0")+IFERROR(Y476*1,"0")+IFERROR(Y477*1,"0")+IFERROR(Y478*1,"0")+IFERROR(Y479*1,"0")+IFERROR(Y480*1,"0")+IFERROR(Y484*1,"0")</f>
        <v>121.80000000000001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1098.2400000000002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280.8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2024-09-27T08:41:29Z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