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9,24 ПОКОМ КИ филиалы\2 машина Бердянск_Донецк\"/>
    </mc:Choice>
  </mc:AlternateContent>
  <xr:revisionPtr revIDLastSave="0" documentId="13_ncr:1_{4DB714EF-C5AE-427B-A1E8-882340AC4A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Y328" i="1" s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Y291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Y137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98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3" i="1"/>
  <c r="Z98" i="1" s="1"/>
  <c r="BN93" i="1"/>
  <c r="BP93" i="1"/>
  <c r="Z94" i="1"/>
  <c r="BN94" i="1"/>
  <c r="Z95" i="1"/>
  <c r="BN95" i="1"/>
  <c r="Z97" i="1"/>
  <c r="BN97" i="1"/>
  <c r="Y98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Y183" i="1"/>
  <c r="Z178" i="1"/>
  <c r="BN178" i="1"/>
  <c r="BP180" i="1"/>
  <c r="BN180" i="1"/>
  <c r="Z180" i="1"/>
  <c r="Y189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M608" i="1"/>
  <c r="Y270" i="1"/>
  <c r="BP261" i="1"/>
  <c r="BN261" i="1"/>
  <c r="Z261" i="1"/>
  <c r="BP265" i="1"/>
  <c r="BN265" i="1"/>
  <c r="Z265" i="1"/>
  <c r="Y269" i="1"/>
  <c r="BP275" i="1"/>
  <c r="BN275" i="1"/>
  <c r="Z275" i="1"/>
  <c r="Y279" i="1"/>
  <c r="BP289" i="1"/>
  <c r="BN289" i="1"/>
  <c r="Z289" i="1"/>
  <c r="Z291" i="1" s="1"/>
  <c r="R608" i="1"/>
  <c r="BP298" i="1"/>
  <c r="BN298" i="1"/>
  <c r="Z298" i="1"/>
  <c r="Y315" i="1"/>
  <c r="BP322" i="1"/>
  <c r="BN322" i="1"/>
  <c r="Z322" i="1"/>
  <c r="BP326" i="1"/>
  <c r="BN326" i="1"/>
  <c r="Z326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H9" i="1"/>
  <c r="Y24" i="1"/>
  <c r="Y59" i="1"/>
  <c r="Y75" i="1"/>
  <c r="Y112" i="1"/>
  <c r="Y129" i="1"/>
  <c r="Y157" i="1"/>
  <c r="Z182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Z245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Z279" i="1" s="1"/>
  <c r="Z300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Z608" i="1"/>
  <c r="Y473" i="1"/>
  <c r="Y481" i="1"/>
  <c r="BP475" i="1"/>
  <c r="BN475" i="1"/>
  <c r="Z475" i="1"/>
  <c r="Y482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BP480" i="1"/>
  <c r="BN480" i="1"/>
  <c r="Z480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78" i="1" l="1"/>
  <c r="Z564" i="1"/>
  <c r="Z481" i="1"/>
  <c r="Z458" i="1"/>
  <c r="Z411" i="1"/>
  <c r="Z398" i="1"/>
  <c r="Z223" i="1"/>
  <c r="Y600" i="1"/>
  <c r="Z524" i="1"/>
  <c r="Z510" i="1"/>
  <c r="Z547" i="1"/>
  <c r="Z492" i="1"/>
  <c r="Z424" i="1"/>
  <c r="Z327" i="1"/>
  <c r="Y598" i="1"/>
  <c r="Z349" i="1"/>
  <c r="Z334" i="1"/>
  <c r="Z269" i="1"/>
  <c r="Z201" i="1"/>
  <c r="Z146" i="1"/>
  <c r="Z75" i="1"/>
  <c r="Z603" i="1" s="1"/>
  <c r="Y602" i="1"/>
  <c r="Y599" i="1"/>
  <c r="Y601" i="1" s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<sst xmlns="http://schemas.openxmlformats.org/spreadsheetml/2006/main" count="2493" uniqueCount="797">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</sst>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78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14</v>
      </c>
      <c r="Y53" s="387">
        <f t="shared" ref="Y53:Y58" si="6">IFERROR(IF(X53="",0,CEILING((X53/$H53),1)*$H53),"")</f>
        <v>21.6</v>
      </c>
      <c r="Z53" s="36">
        <f>IFERROR(IF(Y53=0,"",ROUNDUP(Y53/H53,0)*0.02175),"")</f>
        <v>4.3499999999999997E-2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14.62222222222222</v>
      </c>
      <c r="BN53" s="64">
        <f t="shared" ref="BN53:BN58" si="8">IFERROR(Y53*I53/H53,"0")</f>
        <v>22.56</v>
      </c>
      <c r="BO53" s="64">
        <f t="shared" ref="BO53:BO58" si="9">IFERROR(1/J53*(X53/H53),"0")</f>
        <v>2.3148148148148147E-2</v>
      </c>
      <c r="BP53" s="64">
        <f t="shared" ref="BP53:BP58" si="10">IFERROR(1/J53*(Y53/H53),"0")</f>
        <v>3.5714285714285712E-2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1.2962962962962963</v>
      </c>
      <c r="Y59" s="388">
        <f>IFERROR(Y53/H53,"0")+IFERROR(Y54/H54,"0")+IFERROR(Y55/H55,"0")+IFERROR(Y56/H56,"0")+IFERROR(Y57/H57,"0")+IFERROR(Y58/H58,"0")</f>
        <v>2</v>
      </c>
      <c r="Z59" s="388">
        <f>IFERROR(IF(Z53="",0,Z53),"0")+IFERROR(IF(Z54="",0,Z54),"0")+IFERROR(IF(Z55="",0,Z55),"0")+IFERROR(IF(Z56="",0,Z56),"0")+IFERROR(IF(Z57="",0,Z57),"0")+IFERROR(IF(Z58="",0,Z58),"0")</f>
        <v>4.3499999999999997E-2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14</v>
      </c>
      <c r="Y60" s="388">
        <f>IFERROR(SUM(Y53:Y58),"0")</f>
        <v>21.6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4</v>
      </c>
      <c r="Y73" s="387">
        <f t="shared" si="11"/>
        <v>4</v>
      </c>
      <c r="Z73" s="36">
        <f>IFERROR(IF(Y73=0,"",ROUNDUP(Y73/H73,0)*0.00937),"")</f>
        <v>9.3699999999999999E-3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4.21</v>
      </c>
      <c r="BN73" s="64">
        <f t="shared" si="13"/>
        <v>4.21</v>
      </c>
      <c r="BO73" s="64">
        <f t="shared" si="14"/>
        <v>8.3333333333333332E-3</v>
      </c>
      <c r="BP73" s="64">
        <f t="shared" si="15"/>
        <v>8.3333333333333332E-3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1</v>
      </c>
      <c r="Y75" s="388">
        <f>IFERROR(Y68/H68,"0")+IFERROR(Y69/H69,"0")+IFERROR(Y70/H70,"0")+IFERROR(Y71/H71,"0")+IFERROR(Y72/H72,"0")+IFERROR(Y73/H73,"0")+IFERROR(Y74/H74,"0")</f>
        <v>1</v>
      </c>
      <c r="Z75" s="388">
        <f>IFERROR(IF(Z68="",0,Z68),"0")+IFERROR(IF(Z69="",0,Z69),"0")+IFERROR(IF(Z70="",0,Z70),"0")+IFERROR(IF(Z71="",0,Z71),"0")+IFERROR(IF(Z72="",0,Z72),"0")+IFERROR(IF(Z73="",0,Z73),"0")+IFERROR(IF(Z74="",0,Z74),"0")</f>
        <v>9.3699999999999999E-3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4</v>
      </c>
      <c r="Y76" s="388">
        <f>IFERROR(SUM(Y68:Y74),"0")</f>
        <v>4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3</v>
      </c>
      <c r="Y88" s="387">
        <f t="shared" si="16"/>
        <v>3.6</v>
      </c>
      <c r="Z88" s="36">
        <f>IFERROR(IF(Y88=0,"",ROUNDUP(Y88/H88,0)*0.00502),"")</f>
        <v>1.004E-2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3.1666666666666661</v>
      </c>
      <c r="BN88" s="64">
        <f t="shared" si="18"/>
        <v>3.8</v>
      </c>
      <c r="BO88" s="64">
        <f t="shared" si="19"/>
        <v>7.1225071225071226E-3</v>
      </c>
      <c r="BP88" s="64">
        <f t="shared" si="20"/>
        <v>8.5470085470085479E-3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1.6666666666666665</v>
      </c>
      <c r="Y90" s="388">
        <f>IFERROR(Y84/H84,"0")+IFERROR(Y85/H85,"0")+IFERROR(Y86/H86,"0")+IFERROR(Y87/H87,"0")+IFERROR(Y88/H88,"0")+IFERROR(Y89/H89,"0")</f>
        <v>2</v>
      </c>
      <c r="Z90" s="388">
        <f>IFERROR(IF(Z84="",0,Z84),"0")+IFERROR(IF(Z85="",0,Z85),"0")+IFERROR(IF(Z86="",0,Z86),"0")+IFERROR(IF(Z87="",0,Z87),"0")+IFERROR(IF(Z88="",0,Z88),"0")+IFERROR(IF(Z89="",0,Z89),"0")</f>
        <v>1.004E-2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3</v>
      </c>
      <c r="Y91" s="388">
        <f>IFERROR(SUM(Y84:Y89),"0")</f>
        <v>3.6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3</v>
      </c>
      <c r="Y97" s="387">
        <f>IFERROR(IF(X97="",0,CEILING((X97/$H97),1)*$H97),"")</f>
        <v>3.6</v>
      </c>
      <c r="Z97" s="36">
        <f>IFERROR(IF(Y97=0,"",ROUNDUP(Y97/H97,0)*0.00753),"")</f>
        <v>1.506E-2</v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3.4433333333333329</v>
      </c>
      <c r="BN97" s="64">
        <f>IFERROR(Y97*I97/H97,"0")</f>
        <v>4.1319999999999997</v>
      </c>
      <c r="BO97" s="64">
        <f>IFERROR(1/J97*(X97/H97),"0")</f>
        <v>1.0683760683760682E-2</v>
      </c>
      <c r="BP97" s="64">
        <f>IFERROR(1/J97*(Y97/H97),"0")</f>
        <v>1.282051282051282E-2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1.6666666666666665</v>
      </c>
      <c r="Y98" s="388">
        <f>IFERROR(Y93/H93,"0")+IFERROR(Y94/H94,"0")+IFERROR(Y95/H95,"0")+IFERROR(Y96/H96,"0")+IFERROR(Y97/H97,"0")</f>
        <v>2</v>
      </c>
      <c r="Z98" s="388">
        <f>IFERROR(IF(Z93="",0,Z93),"0")+IFERROR(IF(Z94="",0,Z94),"0")+IFERROR(IF(Z95="",0,Z95),"0")+IFERROR(IF(Z96="",0,Z96),"0")+IFERROR(IF(Z97="",0,Z97),"0")</f>
        <v>1.506E-2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3</v>
      </c>
      <c r="Y99" s="388">
        <f>IFERROR(SUM(Y93:Y97),"0")</f>
        <v>3.6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19</v>
      </c>
      <c r="Y115" s="387">
        <f>IFERROR(IF(X115="",0,CEILING((X115/$H115),1)*$H115),"")</f>
        <v>25.200000000000003</v>
      </c>
      <c r="Z115" s="36">
        <f>IFERROR(IF(Y115=0,"",ROUNDUP(Y115/H115,0)*0.02175),"")</f>
        <v>6.5250000000000002E-2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20.275714285714287</v>
      </c>
      <c r="BN115" s="64">
        <f>IFERROR(Y115*I115/H115,"0")</f>
        <v>26.892000000000003</v>
      </c>
      <c r="BO115" s="64">
        <f>IFERROR(1/J115*(X115/H115),"0")</f>
        <v>4.039115646258503E-2</v>
      </c>
      <c r="BP115" s="64">
        <f>IFERROR(1/J115*(Y115/H115),"0")</f>
        <v>5.3571428571428568E-2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17</v>
      </c>
      <c r="Y116" s="387">
        <f>IFERROR(IF(X116="",0,CEILING((X116/$H116),1)*$H116),"")</f>
        <v>18.900000000000002</v>
      </c>
      <c r="Z116" s="36">
        <f>IFERROR(IF(Y116=0,"",ROUNDUP(Y116/H116,0)*0.00753),"")</f>
        <v>5.271E-2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18.712592592592593</v>
      </c>
      <c r="BN116" s="64">
        <f>IFERROR(Y116*I116/H116,"0")</f>
        <v>20.804000000000002</v>
      </c>
      <c r="BO116" s="64">
        <f>IFERROR(1/J116*(X116/H116),"0")</f>
        <v>4.0360873694207024E-2</v>
      </c>
      <c r="BP116" s="64">
        <f>IFERROR(1/J116*(Y116/H116),"0")</f>
        <v>4.4871794871794872E-2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12</v>
      </c>
      <c r="Y118" s="387">
        <f>IFERROR(IF(X118="",0,CEILING((X118/$H118),1)*$H118),"")</f>
        <v>13.5</v>
      </c>
      <c r="Z118" s="36">
        <f>IFERROR(IF(Y118=0,"",ROUNDUP(Y118/H118,0)*0.00937),"")</f>
        <v>4.6850000000000003E-2</v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13.28</v>
      </c>
      <c r="BN118" s="64">
        <f>IFERROR(Y118*I118/H118,"0")</f>
        <v>14.94</v>
      </c>
      <c r="BO118" s="64">
        <f>IFERROR(1/J118*(X118/H118),"0")</f>
        <v>3.7037037037037028E-2</v>
      </c>
      <c r="BP118" s="64">
        <f>IFERROR(1/J118*(Y118/H118),"0")</f>
        <v>4.1666666666666664E-2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13.0026455026455</v>
      </c>
      <c r="Y119" s="388">
        <f>IFERROR(Y114/H114,"0")+IFERROR(Y115/H115,"0")+IFERROR(Y116/H116,"0")+IFERROR(Y117/H117,"0")+IFERROR(Y118/H118,"0")</f>
        <v>15</v>
      </c>
      <c r="Z119" s="388">
        <f>IFERROR(IF(Z114="",0,Z114),"0")+IFERROR(IF(Z115="",0,Z115),"0")+IFERROR(IF(Z116="",0,Z116),"0")+IFERROR(IF(Z117="",0,Z117),"0")+IFERROR(IF(Z118="",0,Z118),"0")</f>
        <v>0.16481000000000001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48</v>
      </c>
      <c r="Y120" s="388">
        <f>IFERROR(SUM(Y114:Y118),"0")</f>
        <v>57.600000000000009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30</v>
      </c>
      <c r="Y140" s="387">
        <f t="shared" si="21"/>
        <v>33.6</v>
      </c>
      <c r="Z140" s="36">
        <f>IFERROR(IF(Y140=0,"",ROUNDUP(Y140/H140,0)*0.02175),"")</f>
        <v>8.6999999999999994E-2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31.992857142857144</v>
      </c>
      <c r="BN140" s="64">
        <f t="shared" si="23"/>
        <v>35.832000000000001</v>
      </c>
      <c r="BO140" s="64">
        <f t="shared" si="24"/>
        <v>6.377551020408162E-2</v>
      </c>
      <c r="BP140" s="64">
        <f t="shared" si="25"/>
        <v>7.1428571428571425E-2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22</v>
      </c>
      <c r="Y143" s="387">
        <f t="shared" si="21"/>
        <v>24.3</v>
      </c>
      <c r="Z143" s="36">
        <f>IFERROR(IF(Y143=0,"",ROUNDUP(Y143/H143,0)*0.00753),"")</f>
        <v>6.7769999999999997E-2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24.216296296296296</v>
      </c>
      <c r="BN143" s="64">
        <f t="shared" si="23"/>
        <v>26.747999999999998</v>
      </c>
      <c r="BO143" s="64">
        <f t="shared" si="24"/>
        <v>5.2231718898385557E-2</v>
      </c>
      <c r="BP143" s="64">
        <f t="shared" si="25"/>
        <v>5.7692307692307689E-2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11.719576719576718</v>
      </c>
      <c r="Y146" s="388">
        <f>IFERROR(Y139/H139,"0")+IFERROR(Y140/H140,"0")+IFERROR(Y141/H141,"0")+IFERROR(Y142/H142,"0")+IFERROR(Y143/H143,"0")+IFERROR(Y144/H144,"0")+IFERROR(Y145/H145,"0")</f>
        <v>13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0.15476999999999999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52</v>
      </c>
      <c r="Y147" s="388">
        <f>IFERROR(SUM(Y139:Y145),"0")</f>
        <v>57.900000000000006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16</v>
      </c>
      <c r="Y185" s="387">
        <f>IFERROR(IF(X185="",0,CEILING((X185/$H185),1)*$H185),"")</f>
        <v>16.8</v>
      </c>
      <c r="Z185" s="36">
        <f>IFERROR(IF(Y185=0,"",ROUNDUP(Y185/H185,0)*0.02175),"")</f>
        <v>4.3499999999999997E-2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17.074285714285715</v>
      </c>
      <c r="BN185" s="64">
        <f>IFERROR(Y185*I185/H185,"0")</f>
        <v>17.928000000000001</v>
      </c>
      <c r="BO185" s="64">
        <f>IFERROR(1/J185*(X185/H185),"0")</f>
        <v>3.4013605442176867E-2</v>
      </c>
      <c r="BP185" s="64">
        <f>IFERROR(1/J185*(Y185/H185),"0")</f>
        <v>3.5714285714285712E-2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1.9047619047619047</v>
      </c>
      <c r="Y188" s="388">
        <f>IFERROR(Y185/H185,"0")+IFERROR(Y186/H186,"0")+IFERROR(Y187/H187,"0")</f>
        <v>2</v>
      </c>
      <c r="Z188" s="388">
        <f>IFERROR(IF(Z185="",0,Z185),"0")+IFERROR(IF(Z186="",0,Z186),"0")+IFERROR(IF(Z187="",0,Z187),"0")</f>
        <v>4.3499999999999997E-2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16</v>
      </c>
      <c r="Y189" s="388">
        <f>IFERROR(SUM(Y185:Y187),"0")</f>
        <v>16.8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5</v>
      </c>
      <c r="Y193" s="387">
        <f t="shared" ref="Y193:Y200" si="26">IFERROR(IF(X193="",0,CEILING((X193/$H193),1)*$H193),"")</f>
        <v>8.4</v>
      </c>
      <c r="Z193" s="36">
        <f>IFERROR(IF(Y193=0,"",ROUNDUP(Y193/H193,0)*0.00753),"")</f>
        <v>1.506E-2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5.3095238095238093</v>
      </c>
      <c r="BN193" s="64">
        <f t="shared" ref="BN193:BN200" si="28">IFERROR(Y193*I193/H193,"0")</f>
        <v>8.92</v>
      </c>
      <c r="BO193" s="64">
        <f t="shared" ref="BO193:BO200" si="29">IFERROR(1/J193*(X193/H193),"0")</f>
        <v>7.631257631257631E-3</v>
      </c>
      <c r="BP193" s="64">
        <f t="shared" ref="BP193:BP200" si="30">IFERROR(1/J193*(Y193/H193),"0")</f>
        <v>1.282051282051282E-2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37</v>
      </c>
      <c r="Y195" s="387">
        <f t="shared" si="26"/>
        <v>37.800000000000004</v>
      </c>
      <c r="Z195" s="36">
        <f>IFERROR(IF(Y195=0,"",ROUNDUP(Y195/H195,0)*0.00753),"")</f>
        <v>6.7769999999999997E-2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38.761904761904766</v>
      </c>
      <c r="BN195" s="64">
        <f t="shared" si="28"/>
        <v>39.6</v>
      </c>
      <c r="BO195" s="64">
        <f t="shared" si="29"/>
        <v>5.6471306471306465E-2</v>
      </c>
      <c r="BP195" s="64">
        <f t="shared" si="30"/>
        <v>5.7692307692307689E-2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6</v>
      </c>
      <c r="Y196" s="387">
        <f t="shared" si="26"/>
        <v>6.3000000000000007</v>
      </c>
      <c r="Z196" s="36">
        <f>IFERROR(IF(Y196=0,"",ROUNDUP(Y196/H196,0)*0.00502),"")</f>
        <v>1.506E-2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6.371428571428571</v>
      </c>
      <c r="BN196" s="64">
        <f t="shared" si="28"/>
        <v>6.69</v>
      </c>
      <c r="BO196" s="64">
        <f t="shared" si="29"/>
        <v>1.2210012210012212E-2</v>
      </c>
      <c r="BP196" s="64">
        <f t="shared" si="30"/>
        <v>1.2820512820512822E-2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4</v>
      </c>
      <c r="Y198" s="387">
        <f t="shared" si="26"/>
        <v>4.2</v>
      </c>
      <c r="Z198" s="36">
        <f>IFERROR(IF(Y198=0,"",ROUNDUP(Y198/H198,0)*0.00502),"")</f>
        <v>1.004E-2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4.1904761904761907</v>
      </c>
      <c r="BN198" s="64">
        <f t="shared" si="28"/>
        <v>4.4000000000000004</v>
      </c>
      <c r="BO198" s="64">
        <f t="shared" si="29"/>
        <v>8.1400081400081412E-3</v>
      </c>
      <c r="BP198" s="64">
        <f t="shared" si="30"/>
        <v>8.5470085470085479E-3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14.761904761904761</v>
      </c>
      <c r="Y201" s="388">
        <f>IFERROR(Y193/H193,"0")+IFERROR(Y194/H194,"0")+IFERROR(Y195/H195,"0")+IFERROR(Y196/H196,"0")+IFERROR(Y197/H197,"0")+IFERROR(Y198/H198,"0")+IFERROR(Y199/H199,"0")+IFERROR(Y200/H200,"0")</f>
        <v>16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0.10793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52</v>
      </c>
      <c r="Y202" s="388">
        <f>IFERROR(SUM(Y193:Y200),"0")</f>
        <v>56.7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54</v>
      </c>
      <c r="Y216" s="387">
        <f t="shared" si="31"/>
        <v>54</v>
      </c>
      <c r="Z216" s="36">
        <f>IFERROR(IF(Y216=0,"",ROUNDUP(Y216/H216,0)*0.00937),"")</f>
        <v>9.3700000000000006E-2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56.099999999999994</v>
      </c>
      <c r="BN216" s="64">
        <f t="shared" si="33"/>
        <v>56.099999999999994</v>
      </c>
      <c r="BO216" s="64">
        <f t="shared" si="34"/>
        <v>8.3333333333333329E-2</v>
      </c>
      <c r="BP216" s="64">
        <f t="shared" si="35"/>
        <v>8.3333333333333329E-2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39</v>
      </c>
      <c r="Y218" s="387">
        <f t="shared" si="31"/>
        <v>43.2</v>
      </c>
      <c r="Z218" s="36">
        <f>IFERROR(IF(Y218=0,"",ROUNDUP(Y218/H218,0)*0.00937),"")</f>
        <v>7.4959999999999999E-2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40.516666666666666</v>
      </c>
      <c r="BN218" s="64">
        <f t="shared" si="33"/>
        <v>44.88</v>
      </c>
      <c r="BO218" s="64">
        <f t="shared" si="34"/>
        <v>6.0185185185185175E-2</v>
      </c>
      <c r="BP218" s="64">
        <f t="shared" si="35"/>
        <v>6.6666666666666666E-2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17.222222222222221</v>
      </c>
      <c r="Y223" s="388">
        <f>IFERROR(Y215/H215,"0")+IFERROR(Y216/H216,"0")+IFERROR(Y217/H217,"0")+IFERROR(Y218/H218,"0")+IFERROR(Y219/H219,"0")+IFERROR(Y220/H220,"0")+IFERROR(Y221/H221,"0")+IFERROR(Y222/H222,"0")</f>
        <v>18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0.16866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93</v>
      </c>
      <c r="Y224" s="388">
        <f>IFERROR(SUM(Y215:Y222),"0")</f>
        <v>97.2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10</v>
      </c>
      <c r="Y227" s="387">
        <f t="shared" si="36"/>
        <v>15.6</v>
      </c>
      <c r="Z227" s="36">
        <f>IFERROR(IF(Y227=0,"",ROUNDUP(Y227/H227,0)*0.02175),"")</f>
        <v>4.3499999999999997E-2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10.723076923076926</v>
      </c>
      <c r="BN227" s="64">
        <f t="shared" si="38"/>
        <v>16.728000000000002</v>
      </c>
      <c r="BO227" s="64">
        <f t="shared" si="39"/>
        <v>2.2893772893772896E-2</v>
      </c>
      <c r="BP227" s="64">
        <f t="shared" si="40"/>
        <v>3.5714285714285712E-2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6</v>
      </c>
      <c r="Y230" s="387">
        <f t="shared" si="36"/>
        <v>7.1999999999999993</v>
      </c>
      <c r="Z230" s="36">
        <f t="shared" ref="Z230:Z236" si="41">IFERROR(IF(Y230=0,"",ROUNDUP(Y230/H230,0)*0.00753),"")</f>
        <v>2.2589999999999999E-2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6.7250000000000005</v>
      </c>
      <c r="BN230" s="64">
        <f t="shared" si="38"/>
        <v>8.07</v>
      </c>
      <c r="BO230" s="64">
        <f t="shared" si="39"/>
        <v>1.6025641025641024E-2</v>
      </c>
      <c r="BP230" s="64">
        <f t="shared" si="40"/>
        <v>1.9230769230769232E-2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9</v>
      </c>
      <c r="Y233" s="387">
        <f t="shared" si="36"/>
        <v>9.6</v>
      </c>
      <c r="Z233" s="36">
        <f t="shared" si="41"/>
        <v>3.0120000000000001E-2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10.020000000000001</v>
      </c>
      <c r="BN233" s="64">
        <f t="shared" si="38"/>
        <v>10.688000000000001</v>
      </c>
      <c r="BO233" s="64">
        <f t="shared" si="39"/>
        <v>2.4038461538461536E-2</v>
      </c>
      <c r="BP233" s="64">
        <f t="shared" si="40"/>
        <v>2.564102564102564E-2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37</v>
      </c>
      <c r="Y235" s="387">
        <f t="shared" si="36"/>
        <v>38.4</v>
      </c>
      <c r="Z235" s="36">
        <f t="shared" si="41"/>
        <v>0.12048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41.193333333333335</v>
      </c>
      <c r="BN235" s="64">
        <f t="shared" si="38"/>
        <v>42.752000000000002</v>
      </c>
      <c r="BO235" s="64">
        <f t="shared" si="39"/>
        <v>9.8824786324786335E-2</v>
      </c>
      <c r="BP235" s="64">
        <f t="shared" si="40"/>
        <v>0.10256410256410256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221</v>
      </c>
      <c r="Y236" s="387">
        <f t="shared" si="36"/>
        <v>223.2</v>
      </c>
      <c r="Z236" s="36">
        <f t="shared" si="41"/>
        <v>0.70028999999999997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246.59916666666666</v>
      </c>
      <c r="BN236" s="64">
        <f t="shared" si="38"/>
        <v>249.054</v>
      </c>
      <c r="BO236" s="64">
        <f t="shared" si="39"/>
        <v>0.59027777777777779</v>
      </c>
      <c r="BP236" s="64">
        <f t="shared" si="40"/>
        <v>0.59615384615384615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115.0320512820513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118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0.91697999999999991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283</v>
      </c>
      <c r="Y238" s="388">
        <f>IFERROR(SUM(Y226:Y236),"0")</f>
        <v>294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18</v>
      </c>
      <c r="Y243" s="387">
        <f>IFERROR(IF(X243="",0,CEILING((X243/$H243),1)*$H243),"")</f>
        <v>19.2</v>
      </c>
      <c r="Z243" s="36">
        <f>IFERROR(IF(Y243=0,"",ROUNDUP(Y243/H243,0)*0.00753),"")</f>
        <v>6.0240000000000002E-2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20.040000000000003</v>
      </c>
      <c r="BN243" s="64">
        <f>IFERROR(Y243*I243/H243,"0")</f>
        <v>21.376000000000001</v>
      </c>
      <c r="BO243" s="64">
        <f>IFERROR(1/J243*(X243/H243),"0")</f>
        <v>4.8076923076923073E-2</v>
      </c>
      <c r="BP243" s="64">
        <f>IFERROR(1/J243*(Y243/H243),"0")</f>
        <v>5.128205128205128E-2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7.5</v>
      </c>
      <c r="Y245" s="388">
        <f>IFERROR(Y240/H240,"0")+IFERROR(Y241/H241,"0")+IFERROR(Y242/H242,"0")+IFERROR(Y243/H243,"0")+IFERROR(Y244/H244,"0")</f>
        <v>8</v>
      </c>
      <c r="Z245" s="388">
        <f>IFERROR(IF(Z240="",0,Z240),"0")+IFERROR(IF(Z241="",0,Z241),"0")+IFERROR(IF(Z242="",0,Z242),"0")+IFERROR(IF(Z243="",0,Z243),"0")+IFERROR(IF(Z244="",0,Z244),"0")</f>
        <v>6.0240000000000002E-2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18</v>
      </c>
      <c r="Y246" s="388">
        <f>IFERROR(SUM(Y240:Y244),"0")</f>
        <v>19.2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193</v>
      </c>
      <c r="Y298" s="387">
        <f>IFERROR(IF(X298="",0,CEILING((X298/$H298),1)*$H298),"")</f>
        <v>194.4</v>
      </c>
      <c r="Z298" s="36">
        <f>IFERROR(IF(Y298=0,"",ROUNDUP(Y298/H298,0)*0.00753),"")</f>
        <v>0.60992999999999997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209.08333333333334</v>
      </c>
      <c r="BN298" s="64">
        <f>IFERROR(Y298*I298/H298,"0")</f>
        <v>210.60000000000002</v>
      </c>
      <c r="BO298" s="64">
        <f>IFERROR(1/J298*(X298/H298),"0")</f>
        <v>0.51549145299145305</v>
      </c>
      <c r="BP298" s="64">
        <f>IFERROR(1/J298*(Y298/H298),"0")</f>
        <v>0.51923076923076916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80.416666666666671</v>
      </c>
      <c r="Y300" s="388">
        <f>IFERROR(Y295/H295,"0")+IFERROR(Y296/H296,"0")+IFERROR(Y297/H297,"0")+IFERROR(Y298/H298,"0")+IFERROR(Y299/H299,"0")</f>
        <v>81</v>
      </c>
      <c r="Z300" s="388">
        <f>IFERROR(IF(Z295="",0,Z295),"0")+IFERROR(IF(Z296="",0,Z296),"0")+IFERROR(IF(Z297="",0,Z297),"0")+IFERROR(IF(Z298="",0,Z298),"0")+IFERROR(IF(Z299="",0,Z299),"0")</f>
        <v>0.60992999999999997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193</v>
      </c>
      <c r="Y301" s="388">
        <f>IFERROR(SUM(Y295:Y299),"0")</f>
        <v>194.4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10</v>
      </c>
      <c r="Y330" s="387">
        <f>IFERROR(IF(X330="",0,CEILING((X330/$H330),1)*$H330),"")</f>
        <v>12.600000000000001</v>
      </c>
      <c r="Z330" s="36">
        <f>IFERROR(IF(Y330=0,"",ROUNDUP(Y330/H330,0)*0.00753),"")</f>
        <v>2.2589999999999999E-2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10.619047619047619</v>
      </c>
      <c r="BN330" s="64">
        <f>IFERROR(Y330*I330/H330,"0")</f>
        <v>13.38</v>
      </c>
      <c r="BO330" s="64">
        <f>IFERROR(1/J330*(X330/H330),"0")</f>
        <v>1.5262515262515262E-2</v>
      </c>
      <c r="BP330" s="64">
        <f>IFERROR(1/J330*(Y330/H330),"0")</f>
        <v>1.9230769230769232E-2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2.3809523809523809</v>
      </c>
      <c r="Y334" s="388">
        <f>IFERROR(Y330/H330,"0")+IFERROR(Y331/H331,"0")+IFERROR(Y332/H332,"0")+IFERROR(Y333/H333,"0")</f>
        <v>3</v>
      </c>
      <c r="Z334" s="388">
        <f>IFERROR(IF(Z330="",0,Z330),"0")+IFERROR(IF(Z331="",0,Z331),"0")+IFERROR(IF(Z332="",0,Z332),"0")+IFERROR(IF(Z333="",0,Z333),"0")</f>
        <v>2.2589999999999999E-2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10</v>
      </c>
      <c r="Y335" s="388">
        <f>IFERROR(SUM(Y330:Y333),"0")</f>
        <v>12.600000000000001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60</v>
      </c>
      <c r="Y347" s="387">
        <f>IFERROR(IF(X347="",0,CEILING((X347/$H347),1)*$H347),"")</f>
        <v>62.4</v>
      </c>
      <c r="Z347" s="36">
        <f>IFERROR(IF(Y347=0,"",ROUNDUP(Y347/H347,0)*0.02175),"")</f>
        <v>0.17399999999999999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64.338461538461544</v>
      </c>
      <c r="BN347" s="64">
        <f>IFERROR(Y347*I347/H347,"0")</f>
        <v>66.912000000000006</v>
      </c>
      <c r="BO347" s="64">
        <f>IFERROR(1/J347*(X347/H347),"0")</f>
        <v>0.13736263736263735</v>
      </c>
      <c r="BP347" s="64">
        <f>IFERROR(1/J347*(Y347/H347),"0")</f>
        <v>0.14285714285714285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5</v>
      </c>
      <c r="Y348" s="387">
        <f>IFERROR(IF(X348="",0,CEILING((X348/$H348),1)*$H348),"")</f>
        <v>8.4</v>
      </c>
      <c r="Z348" s="36">
        <f>IFERROR(IF(Y348=0,"",ROUNDUP(Y348/H348,0)*0.02175),"")</f>
        <v>2.1749999999999999E-2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5.3357142857142854</v>
      </c>
      <c r="BN348" s="64">
        <f>IFERROR(Y348*I348/H348,"0")</f>
        <v>8.9640000000000004</v>
      </c>
      <c r="BO348" s="64">
        <f>IFERROR(1/J348*(X348/H348),"0")</f>
        <v>1.0629251700680272E-2</v>
      </c>
      <c r="BP348" s="64">
        <f>IFERROR(1/J348*(Y348/H348),"0")</f>
        <v>1.7857142857142856E-2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8.2875457875457883</v>
      </c>
      <c r="Y349" s="388">
        <f>IFERROR(Y346/H346,"0")+IFERROR(Y347/H347,"0")+IFERROR(Y348/H348,"0")</f>
        <v>9</v>
      </c>
      <c r="Z349" s="388">
        <f>IFERROR(IF(Z346="",0,Z346),"0")+IFERROR(IF(Z347="",0,Z347),"0")+IFERROR(IF(Z348="",0,Z348),"0")</f>
        <v>0.19574999999999998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65</v>
      </c>
      <c r="Y350" s="388">
        <f>IFERROR(SUM(Y346:Y348),"0")</f>
        <v>70.8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500</v>
      </c>
      <c r="Y379" s="387">
        <f t="shared" si="67"/>
        <v>510</v>
      </c>
      <c r="Z379" s="36">
        <f>IFERROR(IF(Y379=0,"",ROUNDUP(Y379/H379,0)*0.02175),"")</f>
        <v>0.73949999999999994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516</v>
      </c>
      <c r="BN379" s="64">
        <f t="shared" si="69"/>
        <v>526.32000000000005</v>
      </c>
      <c r="BO379" s="64">
        <f t="shared" si="70"/>
        <v>0.69444444444444442</v>
      </c>
      <c r="BP379" s="64">
        <f t="shared" si="71"/>
        <v>0.70833333333333326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319</v>
      </c>
      <c r="Y381" s="387">
        <f t="shared" si="67"/>
        <v>330</v>
      </c>
      <c r="Z381" s="36">
        <f>IFERROR(IF(Y381=0,"",ROUNDUP(Y381/H381,0)*0.02175),"")</f>
        <v>0.47849999999999998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329.20799999999997</v>
      </c>
      <c r="BN381" s="64">
        <f t="shared" si="69"/>
        <v>340.56000000000006</v>
      </c>
      <c r="BO381" s="64">
        <f t="shared" si="70"/>
        <v>0.44305555555555554</v>
      </c>
      <c r="BP381" s="64">
        <f t="shared" si="71"/>
        <v>0.45833333333333331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500</v>
      </c>
      <c r="Y383" s="387">
        <f t="shared" si="67"/>
        <v>510</v>
      </c>
      <c r="Z383" s="36">
        <f>IFERROR(IF(Y383=0,"",ROUNDUP(Y383/H383,0)*0.02175),"")</f>
        <v>0.73949999999999994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516</v>
      </c>
      <c r="BN383" s="64">
        <f t="shared" si="69"/>
        <v>526.32000000000005</v>
      </c>
      <c r="BO383" s="64">
        <f t="shared" si="70"/>
        <v>0.69444444444444442</v>
      </c>
      <c r="BP383" s="64">
        <f t="shared" si="71"/>
        <v>0.70833333333333326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87.933333333333337</v>
      </c>
      <c r="Y387" s="388">
        <f>IFERROR(Y378/H378,"0")+IFERROR(Y379/H379,"0")+IFERROR(Y380/H380,"0")+IFERROR(Y381/H381,"0")+IFERROR(Y382/H382,"0")+IFERROR(Y383/H383,"0")+IFERROR(Y384/H384,"0")+IFERROR(Y385/H385,"0")+IFERROR(Y386/H386,"0")</f>
        <v>90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1.9575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1319</v>
      </c>
      <c r="Y388" s="388">
        <f>IFERROR(SUM(Y378:Y386),"0")</f>
        <v>1350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1000</v>
      </c>
      <c r="Y390" s="387">
        <f>IFERROR(IF(X390="",0,CEILING((X390/$H390),1)*$H390),"")</f>
        <v>1005</v>
      </c>
      <c r="Z390" s="36">
        <f>IFERROR(IF(Y390=0,"",ROUNDUP(Y390/H390,0)*0.02175),"")</f>
        <v>1.4572499999999999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1032</v>
      </c>
      <c r="BN390" s="64">
        <f>IFERROR(Y390*I390/H390,"0")</f>
        <v>1037.1600000000001</v>
      </c>
      <c r="BO390" s="64">
        <f>IFERROR(1/J390*(X390/H390),"0")</f>
        <v>1.3888888888888888</v>
      </c>
      <c r="BP390" s="64">
        <f>IFERROR(1/J390*(Y390/H390),"0")</f>
        <v>1.3958333333333333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66.666666666666671</v>
      </c>
      <c r="Y392" s="388">
        <f>IFERROR(Y390/H390,"0")+IFERROR(Y391/H391,"0")</f>
        <v>67</v>
      </c>
      <c r="Z392" s="388">
        <f>IFERROR(IF(Z390="",0,Z390),"0")+IFERROR(IF(Z391="",0,Z391),"0")</f>
        <v>1.4572499999999999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1000</v>
      </c>
      <c r="Y393" s="388">
        <f>IFERROR(SUM(Y390:Y391),"0")</f>
        <v>1005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20</v>
      </c>
      <c r="Y397" s="387">
        <f>IFERROR(IF(X397="",0,CEILING((X397/$H397),1)*$H397),"")</f>
        <v>23.4</v>
      </c>
      <c r="Z397" s="36">
        <f>IFERROR(IF(Y397=0,"",ROUNDUP(Y397/H397,0)*0.02175),"")</f>
        <v>6.5250000000000002E-2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21.446153846153852</v>
      </c>
      <c r="BN397" s="64">
        <f>IFERROR(Y397*I397/H397,"0")</f>
        <v>25.092000000000002</v>
      </c>
      <c r="BO397" s="64">
        <f>IFERROR(1/J397*(X397/H397),"0")</f>
        <v>4.5787545787545791E-2</v>
      </c>
      <c r="BP397" s="64">
        <f>IFERROR(1/J397*(Y397/H397),"0")</f>
        <v>5.3571428571428568E-2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2.5641025641025643</v>
      </c>
      <c r="Y398" s="388">
        <f>IFERROR(Y395/H395,"0")+IFERROR(Y396/H396,"0")+IFERROR(Y397/H397,"0")</f>
        <v>3</v>
      </c>
      <c r="Z398" s="388">
        <f>IFERROR(IF(Z395="",0,Z395),"0")+IFERROR(IF(Z396="",0,Z396),"0")+IFERROR(IF(Z397="",0,Z397),"0")</f>
        <v>6.5250000000000002E-2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20</v>
      </c>
      <c r="Y399" s="388">
        <f>IFERROR(SUM(Y395:Y397),"0")</f>
        <v>23.4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76</v>
      </c>
      <c r="Y401" s="387">
        <f>IFERROR(IF(X401="",0,CEILING((X401/$H401),1)*$H401),"")</f>
        <v>78</v>
      </c>
      <c r="Z401" s="36">
        <f>IFERROR(IF(Y401=0,"",ROUNDUP(Y401/H401,0)*0.02175),"")</f>
        <v>0.21749999999999997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81.495384615384637</v>
      </c>
      <c r="BN401" s="64">
        <f>IFERROR(Y401*I401/H401,"0")</f>
        <v>83.640000000000015</v>
      </c>
      <c r="BO401" s="64">
        <f>IFERROR(1/J401*(X401/H401),"0")</f>
        <v>0.17399267399267401</v>
      </c>
      <c r="BP401" s="64">
        <f>IFERROR(1/J401*(Y401/H401),"0")</f>
        <v>0.17857142857142855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9.7435897435897445</v>
      </c>
      <c r="Y403" s="388">
        <f>IFERROR(Y401/H401,"0")+IFERROR(Y402/H402,"0")</f>
        <v>10</v>
      </c>
      <c r="Z403" s="388">
        <f>IFERROR(IF(Z401="",0,Z401),"0")+IFERROR(IF(Z402="",0,Z402),"0")</f>
        <v>0.21749999999999997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76</v>
      </c>
      <c r="Y404" s="388">
        <f>IFERROR(SUM(Y401:Y402),"0")</f>
        <v>78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178</v>
      </c>
      <c r="Y419" s="387">
        <f>IFERROR(IF(X419="",0,CEILING((X419/$H419),1)*$H419),"")</f>
        <v>179.4</v>
      </c>
      <c r="Z419" s="36">
        <f>IFERROR(IF(Y419=0,"",ROUNDUP(Y419/H419,0)*0.02175),"")</f>
        <v>0.50024999999999997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190.87076923076924</v>
      </c>
      <c r="BN419" s="64">
        <f>IFERROR(Y419*I419/H419,"0")</f>
        <v>192.37200000000004</v>
      </c>
      <c r="BO419" s="64">
        <f>IFERROR(1/J419*(X419/H419),"0")</f>
        <v>0.4075091575091575</v>
      </c>
      <c r="BP419" s="64">
        <f>IFERROR(1/J419*(Y419/H419),"0")</f>
        <v>0.4107142857142857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22.820512820512821</v>
      </c>
      <c r="Y424" s="388">
        <f>IFERROR(Y419/H419,"0")+IFERROR(Y420/H420,"0")+IFERROR(Y421/H421,"0")+IFERROR(Y422/H422,"0")+IFERROR(Y423/H423,"0")</f>
        <v>23</v>
      </c>
      <c r="Z424" s="388">
        <f>IFERROR(IF(Z419="",0,Z419),"0")+IFERROR(IF(Z420="",0,Z420),"0")+IFERROR(IF(Z421="",0,Z421),"0")+IFERROR(IF(Z422="",0,Z422),"0")+IFERROR(IF(Z423="",0,Z423),"0")</f>
        <v>0.50024999999999997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178</v>
      </c>
      <c r="Y425" s="388">
        <f>IFERROR(SUM(Y419:Y423),"0")</f>
        <v>179.4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19</v>
      </c>
      <c r="Y438" s="387">
        <f t="shared" si="72"/>
        <v>21</v>
      </c>
      <c r="Z438" s="36">
        <f>IFERROR(IF(Y438=0,"",ROUNDUP(Y438/H438,0)*0.00753),"")</f>
        <v>3.7650000000000003E-2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20.040476190476188</v>
      </c>
      <c r="BN438" s="64">
        <f t="shared" si="74"/>
        <v>22.15</v>
      </c>
      <c r="BO438" s="64">
        <f t="shared" si="75"/>
        <v>2.8998778998778996E-2</v>
      </c>
      <c r="BP438" s="64">
        <f t="shared" si="76"/>
        <v>3.2051282051282048E-2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75</v>
      </c>
      <c r="Y440" s="387">
        <f t="shared" si="72"/>
        <v>75.600000000000009</v>
      </c>
      <c r="Z440" s="36">
        <f>IFERROR(IF(Y440=0,"",ROUNDUP(Y440/H440,0)*0.00753),"")</f>
        <v>0.13553999999999999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79.107142857142847</v>
      </c>
      <c r="BN440" s="64">
        <f t="shared" si="74"/>
        <v>79.739999999999995</v>
      </c>
      <c r="BO440" s="64">
        <f t="shared" si="75"/>
        <v>0.11446886446886446</v>
      </c>
      <c r="BP440" s="64">
        <f t="shared" si="76"/>
        <v>0.11538461538461538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22.38095238095238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23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0.17319000000000001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94</v>
      </c>
      <c r="Y459" s="388">
        <f>IFERROR(SUM(Y437:Y457),"0")</f>
        <v>96.600000000000009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147</v>
      </c>
      <c r="Y475" s="387">
        <f t="shared" ref="Y475:Y480" si="78">IFERROR(IF(X475="",0,CEILING((X475/$H475),1)*$H475),"")</f>
        <v>147</v>
      </c>
      <c r="Z475" s="36">
        <f>IFERROR(IF(Y475=0,"",ROUNDUP(Y475/H475,0)*0.00753),"")</f>
        <v>0.26355000000000001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155.04999999999998</v>
      </c>
      <c r="BN475" s="64">
        <f t="shared" ref="BN475:BN480" si="80">IFERROR(Y475*I475/H475,"0")</f>
        <v>155.04999999999998</v>
      </c>
      <c r="BO475" s="64">
        <f t="shared" ref="BO475:BO480" si="81">IFERROR(1/J475*(X475/H475),"0")</f>
        <v>0.22435897435897434</v>
      </c>
      <c r="BP475" s="64">
        <f t="shared" ref="BP475:BP480" si="82">IFERROR(1/J475*(Y475/H475),"0")</f>
        <v>0.22435897435897434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35</v>
      </c>
      <c r="Y481" s="388">
        <f>IFERROR(Y475/H475,"0")+IFERROR(Y476/H476,"0")+IFERROR(Y477/H477,"0")+IFERROR(Y478/H478,"0")+IFERROR(Y479/H479,"0")+IFERROR(Y480/H480,"0")</f>
        <v>35</v>
      </c>
      <c r="Z481" s="388">
        <f>IFERROR(IF(Z475="",0,Z475),"0")+IFERROR(IF(Z476="",0,Z476),"0")+IFERROR(IF(Z477="",0,Z477),"0")+IFERROR(IF(Z478="",0,Z478),"0")+IFERROR(IF(Z479="",0,Z479),"0")+IFERROR(IF(Z480="",0,Z480),"0")</f>
        <v>0.26355000000000001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147</v>
      </c>
      <c r="Y482" s="388">
        <f>IFERROR(SUM(Y475:Y480),"0")</f>
        <v>147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32</v>
      </c>
      <c r="Y503" s="387">
        <f t="shared" si="83"/>
        <v>36.96</v>
      </c>
      <c r="Z503" s="36">
        <f t="shared" si="84"/>
        <v>8.3720000000000003E-2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34.18181818181818</v>
      </c>
      <c r="BN503" s="64">
        <f t="shared" si="86"/>
        <v>39.479999999999997</v>
      </c>
      <c r="BO503" s="64">
        <f t="shared" si="87"/>
        <v>5.8275058275058279E-2</v>
      </c>
      <c r="BP503" s="64">
        <f t="shared" si="88"/>
        <v>6.7307692307692318E-2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107</v>
      </c>
      <c r="Y505" s="387">
        <f t="shared" si="83"/>
        <v>110.88000000000001</v>
      </c>
      <c r="Z505" s="36">
        <f t="shared" si="84"/>
        <v>0.25115999999999999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114.29545454545455</v>
      </c>
      <c r="BN505" s="64">
        <f t="shared" si="86"/>
        <v>118.44</v>
      </c>
      <c r="BO505" s="64">
        <f t="shared" si="87"/>
        <v>0.19485722610722611</v>
      </c>
      <c r="BP505" s="64">
        <f t="shared" si="88"/>
        <v>0.20192307692307693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52</v>
      </c>
      <c r="Y507" s="387">
        <f t="shared" si="83"/>
        <v>52.800000000000004</v>
      </c>
      <c r="Z507" s="36">
        <f t="shared" si="84"/>
        <v>0.1196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55.54545454545454</v>
      </c>
      <c r="BN507" s="64">
        <f t="shared" si="86"/>
        <v>56.400000000000006</v>
      </c>
      <c r="BO507" s="64">
        <f t="shared" si="87"/>
        <v>9.4696969696969696E-2</v>
      </c>
      <c r="BP507" s="64">
        <f t="shared" si="88"/>
        <v>9.6153846153846159E-2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36.174242424242422</v>
      </c>
      <c r="Y510" s="388">
        <f>IFERROR(Y502/H502,"0")+IFERROR(Y503/H503,"0")+IFERROR(Y504/H504,"0")+IFERROR(Y505/H505,"0")+IFERROR(Y506/H506,"0")+IFERROR(Y507/H507,"0")+IFERROR(Y508/H508,"0")+IFERROR(Y509/H509,"0")</f>
        <v>38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0.45448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191</v>
      </c>
      <c r="Y511" s="388">
        <f>IFERROR(SUM(Y502:Y509),"0")</f>
        <v>200.64000000000001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101</v>
      </c>
      <c r="Y513" s="387">
        <f>IFERROR(IF(X513="",0,CEILING((X513/$H513),1)*$H513),"")</f>
        <v>105.60000000000001</v>
      </c>
      <c r="Z513" s="36">
        <f>IFERROR(IF(Y513=0,"",ROUNDUP(Y513/H513,0)*0.01196),"")</f>
        <v>0.2392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107.88636363636363</v>
      </c>
      <c r="BN513" s="64">
        <f>IFERROR(Y513*I513/H513,"0")</f>
        <v>112.80000000000001</v>
      </c>
      <c r="BO513" s="64">
        <f>IFERROR(1/J513*(X513/H513),"0")</f>
        <v>0.1839306526806527</v>
      </c>
      <c r="BP513" s="64">
        <f>IFERROR(1/J513*(Y513/H513),"0")</f>
        <v>0.19230769230769232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19.128787878787879</v>
      </c>
      <c r="Y515" s="388">
        <f>IFERROR(Y513/H513,"0")+IFERROR(Y514/H514,"0")</f>
        <v>20</v>
      </c>
      <c r="Z515" s="388">
        <f>IFERROR(IF(Z513="",0,Z513),"0")+IFERROR(IF(Z514="",0,Z514),"0")</f>
        <v>0.2392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101</v>
      </c>
      <c r="Y516" s="388">
        <f>IFERROR(SUM(Y513:Y514),"0")</f>
        <v>105.60000000000001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150</v>
      </c>
      <c r="Y518" s="387">
        <f t="shared" ref="Y518:Y523" si="89">IFERROR(IF(X518="",0,CEILING((X518/$H518),1)*$H518),"")</f>
        <v>153.12</v>
      </c>
      <c r="Z518" s="36">
        <f>IFERROR(IF(Y518=0,"",ROUNDUP(Y518/H518,0)*0.01196),"")</f>
        <v>0.34683999999999998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160.22727272727272</v>
      </c>
      <c r="BN518" s="64">
        <f t="shared" ref="BN518:BN523" si="91">IFERROR(Y518*I518/H518,"0")</f>
        <v>163.56</v>
      </c>
      <c r="BO518" s="64">
        <f t="shared" ref="BO518:BO523" si="92">IFERROR(1/J518*(X518/H518),"0")</f>
        <v>0.27316433566433568</v>
      </c>
      <c r="BP518" s="64">
        <f t="shared" ref="BP518:BP523" si="93">IFERROR(1/J518*(Y518/H518),"0")</f>
        <v>0.27884615384615385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52</v>
      </c>
      <c r="Y519" s="387">
        <f t="shared" si="89"/>
        <v>52.800000000000004</v>
      </c>
      <c r="Z519" s="36">
        <f>IFERROR(IF(Y519=0,"",ROUNDUP(Y519/H519,0)*0.01196),"")</f>
        <v>0.1196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55.54545454545454</v>
      </c>
      <c r="BN519" s="64">
        <f t="shared" si="91"/>
        <v>56.400000000000006</v>
      </c>
      <c r="BO519" s="64">
        <f t="shared" si="92"/>
        <v>9.4696969696969696E-2</v>
      </c>
      <c r="BP519" s="64">
        <f t="shared" si="93"/>
        <v>9.6153846153846159E-2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42</v>
      </c>
      <c r="Y520" s="387">
        <f t="shared" si="89"/>
        <v>42.24</v>
      </c>
      <c r="Z520" s="36">
        <f>IFERROR(IF(Y520=0,"",ROUNDUP(Y520/H520,0)*0.01196),"")</f>
        <v>9.5680000000000001E-2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44.86363636363636</v>
      </c>
      <c r="BN520" s="64">
        <f t="shared" si="91"/>
        <v>45.12</v>
      </c>
      <c r="BO520" s="64">
        <f t="shared" si="92"/>
        <v>7.6486013986013984E-2</v>
      </c>
      <c r="BP520" s="64">
        <f t="shared" si="93"/>
        <v>7.6923076923076927E-2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46.212121212121204</v>
      </c>
      <c r="Y524" s="388">
        <f>IFERROR(Y518/H518,"0")+IFERROR(Y519/H519,"0")+IFERROR(Y520/H520,"0")+IFERROR(Y521/H521,"0")+IFERROR(Y522/H522,"0")+IFERROR(Y523/H523,"0")</f>
        <v>47</v>
      </c>
      <c r="Z524" s="388">
        <f>IFERROR(IF(Z518="",0,Z518),"0")+IFERROR(IF(Z519="",0,Z519),"0")+IFERROR(IF(Z520="",0,Z520),"0")+IFERROR(IF(Z521="",0,Z521),"0")+IFERROR(IF(Z522="",0,Z522),"0")+IFERROR(IF(Z523="",0,Z523),"0")</f>
        <v>0.56211999999999995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244</v>
      </c>
      <c r="Y525" s="388">
        <f>IFERROR(SUM(Y518:Y523),"0")</f>
        <v>248.16000000000003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4224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4343.8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4440.6844832389834</v>
      </c>
      <c r="Y599" s="388">
        <f>IFERROR(SUM(BN22:BN595),"0")</f>
        <v>4567.5640000000003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8</v>
      </c>
      <c r="Y600" s="38">
        <f>ROUNDUP(SUM(BP22:BP595),0)</f>
        <v>8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4640.6844832389834</v>
      </c>
      <c r="Y601" s="388">
        <f>GrossWeightTotalR+PalletQtyTotalR*25</f>
        <v>4767.5640000000003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626.48226588226589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646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8.4134200000000003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21.6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11.2</v>
      </c>
      <c r="E608" s="46">
        <f>IFERROR(Y108*1,"0")+IFERROR(Y109*1,"0")+IFERROR(Y110*1,"0")+IFERROR(Y114*1,"0")+IFERROR(Y115*1,"0")+IFERROR(Y116*1,"0")+IFERROR(Y117*1,"0")+IFERROR(Y118*1,"0")</f>
        <v>57.600000000000009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57.900000000000006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16.8</v>
      </c>
      <c r="I608" s="46">
        <f>IFERROR(Y193*1,"0")+IFERROR(Y194*1,"0")+IFERROR(Y195*1,"0")+IFERROR(Y196*1,"0")+IFERROR(Y197*1,"0")+IFERROR(Y198*1,"0")+IFERROR(Y199*1,"0")+IFERROR(Y200*1,"0")</f>
        <v>56.7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410.4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194.4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83.4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2456.4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179.4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96.600000000000009</v>
      </c>
      <c r="Z608" s="46">
        <f>IFERROR(Y471*1,"0")+IFERROR(Y475*1,"0")+IFERROR(Y476*1,"0")+IFERROR(Y477*1,"0")+IFERROR(Y478*1,"0")+IFERROR(Y479*1,"0")+IFERROR(Y480*1,"0")+IFERROR(Y484*1,"0")</f>
        <v>147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554.4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2024-09-27T08:48:44Z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