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9,24 Кумыкова\"/>
    </mc:Choice>
  </mc:AlternateContent>
  <xr:revisionPtr revIDLastSave="0" documentId="13_ncr:1_{423858E2-2392-4742-9F80-BA5E082BFE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02" i="1" l="1"/>
  <c r="P602" i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N536" i="1"/>
  <c r="BM536" i="1"/>
  <c r="Z536" i="1"/>
  <c r="Y536" i="1"/>
  <c r="BP536" i="1" s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Y519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T602" i="1" s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Z207" i="1" l="1"/>
  <c r="Z146" i="1"/>
  <c r="H9" i="1"/>
  <c r="A10" i="1"/>
  <c r="Y24" i="1"/>
  <c r="Y37" i="1"/>
  <c r="Y41" i="1"/>
  <c r="Y45" i="1"/>
  <c r="Y49" i="1"/>
  <c r="Y59" i="1"/>
  <c r="Y65" i="1"/>
  <c r="D602" i="1"/>
  <c r="Y76" i="1"/>
  <c r="BP73" i="1"/>
  <c r="BN73" i="1"/>
  <c r="Z73" i="1"/>
  <c r="BP85" i="1"/>
  <c r="BN85" i="1"/>
  <c r="Z85" i="1"/>
  <c r="Y89" i="1"/>
  <c r="BP93" i="1"/>
  <c r="BN93" i="1"/>
  <c r="Z93" i="1"/>
  <c r="Z94" i="1" s="1"/>
  <c r="Y95" i="1"/>
  <c r="Y100" i="1"/>
  <c r="BP97" i="1"/>
  <c r="BN97" i="1"/>
  <c r="Z97" i="1"/>
  <c r="BP106" i="1"/>
  <c r="BN106" i="1"/>
  <c r="Z106" i="1"/>
  <c r="Y108" i="1"/>
  <c r="Y115" i="1"/>
  <c r="BP110" i="1"/>
  <c r="BN110" i="1"/>
  <c r="Z110" i="1"/>
  <c r="BP114" i="1"/>
  <c r="BN114" i="1"/>
  <c r="Z114" i="1"/>
  <c r="Y116" i="1"/>
  <c r="Y124" i="1"/>
  <c r="BP119" i="1"/>
  <c r="BN119" i="1"/>
  <c r="Z119" i="1"/>
  <c r="BP123" i="1"/>
  <c r="BN123" i="1"/>
  <c r="Z123" i="1"/>
  <c r="Y125" i="1"/>
  <c r="BP128" i="1"/>
  <c r="BN128" i="1"/>
  <c r="Z128" i="1"/>
  <c r="Z132" i="1" s="1"/>
  <c r="BP137" i="1"/>
  <c r="BN137" i="1"/>
  <c r="Z137" i="1"/>
  <c r="Y141" i="1"/>
  <c r="BP145" i="1"/>
  <c r="BN145" i="1"/>
  <c r="Z145" i="1"/>
  <c r="Y147" i="1"/>
  <c r="G602" i="1"/>
  <c r="Y153" i="1"/>
  <c r="BP150" i="1"/>
  <c r="BN150" i="1"/>
  <c r="Z150" i="1"/>
  <c r="Z152" i="1" s="1"/>
  <c r="Z169" i="1"/>
  <c r="BP167" i="1"/>
  <c r="BN167" i="1"/>
  <c r="Z167" i="1"/>
  <c r="BP175" i="1"/>
  <c r="BN175" i="1"/>
  <c r="Z175" i="1"/>
  <c r="BP189" i="1"/>
  <c r="BN189" i="1"/>
  <c r="Z189" i="1"/>
  <c r="Z196" i="1" s="1"/>
  <c r="BP193" i="1"/>
  <c r="BN193" i="1"/>
  <c r="Z193" i="1"/>
  <c r="BP206" i="1"/>
  <c r="BN206" i="1"/>
  <c r="Z206" i="1"/>
  <c r="Y208" i="1"/>
  <c r="Y219" i="1"/>
  <c r="BP210" i="1"/>
  <c r="BN210" i="1"/>
  <c r="Z210" i="1"/>
  <c r="BP214" i="1"/>
  <c r="BN214" i="1"/>
  <c r="Z214" i="1"/>
  <c r="Y218" i="1"/>
  <c r="BP222" i="1"/>
  <c r="BN222" i="1"/>
  <c r="Z222" i="1"/>
  <c r="Z232" i="1" s="1"/>
  <c r="BP226" i="1"/>
  <c r="BN226" i="1"/>
  <c r="Z226" i="1"/>
  <c r="BP230" i="1"/>
  <c r="BN230" i="1"/>
  <c r="Z230" i="1"/>
  <c r="BP238" i="1"/>
  <c r="BN238" i="1"/>
  <c r="Z238" i="1"/>
  <c r="BP247" i="1"/>
  <c r="BN247" i="1"/>
  <c r="Z247" i="1"/>
  <c r="BP251" i="1"/>
  <c r="BN251" i="1"/>
  <c r="Z251" i="1"/>
  <c r="Y253" i="1"/>
  <c r="M602" i="1"/>
  <c r="Y265" i="1"/>
  <c r="BP256" i="1"/>
  <c r="BN256" i="1"/>
  <c r="Z256" i="1"/>
  <c r="BP260" i="1"/>
  <c r="BN260" i="1"/>
  <c r="Z260" i="1"/>
  <c r="Y264" i="1"/>
  <c r="Z274" i="1"/>
  <c r="BP270" i="1"/>
  <c r="BN270" i="1"/>
  <c r="Z270" i="1"/>
  <c r="Y274" i="1"/>
  <c r="BP284" i="1"/>
  <c r="BN284" i="1"/>
  <c r="Z284" i="1"/>
  <c r="Z286" i="1" s="1"/>
  <c r="BP293" i="1"/>
  <c r="BN293" i="1"/>
  <c r="Z293" i="1"/>
  <c r="BP317" i="1"/>
  <c r="BN317" i="1"/>
  <c r="Z317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Z357" i="1" s="1"/>
  <c r="BP374" i="1"/>
  <c r="BN374" i="1"/>
  <c r="Z374" i="1"/>
  <c r="Z382" i="1" s="1"/>
  <c r="BP378" i="1"/>
  <c r="BN378" i="1"/>
  <c r="Z378" i="1"/>
  <c r="Y382" i="1"/>
  <c r="BP404" i="1"/>
  <c r="BN404" i="1"/>
  <c r="Z404" i="1"/>
  <c r="BP472" i="1"/>
  <c r="BN472" i="1"/>
  <c r="Z472" i="1"/>
  <c r="Y476" i="1"/>
  <c r="Z487" i="1"/>
  <c r="BP485" i="1"/>
  <c r="BN485" i="1"/>
  <c r="Z485" i="1"/>
  <c r="Y487" i="1"/>
  <c r="BP516" i="1"/>
  <c r="BN516" i="1"/>
  <c r="Z516" i="1"/>
  <c r="BP524" i="1"/>
  <c r="BN524" i="1"/>
  <c r="Z524" i="1"/>
  <c r="Y526" i="1"/>
  <c r="Y529" i="1"/>
  <c r="BP528" i="1"/>
  <c r="BN528" i="1"/>
  <c r="Z528" i="1"/>
  <c r="Z529" i="1" s="1"/>
  <c r="Y530" i="1"/>
  <c r="BP537" i="1"/>
  <c r="BN537" i="1"/>
  <c r="Z537" i="1"/>
  <c r="Z541" i="1" s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F602" i="1"/>
  <c r="X602" i="1"/>
  <c r="F9" i="1"/>
  <c r="J9" i="1"/>
  <c r="Z22" i="1"/>
  <c r="Z23" i="1" s="1"/>
  <c r="BN22" i="1"/>
  <c r="BP22" i="1"/>
  <c r="Y23" i="1"/>
  <c r="X592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Y75" i="1"/>
  <c r="BP79" i="1"/>
  <c r="BN79" i="1"/>
  <c r="Z79" i="1"/>
  <c r="Z80" i="1" s="1"/>
  <c r="Y81" i="1"/>
  <c r="Y90" i="1"/>
  <c r="BP83" i="1"/>
  <c r="BN83" i="1"/>
  <c r="Z83" i="1"/>
  <c r="BP87" i="1"/>
  <c r="BN87" i="1"/>
  <c r="Z87" i="1"/>
  <c r="Y94" i="1"/>
  <c r="BP99" i="1"/>
  <c r="BN99" i="1"/>
  <c r="Z99" i="1"/>
  <c r="Y101" i="1"/>
  <c r="E602" i="1"/>
  <c r="Y107" i="1"/>
  <c r="BP104" i="1"/>
  <c r="BN104" i="1"/>
  <c r="Z104" i="1"/>
  <c r="Z107" i="1" s="1"/>
  <c r="BP112" i="1"/>
  <c r="BN112" i="1"/>
  <c r="Z112" i="1"/>
  <c r="BP121" i="1"/>
  <c r="BN121" i="1"/>
  <c r="Z121" i="1"/>
  <c r="Y132" i="1"/>
  <c r="BP131" i="1"/>
  <c r="BN131" i="1"/>
  <c r="Z131" i="1"/>
  <c r="Y133" i="1"/>
  <c r="Y142" i="1"/>
  <c r="BP135" i="1"/>
  <c r="BN135" i="1"/>
  <c r="Z135" i="1"/>
  <c r="BP139" i="1"/>
  <c r="BN139" i="1"/>
  <c r="Z139" i="1"/>
  <c r="Y146" i="1"/>
  <c r="Y152" i="1"/>
  <c r="BP156" i="1"/>
  <c r="BN156" i="1"/>
  <c r="Z156" i="1"/>
  <c r="Z157" i="1" s="1"/>
  <c r="Y158" i="1"/>
  <c r="Y163" i="1"/>
  <c r="BP160" i="1"/>
  <c r="BN160" i="1"/>
  <c r="Z160" i="1"/>
  <c r="Z162" i="1" s="1"/>
  <c r="Y169" i="1"/>
  <c r="Z177" i="1"/>
  <c r="BP173" i="1"/>
  <c r="BN173" i="1"/>
  <c r="Z173" i="1"/>
  <c r="Y177" i="1"/>
  <c r="BP181" i="1"/>
  <c r="BN181" i="1"/>
  <c r="Z181" i="1"/>
  <c r="Z183" i="1" s="1"/>
  <c r="BP191" i="1"/>
  <c r="BN191" i="1"/>
  <c r="Z191" i="1"/>
  <c r="BP195" i="1"/>
  <c r="BN195" i="1"/>
  <c r="Z195" i="1"/>
  <c r="Y197" i="1"/>
  <c r="J602" i="1"/>
  <c r="Y203" i="1"/>
  <c r="BP200" i="1"/>
  <c r="BN200" i="1"/>
  <c r="Z200" i="1"/>
  <c r="Z202" i="1" s="1"/>
  <c r="Y207" i="1"/>
  <c r="BP212" i="1"/>
  <c r="BN212" i="1"/>
  <c r="Z212" i="1"/>
  <c r="BP216" i="1"/>
  <c r="BN216" i="1"/>
  <c r="Z216" i="1"/>
  <c r="Y233" i="1"/>
  <c r="BP224" i="1"/>
  <c r="BN224" i="1"/>
  <c r="Z224" i="1"/>
  <c r="BP228" i="1"/>
  <c r="BN228" i="1"/>
  <c r="Z228" i="1"/>
  <c r="Y232" i="1"/>
  <c r="Z240" i="1"/>
  <c r="BP236" i="1"/>
  <c r="BN236" i="1"/>
  <c r="Z236" i="1"/>
  <c r="Y240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2" i="1"/>
  <c r="BN272" i="1"/>
  <c r="Z272" i="1"/>
  <c r="Y286" i="1"/>
  <c r="BP291" i="1"/>
  <c r="BN291" i="1"/>
  <c r="Z291" i="1"/>
  <c r="Z295" i="1" s="1"/>
  <c r="Y295" i="1"/>
  <c r="BP309" i="1"/>
  <c r="BN309" i="1"/>
  <c r="Z309" i="1"/>
  <c r="Z310" i="1" s="1"/>
  <c r="Y311" i="1"/>
  <c r="U602" i="1"/>
  <c r="Y322" i="1"/>
  <c r="BP314" i="1"/>
  <c r="BN314" i="1"/>
  <c r="Z314" i="1"/>
  <c r="Z322" i="1" s="1"/>
  <c r="BP319" i="1"/>
  <c r="BN319" i="1"/>
  <c r="Z319" i="1"/>
  <c r="BP327" i="1"/>
  <c r="BN327" i="1"/>
  <c r="Z327" i="1"/>
  <c r="Y338" i="1"/>
  <c r="BP335" i="1"/>
  <c r="BN335" i="1"/>
  <c r="Z335" i="1"/>
  <c r="BP343" i="1"/>
  <c r="BN343" i="1"/>
  <c r="Z343" i="1"/>
  <c r="Y345" i="1"/>
  <c r="BP349" i="1"/>
  <c r="BN349" i="1"/>
  <c r="Z349" i="1"/>
  <c r="Z351" i="1" s="1"/>
  <c r="Y358" i="1"/>
  <c r="Y357" i="1"/>
  <c r="BP366" i="1"/>
  <c r="BN366" i="1"/>
  <c r="Z366" i="1"/>
  <c r="Z368" i="1" s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Y398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Z458" i="1"/>
  <c r="BP500" i="1"/>
  <c r="BN500" i="1"/>
  <c r="Z500" i="1"/>
  <c r="BP504" i="1"/>
  <c r="BN504" i="1"/>
  <c r="Z504" i="1"/>
  <c r="Y506" i="1"/>
  <c r="Y511" i="1"/>
  <c r="BP508" i="1"/>
  <c r="BN508" i="1"/>
  <c r="Z508" i="1"/>
  <c r="Z510" i="1" s="1"/>
  <c r="Y510" i="1"/>
  <c r="H602" i="1"/>
  <c r="Y170" i="1"/>
  <c r="I602" i="1"/>
  <c r="Y196" i="1"/>
  <c r="K602" i="1"/>
  <c r="Y252" i="1"/>
  <c r="O602" i="1"/>
  <c r="Y275" i="1"/>
  <c r="Q602" i="1"/>
  <c r="Y287" i="1"/>
  <c r="R602" i="1"/>
  <c r="Y296" i="1"/>
  <c r="Y301" i="1"/>
  <c r="Y306" i="1"/>
  <c r="V602" i="1"/>
  <c r="Y363" i="1"/>
  <c r="W602" i="1"/>
  <c r="Y383" i="1"/>
  <c r="BP386" i="1"/>
  <c r="BN386" i="1"/>
  <c r="Z386" i="1"/>
  <c r="Z387" i="1" s="1"/>
  <c r="Y388" i="1"/>
  <c r="Y393" i="1"/>
  <c r="BP390" i="1"/>
  <c r="BN390" i="1"/>
  <c r="Z390" i="1"/>
  <c r="Z393" i="1" s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Z602" i="1"/>
  <c r="Y467" i="1"/>
  <c r="BP466" i="1"/>
  <c r="BN466" i="1"/>
  <c r="Z466" i="1"/>
  <c r="Z467" i="1" s="1"/>
  <c r="Y468" i="1"/>
  <c r="Y477" i="1"/>
  <c r="BP470" i="1"/>
  <c r="BN470" i="1"/>
  <c r="Z470" i="1"/>
  <c r="BP474" i="1"/>
  <c r="BN474" i="1"/>
  <c r="Z474" i="1"/>
  <c r="BP498" i="1"/>
  <c r="BN498" i="1"/>
  <c r="Z498" i="1"/>
  <c r="BP502" i="1"/>
  <c r="BN502" i="1"/>
  <c r="Z502" i="1"/>
  <c r="BP514" i="1"/>
  <c r="BN514" i="1"/>
  <c r="Z514" i="1"/>
  <c r="Z519" i="1" s="1"/>
  <c r="BP518" i="1"/>
  <c r="BN518" i="1"/>
  <c r="Z518" i="1"/>
  <c r="Y520" i="1"/>
  <c r="Y525" i="1"/>
  <c r="BP522" i="1"/>
  <c r="BN522" i="1"/>
  <c r="Z522" i="1"/>
  <c r="AA602" i="1"/>
  <c r="Y488" i="1"/>
  <c r="AC602" i="1"/>
  <c r="Y505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Y594" i="1" l="1"/>
  <c r="Z329" i="1"/>
  <c r="Z218" i="1"/>
  <c r="Y592" i="1"/>
  <c r="Z572" i="1"/>
  <c r="Z558" i="1"/>
  <c r="Z525" i="1"/>
  <c r="Z505" i="1"/>
  <c r="Z476" i="1"/>
  <c r="Z453" i="1"/>
  <c r="Z406" i="1"/>
  <c r="Z252" i="1"/>
  <c r="Z141" i="1"/>
  <c r="Z89" i="1"/>
  <c r="Y596" i="1"/>
  <c r="Y593" i="1"/>
  <c r="Y595" i="1" s="1"/>
  <c r="Z264" i="1"/>
  <c r="Z124" i="1"/>
  <c r="Z115" i="1"/>
  <c r="Z597" i="1" s="1"/>
  <c r="Z100" i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<sst xmlns="http://schemas.openxmlformats.org/spreadsheetml/2006/main" count="2425" uniqueCount="761">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</sst>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81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17"/>
      <c r="F1" s="417"/>
      <c r="G1" s="12" t="s">
        <v>1</v>
      </c>
      <c r="H1" s="470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2" t="s">
        <v>8</v>
      </c>
      <c r="B5" s="533"/>
      <c r="C5" s="534"/>
      <c r="D5" s="474"/>
      <c r="E5" s="475"/>
      <c r="F5" s="724" t="s">
        <v>9</v>
      </c>
      <c r="G5" s="534"/>
      <c r="H5" s="474"/>
      <c r="I5" s="656"/>
      <c r="J5" s="656"/>
      <c r="K5" s="656"/>
      <c r="L5" s="656"/>
      <c r="M5" s="475"/>
      <c r="N5" s="58"/>
      <c r="P5" s="24" t="s">
        <v>10</v>
      </c>
      <c r="Q5" s="740">
        <v>45554</v>
      </c>
      <c r="R5" s="529"/>
      <c r="T5" s="575" t="s">
        <v>11</v>
      </c>
      <c r="U5" s="480"/>
      <c r="V5" s="576" t="s">
        <v>12</v>
      </c>
      <c r="W5" s="529"/>
      <c r="AB5" s="51"/>
      <c r="AC5" s="51"/>
      <c r="AD5" s="51"/>
      <c r="AE5" s="51"/>
    </row>
    <row r="6" spans="1:32" s="376" customFormat="1" ht="24" customHeight="1" x14ac:dyDescent="0.2">
      <c r="A6" s="532" t="s">
        <v>13</v>
      </c>
      <c r="B6" s="533"/>
      <c r="C6" s="53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2" t="s">
        <v>17</v>
      </c>
      <c r="W6" s="44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51" t="str">
        <f>IFERROR(VLOOKUP(DeliveryAddress,Table,3,0),1)</f>
        <v>1</v>
      </c>
      <c r="E7" s="452"/>
      <c r="F7" s="452"/>
      <c r="G7" s="452"/>
      <c r="H7" s="452"/>
      <c r="I7" s="452"/>
      <c r="J7" s="452"/>
      <c r="K7" s="452"/>
      <c r="L7" s="452"/>
      <c r="M7" s="453"/>
      <c r="N7" s="60"/>
      <c r="P7" s="24"/>
      <c r="Q7" s="42"/>
      <c r="R7" s="42"/>
      <c r="T7" s="398"/>
      <c r="U7" s="480"/>
      <c r="V7" s="643"/>
      <c r="W7" s="644"/>
      <c r="AB7" s="51"/>
      <c r="AC7" s="51"/>
      <c r="AD7" s="51"/>
      <c r="AE7" s="51"/>
    </row>
    <row r="8" spans="1:32" s="376" customFormat="1" ht="25.5" customHeight="1" x14ac:dyDescent="0.2">
      <c r="A8" s="770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3"/>
      <c r="T8" s="398"/>
      <c r="U8" s="480"/>
      <c r="V8" s="643"/>
      <c r="W8" s="644"/>
      <c r="AB8" s="51"/>
      <c r="AC8" s="51"/>
      <c r="AD8" s="51"/>
      <c r="AE8" s="51"/>
    </row>
    <row r="9" spans="1:32" s="376" customFormat="1" ht="39.950000000000003" customHeight="1" x14ac:dyDescent="0.2">
      <c r="A9" s="5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8"/>
      <c r="E9" s="400"/>
      <c r="F9" s="5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8"/>
      <c r="P9" s="26" t="s">
        <v>21</v>
      </c>
      <c r="Q9" s="525"/>
      <c r="R9" s="526"/>
      <c r="T9" s="398"/>
      <c r="U9" s="480"/>
      <c r="V9" s="645"/>
      <c r="W9" s="64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8"/>
      <c r="E10" s="400"/>
      <c r="F10" s="5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3" t="str">
        <f>IFERROR(VLOOKUP($D$10,Proxy,2,FALSE),"")</f>
        <v/>
      </c>
      <c r="I10" s="398"/>
      <c r="J10" s="398"/>
      <c r="K10" s="398"/>
      <c r="L10" s="398"/>
      <c r="M10" s="398"/>
      <c r="N10" s="375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0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2"/>
      <c r="R12" s="453"/>
      <c r="S12" s="23"/>
      <c r="U12" s="24"/>
      <c r="V12" s="417"/>
      <c r="W12" s="398"/>
      <c r="AB12" s="51"/>
      <c r="AC12" s="51"/>
      <c r="AD12" s="51"/>
      <c r="AE12" s="51"/>
    </row>
    <row r="13" spans="1:32" s="376" customFormat="1" ht="23.25" customHeight="1" x14ac:dyDescent="0.2">
      <c r="A13" s="570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0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1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58" t="s">
        <v>35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36</v>
      </c>
      <c r="B17" s="435" t="s">
        <v>37</v>
      </c>
      <c r="C17" s="546" t="s">
        <v>38</v>
      </c>
      <c r="D17" s="435" t="s">
        <v>39</v>
      </c>
      <c r="E17" s="502"/>
      <c r="F17" s="435" t="s">
        <v>40</v>
      </c>
      <c r="G17" s="435" t="s">
        <v>41</v>
      </c>
      <c r="H17" s="435" t="s">
        <v>42</v>
      </c>
      <c r="I17" s="435" t="s">
        <v>43</v>
      </c>
      <c r="J17" s="435" t="s">
        <v>44</v>
      </c>
      <c r="K17" s="435" t="s">
        <v>45</v>
      </c>
      <c r="L17" s="435" t="s">
        <v>46</v>
      </c>
      <c r="M17" s="435" t="s">
        <v>47</v>
      </c>
      <c r="N17" s="435" t="s">
        <v>48</v>
      </c>
      <c r="O17" s="435" t="s">
        <v>49</v>
      </c>
      <c r="P17" s="435" t="s">
        <v>50</v>
      </c>
      <c r="Q17" s="501"/>
      <c r="R17" s="501"/>
      <c r="S17" s="501"/>
      <c r="T17" s="502"/>
      <c r="U17" s="766" t="s">
        <v>51</v>
      </c>
      <c r="V17" s="534"/>
      <c r="W17" s="435" t="s">
        <v>52</v>
      </c>
      <c r="X17" s="435" t="s">
        <v>53</v>
      </c>
      <c r="Y17" s="767" t="s">
        <v>54</v>
      </c>
      <c r="Z17" s="435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719"/>
      <c r="AF17" s="720"/>
      <c r="AG17" s="515"/>
      <c r="BD17" s="619" t="s">
        <v>60</v>
      </c>
    </row>
    <row r="18" spans="1:68" ht="14.25" customHeight="1" x14ac:dyDescent="0.2">
      <c r="A18" s="436"/>
      <c r="B18" s="436"/>
      <c r="C18" s="436"/>
      <c r="D18" s="503"/>
      <c r="E18" s="505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03"/>
      <c r="Q18" s="504"/>
      <c r="R18" s="504"/>
      <c r="S18" s="504"/>
      <c r="T18" s="505"/>
      <c r="U18" s="377" t="s">
        <v>61</v>
      </c>
      <c r="V18" s="377" t="s">
        <v>62</v>
      </c>
      <c r="W18" s="436"/>
      <c r="X18" s="436"/>
      <c r="Y18" s="768"/>
      <c r="Z18" s="436"/>
      <c r="AA18" s="635"/>
      <c r="AB18" s="635"/>
      <c r="AC18" s="635"/>
      <c r="AD18" s="721"/>
      <c r="AE18" s="722"/>
      <c r="AF18" s="723"/>
      <c r="AG18" s="516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4"/>
      <c r="AB20" s="374"/>
      <c r="AC20" s="374"/>
    </row>
    <row r="21" spans="1:68" ht="14.25" customHeight="1" x14ac:dyDescent="0.25">
      <c r="A21" s="432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3"/>
      <c r="AB21" s="373"/>
      <c r="AC21" s="3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2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3"/>
      <c r="AB25" s="373"/>
      <c r="AC25" s="373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2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3"/>
      <c r="AB38" s="373"/>
      <c r="AC38" s="373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2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3"/>
      <c r="AB42" s="373"/>
      <c r="AC42" s="373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2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3"/>
      <c r="AB46" s="373"/>
      <c r="AC46" s="373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4"/>
      <c r="AB51" s="374"/>
      <c r="AC51" s="374"/>
    </row>
    <row r="52" spans="1:68" ht="14.25" customHeight="1" x14ac:dyDescent="0.25">
      <c r="A52" s="432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310</v>
      </c>
      <c r="Y53" s="381">
        <f t="shared" ref="Y53:Y58" si="6">IFERROR(IF(X53="",0,CEILING((X53/$H53),1)*$H53),"")</f>
        <v>313.20000000000005</v>
      </c>
      <c r="Z53" s="36">
        <f>IFERROR(IF(Y53=0,"",ROUNDUP(Y53/H53,0)*0.02175),"")</f>
        <v>0.63074999999999992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323.77777777777771</v>
      </c>
      <c r="BN53" s="64">
        <f t="shared" ref="BN53:BN58" si="8">IFERROR(Y53*I53/H53,"0")</f>
        <v>327.12</v>
      </c>
      <c r="BO53" s="64">
        <f t="shared" ref="BO53:BO58" si="9">IFERROR(1/J53*(X53/H53),"0")</f>
        <v>0.51256613756613756</v>
      </c>
      <c r="BP53" s="64">
        <f t="shared" ref="BP53:BP58" si="10">IFERROR(1/J53*(Y53/H53),"0")</f>
        <v>0.5178571428571429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96</v>
      </c>
      <c r="Y56" s="381">
        <f t="shared" si="6"/>
        <v>96</v>
      </c>
      <c r="Z56" s="36">
        <f>IFERROR(IF(Y56=0,"",ROUNDUP(Y56/H56,0)*0.00937),"")</f>
        <v>0.22488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101.76</v>
      </c>
      <c r="BN56" s="64">
        <f t="shared" si="8"/>
        <v>101.76</v>
      </c>
      <c r="BO56" s="64">
        <f t="shared" si="9"/>
        <v>0.2</v>
      </c>
      <c r="BP56" s="64">
        <f t="shared" si="10"/>
        <v>0.2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52.703703703703702</v>
      </c>
      <c r="Y59" s="382">
        <f>IFERROR(Y53/H53,"0")+IFERROR(Y54/H54,"0")+IFERROR(Y55/H55,"0")+IFERROR(Y56/H56,"0")+IFERROR(Y57/H57,"0")+IFERROR(Y58/H58,"0")</f>
        <v>53</v>
      </c>
      <c r="Z59" s="382">
        <f>IFERROR(IF(Z53="",0,Z53),"0")+IFERROR(IF(Z54="",0,Z54),"0")+IFERROR(IF(Z55="",0,Z55),"0")+IFERROR(IF(Z56="",0,Z56),"0")+IFERROR(IF(Z57="",0,Z57),"0")+IFERROR(IF(Z58="",0,Z58),"0")</f>
        <v>0.85562999999999989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406</v>
      </c>
      <c r="Y60" s="382">
        <f>IFERROR(SUM(Y53:Y58),"0")</f>
        <v>409.20000000000005</v>
      </c>
      <c r="Z60" s="37"/>
      <c r="AA60" s="383"/>
      <c r="AB60" s="383"/>
      <c r="AC60" s="383"/>
    </row>
    <row r="61" spans="1:68" ht="14.25" customHeight="1" x14ac:dyDescent="0.25">
      <c r="A61" s="432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3"/>
      <c r="AB61" s="373"/>
      <c r="AC61" s="373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4"/>
      <c r="AB66" s="374"/>
      <c r="AC66" s="374"/>
    </row>
    <row r="67" spans="1:68" ht="14.25" customHeight="1" x14ac:dyDescent="0.25">
      <c r="A67" s="432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150</v>
      </c>
      <c r="Y68" s="381">
        <f t="shared" ref="Y68:Y74" si="11">IFERROR(IF(X68="",0,CEILING((X68/$H68),1)*$H68),"")</f>
        <v>151.20000000000002</v>
      </c>
      <c r="Z68" s="36">
        <f>IFERROR(IF(Y68=0,"",ROUNDUP(Y68/H68,0)*0.02175),"")</f>
        <v>0.30449999999999999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156.66666666666666</v>
      </c>
      <c r="BN68" s="64">
        <f t="shared" ref="BN68:BN74" si="13">IFERROR(Y68*I68/H68,"0")</f>
        <v>157.91999999999999</v>
      </c>
      <c r="BO68" s="64">
        <f t="shared" ref="BO68:BO74" si="14">IFERROR(1/J68*(X68/H68),"0")</f>
        <v>0.24801587301587297</v>
      </c>
      <c r="BP68" s="64">
        <f t="shared" ref="BP68:BP74" si="15">IFERROR(1/J68*(Y68/H68),"0")</f>
        <v>0.25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9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112.5</v>
      </c>
      <c r="Y74" s="381">
        <f t="shared" si="11"/>
        <v>112.5</v>
      </c>
      <c r="Z74" s="36">
        <f>IFERROR(IF(Y74=0,"",ROUNDUP(Y74/H74,0)*0.00937),"")</f>
        <v>0.23424999999999999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118.5</v>
      </c>
      <c r="BN74" s="64">
        <f t="shared" si="13"/>
        <v>118.5</v>
      </c>
      <c r="BO74" s="64">
        <f t="shared" si="14"/>
        <v>0.20833333333333334</v>
      </c>
      <c r="BP74" s="64">
        <f t="shared" si="15"/>
        <v>0.20833333333333334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38.888888888888886</v>
      </c>
      <c r="Y75" s="382">
        <f>IFERROR(Y68/H68,"0")+IFERROR(Y69/H69,"0")+IFERROR(Y70/H70,"0")+IFERROR(Y71/H71,"0")+IFERROR(Y72/H72,"0")+IFERROR(Y73/H73,"0")+IFERROR(Y74/H74,"0")</f>
        <v>39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0.53874999999999995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262.5</v>
      </c>
      <c r="Y76" s="382">
        <f>IFERROR(SUM(Y68:Y74),"0")</f>
        <v>263.70000000000005</v>
      </c>
      <c r="Z76" s="37"/>
      <c r="AA76" s="383"/>
      <c r="AB76" s="383"/>
      <c r="AC76" s="383"/>
    </row>
    <row r="77" spans="1:68" ht="14.25" customHeight="1" x14ac:dyDescent="0.25">
      <c r="A77" s="432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180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187.99999999999997</v>
      </c>
      <c r="BN78" s="64">
        <f>IFERROR(Y78*I78/H78,"0")</f>
        <v>191.76000000000002</v>
      </c>
      <c r="BO78" s="64">
        <f>IFERROR(1/J78*(X78/H78),"0")</f>
        <v>0.29761904761904756</v>
      </c>
      <c r="BP78" s="64">
        <f>IFERROR(1/J78*(Y78/H78),"0")</f>
        <v>0.30357142857142855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13.5</v>
      </c>
      <c r="Y79" s="381">
        <f>IFERROR(IF(X79="",0,CEILING((X79/$H79),1)*$H79),"")</f>
        <v>13.5</v>
      </c>
      <c r="Z79" s="36">
        <f>IFERROR(IF(Y79=0,"",ROUNDUP(Y79/H79,0)*0.00753),"")</f>
        <v>3.7650000000000003E-2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14.499999999999998</v>
      </c>
      <c r="BN79" s="64">
        <f>IFERROR(Y79*I79/H79,"0")</f>
        <v>14.499999999999998</v>
      </c>
      <c r="BO79" s="64">
        <f>IFERROR(1/J79*(X79/H79),"0")</f>
        <v>3.2051282051282048E-2</v>
      </c>
      <c r="BP79" s="64">
        <f>IFERROR(1/J79*(Y79/H79),"0")</f>
        <v>3.2051282051282048E-2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21.666666666666664</v>
      </c>
      <c r="Y80" s="382">
        <f>IFERROR(Y78/H78,"0")+IFERROR(Y79/H79,"0")</f>
        <v>22</v>
      </c>
      <c r="Z80" s="382">
        <f>IFERROR(IF(Z78="",0,Z78),"0")+IFERROR(IF(Z79="",0,Z79),"0")</f>
        <v>0.40739999999999998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193.5</v>
      </c>
      <c r="Y81" s="382">
        <f>IFERROR(SUM(Y78:Y79),"0")</f>
        <v>197.10000000000002</v>
      </c>
      <c r="Z81" s="37"/>
      <c r="AA81" s="383"/>
      <c r="AB81" s="383"/>
      <c r="AC81" s="383"/>
    </row>
    <row r="82" spans="1:68" ht="14.25" customHeight="1" x14ac:dyDescent="0.25">
      <c r="A82" s="432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3"/>
      <c r="AB82" s="373"/>
      <c r="AC82" s="373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2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3"/>
      <c r="AB91" s="373"/>
      <c r="AC91" s="373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2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3"/>
      <c r="AB96" s="373"/>
      <c r="AC96" s="373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4"/>
      <c r="AB102" s="374"/>
      <c r="AC102" s="374"/>
    </row>
    <row r="103" spans="1:68" ht="14.25" customHeight="1" x14ac:dyDescent="0.25">
      <c r="A103" s="432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50</v>
      </c>
      <c r="Y106" s="381">
        <f>IFERROR(IF(X106="",0,CEILING((X106/$H106),1)*$H106),"")</f>
        <v>54</v>
      </c>
      <c r="Z106" s="36">
        <f>IFERROR(IF(Y106=0,"",ROUNDUP(Y106/H106,0)*0.00937),"")</f>
        <v>0.11244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52.333333333333336</v>
      </c>
      <c r="BN106" s="64">
        <f>IFERROR(Y106*I106/H106,"0")</f>
        <v>56.52</v>
      </c>
      <c r="BO106" s="64">
        <f>IFERROR(1/J106*(X106/H106),"0")</f>
        <v>9.2592592592592587E-2</v>
      </c>
      <c r="BP106" s="64">
        <f>IFERROR(1/J106*(Y106/H106),"0")</f>
        <v>0.1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11.111111111111111</v>
      </c>
      <c r="Y107" s="382">
        <f>IFERROR(Y104/H104,"0")+IFERROR(Y105/H105,"0")+IFERROR(Y106/H106,"0")</f>
        <v>12</v>
      </c>
      <c r="Z107" s="382">
        <f>IFERROR(IF(Z104="",0,Z104),"0")+IFERROR(IF(Z105="",0,Z105),"0")+IFERROR(IF(Z106="",0,Z106),"0")</f>
        <v>0.11244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50</v>
      </c>
      <c r="Y108" s="382">
        <f>IFERROR(SUM(Y104:Y106),"0")</f>
        <v>54</v>
      </c>
      <c r="Z108" s="37"/>
      <c r="AA108" s="383"/>
      <c r="AB108" s="383"/>
      <c r="AC108" s="383"/>
    </row>
    <row r="109" spans="1:68" ht="14.25" customHeight="1" x14ac:dyDescent="0.25">
      <c r="A109" s="432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180</v>
      </c>
      <c r="Y110" s="381">
        <f>IFERROR(IF(X110="",0,CEILING((X110/$H110),1)*$H110),"")</f>
        <v>184.8</v>
      </c>
      <c r="Z110" s="36">
        <f>IFERROR(IF(Y110=0,"",ROUNDUP(Y110/H110,0)*0.02175),"")</f>
        <v>0.47849999999999998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192.08571428571429</v>
      </c>
      <c r="BN110" s="64">
        <f>IFERROR(Y110*I110/H110,"0")</f>
        <v>197.20800000000003</v>
      </c>
      <c r="BO110" s="64">
        <f>IFERROR(1/J110*(X110/H110),"0")</f>
        <v>0.38265306122448972</v>
      </c>
      <c r="BP110" s="64">
        <f>IFERROR(1/J110*(Y110/H110),"0")</f>
        <v>0.39285714285714285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18</v>
      </c>
      <c r="Y112" s="381">
        <f>IFERROR(IF(X112="",0,CEILING((X112/$H112),1)*$H112),"")</f>
        <v>18.900000000000002</v>
      </c>
      <c r="Z112" s="36">
        <f>IFERROR(IF(Y112=0,"",ROUNDUP(Y112/H112,0)*0.00753),"")</f>
        <v>5.271E-2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19.813333333333333</v>
      </c>
      <c r="BN112" s="64">
        <f>IFERROR(Y112*I112/H112,"0")</f>
        <v>20.804000000000002</v>
      </c>
      <c r="BO112" s="64">
        <f>IFERROR(1/J112*(X112/H112),"0")</f>
        <v>4.2735042735042729E-2</v>
      </c>
      <c r="BP112" s="64">
        <f>IFERROR(1/J112*(Y112/H112),"0")</f>
        <v>4.4871794871794872E-2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28.095238095238095</v>
      </c>
      <c r="Y115" s="382">
        <f>IFERROR(Y110/H110,"0")+IFERROR(Y111/H111,"0")+IFERROR(Y112/H112,"0")+IFERROR(Y113/H113,"0")+IFERROR(Y114/H114,"0")</f>
        <v>29</v>
      </c>
      <c r="Z115" s="382">
        <f>IFERROR(IF(Z110="",0,Z110),"0")+IFERROR(IF(Z111="",0,Z111),"0")+IFERROR(IF(Z112="",0,Z112),"0")+IFERROR(IF(Z113="",0,Z113),"0")+IFERROR(IF(Z114="",0,Z114),"0")</f>
        <v>0.53120999999999996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198</v>
      </c>
      <c r="Y116" s="382">
        <f>IFERROR(SUM(Y110:Y114),"0")</f>
        <v>203.70000000000002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4"/>
      <c r="AB117" s="374"/>
      <c r="AC117" s="374"/>
    </row>
    <row r="118" spans="1:68" ht="14.25" customHeight="1" x14ac:dyDescent="0.25">
      <c r="A118" s="432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3"/>
      <c r="AB118" s="373"/>
      <c r="AC118" s="373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2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3"/>
      <c r="AB126" s="373"/>
      <c r="AC126" s="373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2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3"/>
      <c r="AB134" s="373"/>
      <c r="AC134" s="373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150</v>
      </c>
      <c r="Y136" s="381">
        <f t="shared" si="21"/>
        <v>151.20000000000002</v>
      </c>
      <c r="Z136" s="36">
        <f>IFERROR(IF(Y136=0,"",ROUNDUP(Y136/H136,0)*0.02175),"")</f>
        <v>0.39149999999999996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159.96428571428572</v>
      </c>
      <c r="BN136" s="64">
        <f t="shared" si="23"/>
        <v>161.244</v>
      </c>
      <c r="BO136" s="64">
        <f t="shared" si="24"/>
        <v>0.31887755102040816</v>
      </c>
      <c r="BP136" s="64">
        <f t="shared" si="25"/>
        <v>0.3214285714285714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18</v>
      </c>
      <c r="Y138" s="381">
        <f t="shared" si="21"/>
        <v>18.900000000000002</v>
      </c>
      <c r="Z138" s="36">
        <f>IFERROR(IF(Y138=0,"",ROUNDUP(Y138/H138,0)*0.00753),"")</f>
        <v>5.271E-2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19.813333333333333</v>
      </c>
      <c r="BN138" s="64">
        <f t="shared" si="23"/>
        <v>20.804000000000002</v>
      </c>
      <c r="BO138" s="64">
        <f t="shared" si="24"/>
        <v>4.2735042735042729E-2</v>
      </c>
      <c r="BP138" s="64">
        <f t="shared" si="25"/>
        <v>4.4871794871794872E-2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24.523809523809526</v>
      </c>
      <c r="Y141" s="382">
        <f>IFERROR(Y135/H135,"0")+IFERROR(Y136/H136,"0")+IFERROR(Y137/H137,"0")+IFERROR(Y138/H138,"0")+IFERROR(Y139/H139,"0")+IFERROR(Y140/H140,"0")</f>
        <v>25</v>
      </c>
      <c r="Z141" s="382">
        <f>IFERROR(IF(Z135="",0,Z135),"0")+IFERROR(IF(Z136="",0,Z136),"0")+IFERROR(IF(Z137="",0,Z137),"0")+IFERROR(IF(Z138="",0,Z138),"0")+IFERROR(IF(Z139="",0,Z139),"0")+IFERROR(IF(Z140="",0,Z140),"0")</f>
        <v>0.44420999999999994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168</v>
      </c>
      <c r="Y142" s="382">
        <f>IFERROR(SUM(Y135:Y140),"0")</f>
        <v>170.10000000000002</v>
      </c>
      <c r="Z142" s="37"/>
      <c r="AA142" s="383"/>
      <c r="AB142" s="383"/>
      <c r="AC142" s="383"/>
    </row>
    <row r="143" spans="1:68" ht="14.25" customHeight="1" x14ac:dyDescent="0.25">
      <c r="A143" s="432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3"/>
      <c r="AB143" s="373"/>
      <c r="AC143" s="373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4"/>
      <c r="AB148" s="374"/>
      <c r="AC148" s="374"/>
    </row>
    <row r="149" spans="1:68" ht="14.25" customHeight="1" x14ac:dyDescent="0.25">
      <c r="A149" s="432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28</v>
      </c>
      <c r="Y150" s="381">
        <f>IFERROR(IF(X150="",0,CEILING((X150/$H150),1)*$H150),"")</f>
        <v>28.8</v>
      </c>
      <c r="Z150" s="36">
        <f>IFERROR(IF(Y150=0,"",ROUNDUP(Y150/H150,0)*0.00753),"")</f>
        <v>6.7769999999999997E-2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29.75</v>
      </c>
      <c r="BN150" s="64">
        <f>IFERROR(Y150*I150/H150,"0")</f>
        <v>30.599999999999998</v>
      </c>
      <c r="BO150" s="64">
        <f>IFERROR(1/J150*(X150/H150),"0")</f>
        <v>5.6089743589743585E-2</v>
      </c>
      <c r="BP150" s="64">
        <f>IFERROR(1/J150*(Y150/H150),"0")</f>
        <v>5.7692307692307689E-2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8.75</v>
      </c>
      <c r="Y152" s="382">
        <f>IFERROR(Y150/H150,"0")+IFERROR(Y151/H151,"0")</f>
        <v>9</v>
      </c>
      <c r="Z152" s="382">
        <f>IFERROR(IF(Z150="",0,Z150),"0")+IFERROR(IF(Z151="",0,Z151),"0")</f>
        <v>6.7769999999999997E-2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28</v>
      </c>
      <c r="Y153" s="382">
        <f>IFERROR(SUM(Y150:Y151),"0")</f>
        <v>28.8</v>
      </c>
      <c r="Z153" s="37"/>
      <c r="AA153" s="383"/>
      <c r="AB153" s="383"/>
      <c r="AC153" s="383"/>
    </row>
    <row r="154" spans="1:68" ht="14.25" customHeight="1" x14ac:dyDescent="0.25">
      <c r="A154" s="432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3"/>
      <c r="AB154" s="373"/>
      <c r="AC154" s="373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17.5</v>
      </c>
      <c r="Y156" s="381">
        <f>IFERROR(IF(X156="",0,CEILING((X156/$H156),1)*$H156),"")</f>
        <v>19.599999999999998</v>
      </c>
      <c r="Z156" s="36">
        <f>IFERROR(IF(Y156=0,"",ROUNDUP(Y156/H156,0)*0.00753),"")</f>
        <v>5.271E-2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19.3</v>
      </c>
      <c r="BN156" s="64">
        <f>IFERROR(Y156*I156/H156,"0")</f>
        <v>21.616</v>
      </c>
      <c r="BO156" s="64">
        <f>IFERROR(1/J156*(X156/H156),"0")</f>
        <v>4.0064102564102561E-2</v>
      </c>
      <c r="BP156" s="64">
        <f>IFERROR(1/J156*(Y156/H156),"0")</f>
        <v>4.4871794871794872E-2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6.25</v>
      </c>
      <c r="Y157" s="382">
        <f>IFERROR(Y155/H155,"0")+IFERROR(Y156/H156,"0")</f>
        <v>7</v>
      </c>
      <c r="Z157" s="382">
        <f>IFERROR(IF(Z155="",0,Z155),"0")+IFERROR(IF(Z156="",0,Z156),"0")</f>
        <v>5.271E-2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17.5</v>
      </c>
      <c r="Y158" s="382">
        <f>IFERROR(SUM(Y155:Y156),"0")</f>
        <v>19.599999999999998</v>
      </c>
      <c r="Z158" s="37"/>
      <c r="AA158" s="383"/>
      <c r="AB158" s="383"/>
      <c r="AC158" s="383"/>
    </row>
    <row r="159" spans="1:68" ht="14.25" customHeight="1" x14ac:dyDescent="0.25">
      <c r="A159" s="432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3"/>
      <c r="AB159" s="373"/>
      <c r="AC159" s="373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16.5</v>
      </c>
      <c r="Y161" s="381">
        <f>IFERROR(IF(X161="",0,CEILING((X161/$H161),1)*$H161),"")</f>
        <v>18.48</v>
      </c>
      <c r="Z161" s="36">
        <f>IFERROR(IF(Y161=0,"",ROUNDUP(Y161/H161,0)*0.00753),"")</f>
        <v>5.271E-2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18.299999999999997</v>
      </c>
      <c r="BN161" s="64">
        <f>IFERROR(Y161*I161/H161,"0")</f>
        <v>20.495999999999999</v>
      </c>
      <c r="BO161" s="64">
        <f>IFERROR(1/J161*(X161/H161),"0")</f>
        <v>4.0064102564102561E-2</v>
      </c>
      <c r="BP161" s="64">
        <f>IFERROR(1/J161*(Y161/H161),"0")</f>
        <v>4.4871794871794872E-2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6.25</v>
      </c>
      <c r="Y162" s="382">
        <f>IFERROR(Y160/H160,"0")+IFERROR(Y161/H161,"0")</f>
        <v>7</v>
      </c>
      <c r="Z162" s="382">
        <f>IFERROR(IF(Z160="",0,Z160),"0")+IFERROR(IF(Z161="",0,Z161),"0")</f>
        <v>5.271E-2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16.5</v>
      </c>
      <c r="Y163" s="382">
        <f>IFERROR(SUM(Y160:Y161),"0")</f>
        <v>18.48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4"/>
      <c r="AB164" s="374"/>
      <c r="AC164" s="374"/>
    </row>
    <row r="165" spans="1:68" ht="14.25" customHeight="1" x14ac:dyDescent="0.25">
      <c r="A165" s="432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3"/>
      <c r="AB165" s="373"/>
      <c r="AC165" s="373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70</v>
      </c>
      <c r="Y166" s="381">
        <f>IFERROR(IF(X166="",0,CEILING((X166/$H166),1)*$H166),"")</f>
        <v>78.399999999999991</v>
      </c>
      <c r="Z166" s="36">
        <f>IFERROR(IF(Y166=0,"",ROUNDUP(Y166/H166,0)*0.02175),"")</f>
        <v>0.15225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73</v>
      </c>
      <c r="BN166" s="64">
        <f>IFERROR(Y166*I166/H166,"0")</f>
        <v>81.759999999999991</v>
      </c>
      <c r="BO166" s="64">
        <f>IFERROR(1/J166*(X166/H166),"0")</f>
        <v>0.11160714285714285</v>
      </c>
      <c r="BP166" s="64">
        <f>IFERROR(1/J166*(Y166/H166),"0")</f>
        <v>0.125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6.25</v>
      </c>
      <c r="Y169" s="382">
        <f>IFERROR(Y166/H166,"0")+IFERROR(Y167/H167,"0")+IFERROR(Y168/H168,"0")</f>
        <v>7</v>
      </c>
      <c r="Z169" s="382">
        <f>IFERROR(IF(Z166="",0,Z166),"0")+IFERROR(IF(Z167="",0,Z167),"0")+IFERROR(IF(Z168="",0,Z168),"0")</f>
        <v>0.15225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70</v>
      </c>
      <c r="Y170" s="382">
        <f>IFERROR(SUM(Y166:Y168),"0")</f>
        <v>78.399999999999991</v>
      </c>
      <c r="Z170" s="37"/>
      <c r="AA170" s="383"/>
      <c r="AB170" s="383"/>
      <c r="AC170" s="383"/>
    </row>
    <row r="171" spans="1:68" ht="14.25" customHeight="1" x14ac:dyDescent="0.25">
      <c r="A171" s="432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3"/>
      <c r="AB171" s="373"/>
      <c r="AC171" s="373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20</v>
      </c>
      <c r="Y173" s="381">
        <f>IFERROR(IF(X173="",0,CEILING((X173/$H173),1)*$H173),"")</f>
        <v>21</v>
      </c>
      <c r="Z173" s="36">
        <f>IFERROR(IF(Y173=0,"",ROUNDUP(Y173/H173,0)*0.00937),"")</f>
        <v>4.6850000000000003E-2</v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21.428571428571427</v>
      </c>
      <c r="BN173" s="64">
        <f>IFERROR(Y173*I173/H173,"0")</f>
        <v>22.5</v>
      </c>
      <c r="BO173" s="64">
        <f>IFERROR(1/J173*(X173/H173),"0")</f>
        <v>3.968253968253968E-2</v>
      </c>
      <c r="BP173" s="64">
        <f>IFERROR(1/J173*(Y173/H173),"0")</f>
        <v>4.1666666666666664E-2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30</v>
      </c>
      <c r="Y174" s="381">
        <f>IFERROR(IF(X174="",0,CEILING((X174/$H174),1)*$H174),"")</f>
        <v>36</v>
      </c>
      <c r="Z174" s="36">
        <f>IFERROR(IF(Y174=0,"",ROUNDUP(Y174/H174,0)*0.02175),"")</f>
        <v>8.6999999999999994E-2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32.1</v>
      </c>
      <c r="BN174" s="64">
        <f>IFERROR(Y174*I174/H174,"0")</f>
        <v>38.520000000000003</v>
      </c>
      <c r="BO174" s="64">
        <f>IFERROR(1/J174*(X174/H174),"0")</f>
        <v>5.9523809523809521E-2</v>
      </c>
      <c r="BP174" s="64">
        <f>IFERROR(1/J174*(Y174/H174),"0")</f>
        <v>7.1428571428571425E-2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8.0952380952380949</v>
      </c>
      <c r="Y177" s="382">
        <f>IFERROR(Y172/H172,"0")+IFERROR(Y173/H173,"0")+IFERROR(Y174/H174,"0")+IFERROR(Y175/H175,"0")+IFERROR(Y176/H176,"0")</f>
        <v>9</v>
      </c>
      <c r="Z177" s="382">
        <f>IFERROR(IF(Z172="",0,Z172),"0")+IFERROR(IF(Z173="",0,Z173),"0")+IFERROR(IF(Z174="",0,Z174),"0")+IFERROR(IF(Z175="",0,Z175),"0")+IFERROR(IF(Z176="",0,Z176),"0")</f>
        <v>0.13385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50</v>
      </c>
      <c r="Y178" s="382">
        <f>IFERROR(SUM(Y172:Y176),"0")</f>
        <v>57</v>
      </c>
      <c r="Z178" s="37"/>
      <c r="AA178" s="383"/>
      <c r="AB178" s="383"/>
      <c r="AC178" s="383"/>
    </row>
    <row r="179" spans="1:68" ht="14.25" customHeight="1" x14ac:dyDescent="0.25">
      <c r="A179" s="432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3"/>
      <c r="AB179" s="373"/>
      <c r="AC179" s="373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4"/>
      <c r="AB186" s="374"/>
      <c r="AC186" s="374"/>
    </row>
    <row r="187" spans="1:68" ht="14.25" customHeight="1" x14ac:dyDescent="0.25">
      <c r="A187" s="432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3"/>
      <c r="AB187" s="373"/>
      <c r="AC187" s="373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21</v>
      </c>
      <c r="Y191" s="381">
        <f t="shared" si="26"/>
        <v>21</v>
      </c>
      <c r="Z191" s="36">
        <f>IFERROR(IF(Y191=0,"",ROUNDUP(Y191/H191,0)*0.00502),"")</f>
        <v>5.0200000000000002E-2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22.299999999999997</v>
      </c>
      <c r="BN191" s="64">
        <f t="shared" si="28"/>
        <v>22.299999999999997</v>
      </c>
      <c r="BO191" s="64">
        <f t="shared" si="29"/>
        <v>4.2735042735042736E-2</v>
      </c>
      <c r="BP191" s="64">
        <f t="shared" si="30"/>
        <v>4.2735042735042736E-2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10</v>
      </c>
      <c r="Y196" s="382">
        <f>IFERROR(Y188/H188,"0")+IFERROR(Y189/H189,"0")+IFERROR(Y190/H190,"0")+IFERROR(Y191/H191,"0")+IFERROR(Y192/H192,"0")+IFERROR(Y193/H193,"0")+IFERROR(Y194/H194,"0")+IFERROR(Y195/H195,"0")</f>
        <v>10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5.0200000000000002E-2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21</v>
      </c>
      <c r="Y197" s="382">
        <f>IFERROR(SUM(Y188:Y195),"0")</f>
        <v>21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4"/>
      <c r="AB198" s="374"/>
      <c r="AC198" s="374"/>
    </row>
    <row r="199" spans="1:68" ht="14.25" customHeight="1" x14ac:dyDescent="0.25">
      <c r="A199" s="432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3"/>
      <c r="AB199" s="373"/>
      <c r="AC199" s="373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2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3"/>
      <c r="AB204" s="373"/>
      <c r="AC204" s="373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2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30</v>
      </c>
      <c r="Y210" s="381">
        <f t="shared" ref="Y210:Y217" si="31">IFERROR(IF(X210="",0,CEILING((X210/$H210),1)*$H210),"")</f>
        <v>32.400000000000006</v>
      </c>
      <c r="Z210" s="36">
        <f>IFERROR(IF(Y210=0,"",ROUNDUP(Y210/H210,0)*0.00937),"")</f>
        <v>5.6219999999999999E-2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31.166666666666668</v>
      </c>
      <c r="BN210" s="64">
        <f t="shared" ref="BN210:BN217" si="33">IFERROR(Y210*I210/H210,"0")</f>
        <v>33.660000000000004</v>
      </c>
      <c r="BO210" s="64">
        <f t="shared" ref="BO210:BO217" si="34">IFERROR(1/J210*(X210/H210),"0")</f>
        <v>4.6296296296296294E-2</v>
      </c>
      <c r="BP210" s="64">
        <f t="shared" ref="BP210:BP217" si="35">IFERROR(1/J210*(Y210/H210),"0")</f>
        <v>5.000000000000001E-2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12</v>
      </c>
      <c r="Y211" s="381">
        <f t="shared" si="31"/>
        <v>16.200000000000003</v>
      </c>
      <c r="Z211" s="36">
        <f>IFERROR(IF(Y211=0,"",ROUNDUP(Y211/H211,0)*0.00937),"")</f>
        <v>2.811E-2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12.466666666666667</v>
      </c>
      <c r="BN211" s="64">
        <f t="shared" si="33"/>
        <v>16.830000000000002</v>
      </c>
      <c r="BO211" s="64">
        <f t="shared" si="34"/>
        <v>1.8518518518518514E-2</v>
      </c>
      <c r="BP211" s="64">
        <f t="shared" si="35"/>
        <v>2.5000000000000005E-2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6.75</v>
      </c>
      <c r="Y212" s="381">
        <f t="shared" si="31"/>
        <v>10.8</v>
      </c>
      <c r="Z212" s="36">
        <f>IFERROR(IF(Y212=0,"",ROUNDUP(Y212/H212,0)*0.00937),"")</f>
        <v>1.874E-2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7.0124999999999993</v>
      </c>
      <c r="BN212" s="64">
        <f t="shared" si="33"/>
        <v>11.22</v>
      </c>
      <c r="BO212" s="64">
        <f t="shared" si="34"/>
        <v>1.0416666666666666E-2</v>
      </c>
      <c r="BP212" s="64">
        <f t="shared" si="35"/>
        <v>1.6666666666666666E-2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9.0277777777777768</v>
      </c>
      <c r="Y218" s="382">
        <f>IFERROR(Y210/H210,"0")+IFERROR(Y211/H211,"0")+IFERROR(Y212/H212,"0")+IFERROR(Y213/H213,"0")+IFERROR(Y214/H214,"0")+IFERROR(Y215/H215,"0")+IFERROR(Y216/H216,"0")+IFERROR(Y217/H217,"0")</f>
        <v>11.000000000000002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0.10306999999999999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48.75</v>
      </c>
      <c r="Y219" s="382">
        <f>IFERROR(SUM(Y210:Y217),"0")</f>
        <v>59.400000000000006</v>
      </c>
      <c r="Z219" s="37"/>
      <c r="AA219" s="383"/>
      <c r="AB219" s="383"/>
      <c r="AC219" s="383"/>
    </row>
    <row r="220" spans="1:68" ht="14.25" customHeight="1" x14ac:dyDescent="0.25">
      <c r="A220" s="432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3"/>
      <c r="AB220" s="373"/>
      <c r="AC220" s="373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2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3"/>
      <c r="AB234" s="373"/>
      <c r="AC234" s="373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4"/>
      <c r="AB242" s="374"/>
      <c r="AC242" s="374"/>
    </row>
    <row r="243" spans="1:68" ht="14.25" customHeight="1" x14ac:dyDescent="0.25">
      <c r="A243" s="432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3"/>
      <c r="AB243" s="373"/>
      <c r="AC243" s="373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4"/>
      <c r="AB254" s="374"/>
      <c r="AC254" s="374"/>
    </row>
    <row r="255" spans="1:68" ht="14.25" customHeight="1" x14ac:dyDescent="0.25">
      <c r="A255" s="432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3"/>
      <c r="AB255" s="373"/>
      <c r="AC255" s="373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4"/>
      <c r="AB266" s="374"/>
      <c r="AC266" s="374"/>
    </row>
    <row r="267" spans="1:68" ht="14.25" customHeight="1" x14ac:dyDescent="0.25">
      <c r="A267" s="432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3"/>
      <c r="AB267" s="373"/>
      <c r="AC267" s="373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1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4"/>
      <c r="AB276" s="374"/>
      <c r="AC276" s="374"/>
    </row>
    <row r="277" spans="1:68" ht="14.25" customHeight="1" x14ac:dyDescent="0.25">
      <c r="A277" s="432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3"/>
      <c r="AB277" s="373"/>
      <c r="AC277" s="373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4"/>
      <c r="AB281" s="374"/>
      <c r="AC281" s="374"/>
    </row>
    <row r="282" spans="1:68" ht="14.25" customHeight="1" x14ac:dyDescent="0.25">
      <c r="A282" s="432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3"/>
      <c r="AB282" s="373"/>
      <c r="AC282" s="373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4"/>
      <c r="AB288" s="374"/>
      <c r="AC288" s="374"/>
    </row>
    <row r="289" spans="1:68" ht="14.25" customHeight="1" x14ac:dyDescent="0.25">
      <c r="A289" s="432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3"/>
      <c r="AB289" s="373"/>
      <c r="AC289" s="373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4"/>
      <c r="AB297" s="374"/>
      <c r="AC297" s="374"/>
    </row>
    <row r="298" spans="1:68" ht="14.25" customHeight="1" x14ac:dyDescent="0.25">
      <c r="A298" s="432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3"/>
      <c r="AB298" s="373"/>
      <c r="AC298" s="373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4"/>
      <c r="AB302" s="374"/>
      <c r="AC302" s="374"/>
    </row>
    <row r="303" spans="1:68" ht="14.25" customHeight="1" x14ac:dyDescent="0.25">
      <c r="A303" s="432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3"/>
      <c r="AB303" s="373"/>
      <c r="AC303" s="373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2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3"/>
      <c r="AB307" s="373"/>
      <c r="AC307" s="373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17.5</v>
      </c>
      <c r="Y308" s="381">
        <f>IFERROR(IF(X308="",0,CEILING((X308/$H308),1)*$H308),"")</f>
        <v>18.900000000000002</v>
      </c>
      <c r="Z308" s="36">
        <f>IFERROR(IF(Y308=0,"",ROUNDUP(Y308/H308,0)*0.00502),"")</f>
        <v>4.5179999999999998E-2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18.333333333333332</v>
      </c>
      <c r="BN308" s="64">
        <f>IFERROR(Y308*I308/H308,"0")</f>
        <v>19.8</v>
      </c>
      <c r="BO308" s="64">
        <f>IFERROR(1/J308*(X308/H308),"0")</f>
        <v>3.5612535612535613E-2</v>
      </c>
      <c r="BP308" s="64">
        <f>IFERROR(1/J308*(Y308/H308),"0")</f>
        <v>3.8461538461538464E-2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8.3333333333333321</v>
      </c>
      <c r="Y310" s="382">
        <f>IFERROR(Y308/H308,"0")+IFERROR(Y309/H309,"0")</f>
        <v>9</v>
      </c>
      <c r="Z310" s="382">
        <f>IFERROR(IF(Z308="",0,Z308),"0")+IFERROR(IF(Z309="",0,Z309),"0")</f>
        <v>4.5179999999999998E-2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17.5</v>
      </c>
      <c r="Y311" s="382">
        <f>IFERROR(SUM(Y308:Y309),"0")</f>
        <v>18.900000000000002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4"/>
      <c r="AB312" s="374"/>
      <c r="AC312" s="374"/>
    </row>
    <row r="313" spans="1:68" ht="14.25" customHeight="1" x14ac:dyDescent="0.25">
      <c r="A313" s="432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3"/>
      <c r="AB313" s="373"/>
      <c r="AC313" s="373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5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2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3"/>
      <c r="AB324" s="373"/>
      <c r="AC324" s="373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22</v>
      </c>
      <c r="Y326" s="381">
        <f>IFERROR(IF(X326="",0,CEILING((X326/$H326),1)*$H326),"")</f>
        <v>25.200000000000003</v>
      </c>
      <c r="Z326" s="36">
        <f>IFERROR(IF(Y326=0,"",ROUNDUP(Y326/H326,0)*0.00753),"")</f>
        <v>4.5179999999999998E-2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23.361904761904761</v>
      </c>
      <c r="BN326" s="64">
        <f>IFERROR(Y326*I326/H326,"0")</f>
        <v>26.76</v>
      </c>
      <c r="BO326" s="64">
        <f>IFERROR(1/J326*(X326/H326),"0")</f>
        <v>3.3577533577533576E-2</v>
      </c>
      <c r="BP326" s="64">
        <f>IFERROR(1/J326*(Y326/H326),"0")</f>
        <v>3.8461538461538464E-2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17.5</v>
      </c>
      <c r="Y328" s="381">
        <f>IFERROR(IF(X328="",0,CEILING((X328/$H328),1)*$H328),"")</f>
        <v>18.900000000000002</v>
      </c>
      <c r="Z328" s="36">
        <f>IFERROR(IF(Y328=0,"",ROUNDUP(Y328/H328,0)*0.00502),"")</f>
        <v>4.5179999999999998E-2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18.583333333333332</v>
      </c>
      <c r="BN328" s="64">
        <f>IFERROR(Y328*I328/H328,"0")</f>
        <v>20.07</v>
      </c>
      <c r="BO328" s="64">
        <f>IFERROR(1/J328*(X328/H328),"0")</f>
        <v>3.5612535612535613E-2</v>
      </c>
      <c r="BP328" s="64">
        <f>IFERROR(1/J328*(Y328/H328),"0")</f>
        <v>3.8461538461538464E-2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13.571428571428569</v>
      </c>
      <c r="Y329" s="382">
        <f>IFERROR(Y325/H325,"0")+IFERROR(Y326/H326,"0")+IFERROR(Y327/H327,"0")+IFERROR(Y328/H328,"0")</f>
        <v>15</v>
      </c>
      <c r="Z329" s="382">
        <f>IFERROR(IF(Z325="",0,Z325),"0")+IFERROR(IF(Z326="",0,Z326),"0")+IFERROR(IF(Z327="",0,Z327),"0")+IFERROR(IF(Z328="",0,Z328),"0")</f>
        <v>9.0359999999999996E-2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39.5</v>
      </c>
      <c r="Y330" s="382">
        <f>IFERROR(SUM(Y325:Y328),"0")</f>
        <v>44.100000000000009</v>
      </c>
      <c r="Z330" s="37"/>
      <c r="AA330" s="383"/>
      <c r="AB330" s="383"/>
      <c r="AC330" s="383"/>
    </row>
    <row r="331" spans="1:68" ht="14.25" customHeight="1" x14ac:dyDescent="0.25">
      <c r="A331" s="432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400</v>
      </c>
      <c r="Y332" s="381">
        <f t="shared" ref="Y332:Y337" si="62">IFERROR(IF(X332="",0,CEILING((X332/$H332),1)*$H332),"")</f>
        <v>405.59999999999997</v>
      </c>
      <c r="Z332" s="36">
        <f>IFERROR(IF(Y332=0,"",ROUNDUP(Y332/H332,0)*0.02175),"")</f>
        <v>1.131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428.61538461538464</v>
      </c>
      <c r="BN332" s="64">
        <f t="shared" ref="BN332:BN337" si="64">IFERROR(Y332*I332/H332,"0")</f>
        <v>434.61600000000004</v>
      </c>
      <c r="BO332" s="64">
        <f t="shared" ref="BO332:BO337" si="65">IFERROR(1/J332*(X332/H332),"0")</f>
        <v>0.91575091575091572</v>
      </c>
      <c r="BP332" s="64">
        <f t="shared" ref="BP332:BP337" si="66">IFERROR(1/J332*(Y332/H332),"0")</f>
        <v>0.92857142857142849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51.282051282051285</v>
      </c>
      <c r="Y338" s="382">
        <f>IFERROR(Y332/H332,"0")+IFERROR(Y333/H333,"0")+IFERROR(Y334/H334,"0")+IFERROR(Y335/H335,"0")+IFERROR(Y336/H336,"0")+IFERROR(Y337/H337,"0")</f>
        <v>52</v>
      </c>
      <c r="Z338" s="382">
        <f>IFERROR(IF(Z332="",0,Z332),"0")+IFERROR(IF(Z333="",0,Z333),"0")+IFERROR(IF(Z334="",0,Z334),"0")+IFERROR(IF(Z335="",0,Z335),"0")+IFERROR(IF(Z336="",0,Z336),"0")+IFERROR(IF(Z337="",0,Z337),"0")</f>
        <v>1.131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400</v>
      </c>
      <c r="Y339" s="382">
        <f>IFERROR(SUM(Y332:Y337),"0")</f>
        <v>405.59999999999997</v>
      </c>
      <c r="Z339" s="37"/>
      <c r="AA339" s="383"/>
      <c r="AB339" s="383"/>
      <c r="AC339" s="383"/>
    </row>
    <row r="340" spans="1:68" ht="14.25" customHeight="1" x14ac:dyDescent="0.25">
      <c r="A340" s="432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3"/>
      <c r="AB340" s="373"/>
      <c r="AC340" s="373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2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3"/>
      <c r="AB346" s="373"/>
      <c r="AC346" s="373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3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0.99</v>
      </c>
      <c r="Y347" s="381">
        <f>IFERROR(IF(X347="",0,CEILING((X347/$H347),1)*$H347),"")</f>
        <v>3.04</v>
      </c>
      <c r="Z347" s="36">
        <f>IFERROR(IF(Y347=0,"",ROUNDUP(Y347/H347,0)*0.00753),"")</f>
        <v>7.5300000000000002E-3</v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1.068157894736842</v>
      </c>
      <c r="BN347" s="64">
        <f>IFERROR(Y347*I347/H347,"0")</f>
        <v>3.28</v>
      </c>
      <c r="BO347" s="64">
        <f>IFERROR(1/J347*(X347/H347),"0")</f>
        <v>2.0875506072874491E-3</v>
      </c>
      <c r="BP347" s="64">
        <f>IFERROR(1/J347*(Y347/H347),"0")</f>
        <v>6.41025641025641E-3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5.3999999999999986</v>
      </c>
      <c r="Y350" s="381">
        <f>IFERROR(IF(X350="",0,CEILING((X350/$H350),1)*$H350),"")</f>
        <v>7.6499999999999995</v>
      </c>
      <c r="Z350" s="36">
        <f>IFERROR(IF(Y350=0,"",ROUNDUP(Y350/H350,0)*0.00753),"")</f>
        <v>2.2589999999999999E-2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6.1411764705882339</v>
      </c>
      <c r="BN350" s="64">
        <f>IFERROR(Y350*I350/H350,"0")</f>
        <v>8.6999999999999993</v>
      </c>
      <c r="BO350" s="64">
        <f>IFERROR(1/J350*(X350/H350),"0")</f>
        <v>1.357466063348416E-2</v>
      </c>
      <c r="BP350" s="64">
        <f>IFERROR(1/J350*(Y350/H350),"0")</f>
        <v>1.9230769230769232E-2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2.443304953560371</v>
      </c>
      <c r="Y351" s="382">
        <f>IFERROR(Y347/H347,"0")+IFERROR(Y348/H348,"0")+IFERROR(Y349/H349,"0")+IFERROR(Y350/H350,"0")</f>
        <v>4</v>
      </c>
      <c r="Z351" s="382">
        <f>IFERROR(IF(Z347="",0,Z347),"0")+IFERROR(IF(Z348="",0,Z348),"0")+IFERROR(IF(Z349="",0,Z349),"0")+IFERROR(IF(Z350="",0,Z350),"0")</f>
        <v>3.0120000000000001E-2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6.3899999999999988</v>
      </c>
      <c r="Y352" s="382">
        <f>IFERROR(SUM(Y347:Y350),"0")</f>
        <v>10.69</v>
      </c>
      <c r="Z352" s="37"/>
      <c r="AA352" s="383"/>
      <c r="AB352" s="383"/>
      <c r="AC352" s="383"/>
    </row>
    <row r="353" spans="1:68" ht="14.25" customHeight="1" x14ac:dyDescent="0.25">
      <c r="A353" s="432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3"/>
      <c r="AB353" s="373"/>
      <c r="AC353" s="373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4"/>
      <c r="AB359" s="374"/>
      <c r="AC359" s="374"/>
    </row>
    <row r="360" spans="1:68" ht="14.25" customHeight="1" x14ac:dyDescent="0.25">
      <c r="A360" s="432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3"/>
      <c r="AB360" s="373"/>
      <c r="AC360" s="373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2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3"/>
      <c r="AB364" s="373"/>
      <c r="AC364" s="373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17.5</v>
      </c>
      <c r="Y367" s="381">
        <f>IFERROR(IF(X367="",0,CEILING((X367/$H367),1)*$H367),"")</f>
        <v>18.900000000000002</v>
      </c>
      <c r="Z367" s="36">
        <f>IFERROR(IF(Y367=0,"",ROUNDUP(Y367/H367,0)*0.00753),"")</f>
        <v>6.7769999999999997E-2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19.666666666666664</v>
      </c>
      <c r="BN367" s="64">
        <f>IFERROR(Y367*I367/H367,"0")</f>
        <v>21.24</v>
      </c>
      <c r="BO367" s="64">
        <f>IFERROR(1/J367*(X367/H367),"0")</f>
        <v>5.3418803418803409E-2</v>
      </c>
      <c r="BP367" s="64">
        <f>IFERROR(1/J367*(Y367/H367),"0")</f>
        <v>5.7692307692307689E-2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8.3333333333333321</v>
      </c>
      <c r="Y368" s="382">
        <f>IFERROR(Y365/H365,"0")+IFERROR(Y366/H366,"0")+IFERROR(Y367/H367,"0")</f>
        <v>9</v>
      </c>
      <c r="Z368" s="382">
        <f>IFERROR(IF(Z365="",0,Z365),"0")+IFERROR(IF(Z366="",0,Z366),"0")+IFERROR(IF(Z367="",0,Z367),"0")</f>
        <v>6.7769999999999997E-2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17.5</v>
      </c>
      <c r="Y369" s="382">
        <f>IFERROR(SUM(Y365:Y367),"0")</f>
        <v>18.900000000000002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4"/>
      <c r="AB371" s="374"/>
      <c r="AC371" s="374"/>
    </row>
    <row r="372" spans="1:68" ht="14.25" customHeight="1" x14ac:dyDescent="0.25">
      <c r="A372" s="432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200</v>
      </c>
      <c r="Y373" s="381">
        <f t="shared" ref="Y373:Y381" si="67">IFERROR(IF(X373="",0,CEILING((X373/$H373),1)*$H373),"")</f>
        <v>210</v>
      </c>
      <c r="Z373" s="36">
        <f>IFERROR(IF(Y373=0,"",ROUNDUP(Y373/H373,0)*0.02175),"")</f>
        <v>0.30449999999999999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206.4</v>
      </c>
      <c r="BN373" s="64">
        <f t="shared" ref="BN373:BN381" si="69">IFERROR(Y373*I373/H373,"0")</f>
        <v>216.72</v>
      </c>
      <c r="BO373" s="64">
        <f t="shared" ref="BO373:BO381" si="70">IFERROR(1/J373*(X373/H373),"0")</f>
        <v>0.27777777777777779</v>
      </c>
      <c r="BP373" s="64">
        <f t="shared" ref="BP373:BP381" si="71">IFERROR(1/J373*(Y373/H373),"0")</f>
        <v>0.29166666666666663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230</v>
      </c>
      <c r="Y375" s="381">
        <f t="shared" si="67"/>
        <v>240</v>
      </c>
      <c r="Z375" s="36">
        <f>IFERROR(IF(Y375=0,"",ROUNDUP(Y375/H375,0)*0.02175),"")</f>
        <v>0.34799999999999998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237.36</v>
      </c>
      <c r="BN375" s="64">
        <f t="shared" si="69"/>
        <v>247.68</v>
      </c>
      <c r="BO375" s="64">
        <f t="shared" si="70"/>
        <v>0.31944444444444442</v>
      </c>
      <c r="BP375" s="64">
        <f t="shared" si="71"/>
        <v>0.33333333333333331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500</v>
      </c>
      <c r="Y378" s="381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62</v>
      </c>
      <c r="Y382" s="382">
        <f>IFERROR(Y373/H373,"0")+IFERROR(Y374/H374,"0")+IFERROR(Y375/H375,"0")+IFERROR(Y376/H376,"0")+IFERROR(Y377/H377,"0")+IFERROR(Y378/H378,"0")+IFERROR(Y379/H379,"0")+IFERROR(Y380/H380,"0")+IFERROR(Y381/H381,"0")</f>
        <v>64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1.3919999999999999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930</v>
      </c>
      <c r="Y383" s="382">
        <f>IFERROR(SUM(Y373:Y381),"0")</f>
        <v>960</v>
      </c>
      <c r="Z383" s="37"/>
      <c r="AA383" s="383"/>
      <c r="AB383" s="383"/>
      <c r="AC383" s="383"/>
    </row>
    <row r="384" spans="1:68" ht="14.25" customHeight="1" x14ac:dyDescent="0.25">
      <c r="A384" s="432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400</v>
      </c>
      <c r="Y385" s="381">
        <f>IFERROR(IF(X385="",0,CEILING((X385/$H385),1)*$H385),"")</f>
        <v>405</v>
      </c>
      <c r="Z385" s="36">
        <f>IFERROR(IF(Y385=0,"",ROUNDUP(Y385/H385,0)*0.02175),"")</f>
        <v>0.58724999999999994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412.8</v>
      </c>
      <c r="BN385" s="64">
        <f>IFERROR(Y385*I385/H385,"0")</f>
        <v>417.96000000000004</v>
      </c>
      <c r="BO385" s="64">
        <f>IFERROR(1/J385*(X385/H385),"0")</f>
        <v>0.55555555555555558</v>
      </c>
      <c r="BP385" s="64">
        <f>IFERROR(1/J385*(Y385/H385),"0")</f>
        <v>0.5625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26.666666666666668</v>
      </c>
      <c r="Y387" s="382">
        <f>IFERROR(Y385/H385,"0")+IFERROR(Y386/H386,"0")</f>
        <v>27</v>
      </c>
      <c r="Z387" s="382">
        <f>IFERROR(IF(Z385="",0,Z385),"0")+IFERROR(IF(Z386="",0,Z386),"0")</f>
        <v>0.58724999999999994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400</v>
      </c>
      <c r="Y388" s="382">
        <f>IFERROR(SUM(Y385:Y386),"0")</f>
        <v>405</v>
      </c>
      <c r="Z388" s="37"/>
      <c r="AA388" s="383"/>
      <c r="AB388" s="383"/>
      <c r="AC388" s="383"/>
    </row>
    <row r="389" spans="1:68" ht="14.25" customHeight="1" x14ac:dyDescent="0.25">
      <c r="A389" s="432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3"/>
      <c r="AB389" s="373"/>
      <c r="AC389" s="373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2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3"/>
      <c r="AB395" s="373"/>
      <c r="AC395" s="373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4"/>
      <c r="AB400" s="374"/>
      <c r="AC400" s="374"/>
    </row>
    <row r="401" spans="1:68" ht="14.25" customHeight="1" x14ac:dyDescent="0.25">
      <c r="A401" s="432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3"/>
      <c r="AB401" s="373"/>
      <c r="AC401" s="373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7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400</v>
      </c>
      <c r="Y404" s="381">
        <f>IFERROR(IF(X404="",0,CEILING((X404/$H404),1)*$H404),"")</f>
        <v>408</v>
      </c>
      <c r="Z404" s="36">
        <f>IFERROR(IF(Y404=0,"",ROUNDUP(Y404/H404,0)*0.02175),"")</f>
        <v>0.73949999999999994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416</v>
      </c>
      <c r="BN404" s="64">
        <f>IFERROR(Y404*I404/H404,"0")</f>
        <v>424.32</v>
      </c>
      <c r="BO404" s="64">
        <f>IFERROR(1/J404*(X404/H404),"0")</f>
        <v>0.59523809523809523</v>
      </c>
      <c r="BP404" s="64">
        <f>IFERROR(1/J404*(Y404/H404),"0")</f>
        <v>0.6071428571428571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33.333333333333336</v>
      </c>
      <c r="Y406" s="382">
        <f>IFERROR(Y402/H402,"0")+IFERROR(Y403/H403,"0")+IFERROR(Y404/H404,"0")+IFERROR(Y405/H405,"0")</f>
        <v>34</v>
      </c>
      <c r="Z406" s="382">
        <f>IFERROR(IF(Z402="",0,Z402),"0")+IFERROR(IF(Z403="",0,Z403),"0")+IFERROR(IF(Z404="",0,Z404),"0")+IFERROR(IF(Z405="",0,Z405),"0")</f>
        <v>0.73949999999999994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400</v>
      </c>
      <c r="Y407" s="382">
        <f>IFERROR(SUM(Y402:Y405),"0")</f>
        <v>408</v>
      </c>
      <c r="Z407" s="37"/>
      <c r="AA407" s="383"/>
      <c r="AB407" s="383"/>
      <c r="AC407" s="383"/>
    </row>
    <row r="408" spans="1:68" ht="14.25" customHeight="1" x14ac:dyDescent="0.25">
      <c r="A408" s="432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3"/>
      <c r="AB408" s="373"/>
      <c r="AC408" s="373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40</v>
      </c>
      <c r="Y409" s="381">
        <f>IFERROR(IF(X409="",0,CEILING((X409/$H409),1)*$H409),"")</f>
        <v>43.8</v>
      </c>
      <c r="Z409" s="36">
        <f>IFERROR(IF(Y409=0,"",ROUNDUP(Y409/H409,0)*0.00753),"")</f>
        <v>7.5300000000000006E-2</v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42.374429223744293</v>
      </c>
      <c r="BN409" s="64">
        <f>IFERROR(Y409*I409/H409,"0")</f>
        <v>46.399999999999991</v>
      </c>
      <c r="BO409" s="64">
        <f>IFERROR(1/J409*(X409/H409),"0")</f>
        <v>5.8541154431565393E-2</v>
      </c>
      <c r="BP409" s="64">
        <f>IFERROR(1/J409*(Y409/H409),"0")</f>
        <v>6.4102564102564097E-2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9.1324200913242013</v>
      </c>
      <c r="Y411" s="382">
        <f>IFERROR(Y409/H409,"0")+IFERROR(Y410/H410,"0")</f>
        <v>10</v>
      </c>
      <c r="Z411" s="382">
        <f>IFERROR(IF(Z409="",0,Z409),"0")+IFERROR(IF(Z410="",0,Z410),"0")</f>
        <v>7.5300000000000006E-2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40</v>
      </c>
      <c r="Y412" s="382">
        <f>IFERROR(SUM(Y409:Y410),"0")</f>
        <v>43.8</v>
      </c>
      <c r="Z412" s="37"/>
      <c r="AA412" s="383"/>
      <c r="AB412" s="383"/>
      <c r="AC412" s="383"/>
    </row>
    <row r="413" spans="1:68" ht="14.25" customHeight="1" x14ac:dyDescent="0.25">
      <c r="A413" s="432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600</v>
      </c>
      <c r="Y414" s="381">
        <f>IFERROR(IF(X414="",0,CEILING((X414/$H414),1)*$H414),"")</f>
        <v>600.6</v>
      </c>
      <c r="Z414" s="36">
        <f>IFERROR(IF(Y414=0,"",ROUNDUP(Y414/H414,0)*0.02175),"")</f>
        <v>1.67475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643.38461538461547</v>
      </c>
      <c r="BN414" s="64">
        <f>IFERROR(Y414*I414/H414,"0")</f>
        <v>644.02800000000002</v>
      </c>
      <c r="BO414" s="64">
        <f>IFERROR(1/J414*(X414/H414),"0")</f>
        <v>1.3736263736263734</v>
      </c>
      <c r="BP414" s="64">
        <f>IFERROR(1/J414*(Y414/H414),"0")</f>
        <v>1.375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140</v>
      </c>
      <c r="Y416" s="381">
        <f>IFERROR(IF(X416="",0,CEILING((X416/$H416),1)*$H416),"")</f>
        <v>141.6</v>
      </c>
      <c r="Z416" s="36">
        <f>IFERROR(IF(Y416=0,"",ROUNDUP(Y416/H416,0)*0.00753),"")</f>
        <v>0.44427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156.56666666666669</v>
      </c>
      <c r="BN416" s="64">
        <f>IFERROR(Y416*I416/H416,"0")</f>
        <v>158.35599999999999</v>
      </c>
      <c r="BO416" s="64">
        <f>IFERROR(1/J416*(X416/H416),"0")</f>
        <v>0.37393162393162394</v>
      </c>
      <c r="BP416" s="64">
        <f>IFERROR(1/J416*(Y416/H416),"0")</f>
        <v>0.37820512820512819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135.25641025641025</v>
      </c>
      <c r="Y419" s="382">
        <f>IFERROR(Y414/H414,"0")+IFERROR(Y415/H415,"0")+IFERROR(Y416/H416,"0")+IFERROR(Y417/H417,"0")+IFERROR(Y418/H418,"0")</f>
        <v>136</v>
      </c>
      <c r="Z419" s="382">
        <f>IFERROR(IF(Z414="",0,Z414),"0")+IFERROR(IF(Z415="",0,Z415),"0")+IFERROR(IF(Z416="",0,Z416),"0")+IFERROR(IF(Z417="",0,Z417),"0")+IFERROR(IF(Z418="",0,Z418),"0")</f>
        <v>2.1190199999999999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740</v>
      </c>
      <c r="Y420" s="382">
        <f>IFERROR(SUM(Y414:Y418),"0")</f>
        <v>742.2</v>
      </c>
      <c r="Z420" s="37"/>
      <c r="AA420" s="383"/>
      <c r="AB420" s="383"/>
      <c r="AC420" s="383"/>
    </row>
    <row r="421" spans="1:68" ht="14.25" customHeight="1" x14ac:dyDescent="0.25">
      <c r="A421" s="432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3"/>
      <c r="AB421" s="373"/>
      <c r="AC421" s="373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4"/>
      <c r="AB426" s="374"/>
      <c r="AC426" s="374"/>
    </row>
    <row r="427" spans="1:68" ht="14.25" customHeight="1" x14ac:dyDescent="0.25">
      <c r="A427" s="432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3"/>
      <c r="AB427" s="373"/>
      <c r="AC427" s="373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2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3"/>
      <c r="AB431" s="373"/>
      <c r="AC431" s="373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30</v>
      </c>
      <c r="Y433" s="381">
        <f t="shared" si="72"/>
        <v>33.6</v>
      </c>
      <c r="Z433" s="36">
        <f>IFERROR(IF(Y433=0,"",ROUNDUP(Y433/H433,0)*0.00753),"")</f>
        <v>6.0240000000000002E-2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31.642857142857135</v>
      </c>
      <c r="BN433" s="64">
        <f t="shared" si="74"/>
        <v>35.44</v>
      </c>
      <c r="BO433" s="64">
        <f t="shared" si="75"/>
        <v>4.5787545787545784E-2</v>
      </c>
      <c r="BP433" s="64">
        <f t="shared" si="76"/>
        <v>5.128205128205128E-2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28</v>
      </c>
      <c r="Y435" s="381">
        <f t="shared" si="72"/>
        <v>29.400000000000002</v>
      </c>
      <c r="Z435" s="36">
        <f>IFERROR(IF(Y435=0,"",ROUNDUP(Y435/H435,0)*0.00753),"")</f>
        <v>5.271E-2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29.533333333333331</v>
      </c>
      <c r="BN435" s="64">
        <f t="shared" si="74"/>
        <v>31.009999999999998</v>
      </c>
      <c r="BO435" s="64">
        <f t="shared" si="75"/>
        <v>4.2735042735042729E-2</v>
      </c>
      <c r="BP435" s="64">
        <f t="shared" si="76"/>
        <v>4.4871794871794872E-2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14</v>
      </c>
      <c r="Y440" s="381">
        <f t="shared" si="72"/>
        <v>14.700000000000001</v>
      </c>
      <c r="Z440" s="36">
        <f t="shared" si="77"/>
        <v>3.5140000000000005E-2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14.866666666666665</v>
      </c>
      <c r="BN440" s="64">
        <f t="shared" si="74"/>
        <v>15.61</v>
      </c>
      <c r="BO440" s="64">
        <f t="shared" si="75"/>
        <v>2.8490028490028491E-2</v>
      </c>
      <c r="BP440" s="64">
        <f t="shared" si="76"/>
        <v>2.9914529914529919E-2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9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20.476190476190474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22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0.14809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72</v>
      </c>
      <c r="Y454" s="382">
        <f>IFERROR(SUM(Y432:Y452),"0")</f>
        <v>77.7</v>
      </c>
      <c r="Z454" s="37"/>
      <c r="AA454" s="383"/>
      <c r="AB454" s="383"/>
      <c r="AC454" s="383"/>
    </row>
    <row r="455" spans="1:68" ht="14.25" customHeight="1" x14ac:dyDescent="0.25">
      <c r="A455" s="432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3"/>
      <c r="AB455" s="373"/>
      <c r="AC455" s="373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2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3"/>
      <c r="AB460" s="373"/>
      <c r="AC460" s="373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4"/>
      <c r="AB464" s="374"/>
      <c r="AC464" s="374"/>
    </row>
    <row r="465" spans="1:68" ht="14.25" customHeight="1" x14ac:dyDescent="0.25">
      <c r="A465" s="432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3"/>
      <c r="AB465" s="373"/>
      <c r="AC465" s="373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2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30</v>
      </c>
      <c r="Y470" s="381">
        <f t="shared" ref="Y470:Y475" si="78">IFERROR(IF(X470="",0,CEILING((X470/$H470),1)*$H470),"")</f>
        <v>33.6</v>
      </c>
      <c r="Z470" s="36">
        <f>IFERROR(IF(Y470=0,"",ROUNDUP(Y470/H470,0)*0.00753),"")</f>
        <v>6.0240000000000002E-2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31.642857142857135</v>
      </c>
      <c r="BN470" s="64">
        <f t="shared" ref="BN470:BN475" si="80">IFERROR(Y470*I470/H470,"0")</f>
        <v>35.44</v>
      </c>
      <c r="BO470" s="64">
        <f t="shared" ref="BO470:BO475" si="81">IFERROR(1/J470*(X470/H470),"0")</f>
        <v>4.5787545787545784E-2</v>
      </c>
      <c r="BP470" s="64">
        <f t="shared" ref="BP470:BP475" si="82">IFERROR(1/J470*(Y470/H470),"0")</f>
        <v>5.128205128205128E-2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7.1428571428571423</v>
      </c>
      <c r="Y476" s="382">
        <f>IFERROR(Y470/H470,"0")+IFERROR(Y471/H471,"0")+IFERROR(Y472/H472,"0")+IFERROR(Y473/H473,"0")+IFERROR(Y474/H474,"0")+IFERROR(Y475/H475,"0")</f>
        <v>8</v>
      </c>
      <c r="Z476" s="382">
        <f>IFERROR(IF(Z470="",0,Z470),"0")+IFERROR(IF(Z471="",0,Z471),"0")+IFERROR(IF(Z472="",0,Z472),"0")+IFERROR(IF(Z473="",0,Z473),"0")+IFERROR(IF(Z474="",0,Z474),"0")+IFERROR(IF(Z475="",0,Z475),"0")</f>
        <v>6.0240000000000002E-2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30</v>
      </c>
      <c r="Y477" s="382">
        <f>IFERROR(SUM(Y470:Y475),"0")</f>
        <v>33.6</v>
      </c>
      <c r="Z477" s="37"/>
      <c r="AA477" s="383"/>
      <c r="AB477" s="383"/>
      <c r="AC477" s="383"/>
    </row>
    <row r="478" spans="1:68" ht="14.25" customHeight="1" x14ac:dyDescent="0.25">
      <c r="A478" s="432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3"/>
      <c r="AB478" s="373"/>
      <c r="AC478" s="373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4"/>
      <c r="AB482" s="374"/>
      <c r="AC482" s="374"/>
    </row>
    <row r="483" spans="1:68" ht="14.25" customHeight="1" x14ac:dyDescent="0.25">
      <c r="A483" s="432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3"/>
      <c r="AB483" s="373"/>
      <c r="AC483" s="373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4"/>
      <c r="AB489" s="374"/>
      <c r="AC489" s="374"/>
    </row>
    <row r="490" spans="1:68" ht="14.25" customHeight="1" x14ac:dyDescent="0.25">
      <c r="A490" s="432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3"/>
      <c r="AB490" s="373"/>
      <c r="AC490" s="373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4"/>
      <c r="AB495" s="374"/>
      <c r="AC495" s="374"/>
    </row>
    <row r="496" spans="1:68" ht="14.25" customHeight="1" x14ac:dyDescent="0.25">
      <c r="A496" s="432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30</v>
      </c>
      <c r="Y497" s="381">
        <f t="shared" ref="Y497:Y504" si="83">IFERROR(IF(X497="",0,CEILING((X497/$H497),1)*$H497),"")</f>
        <v>31.68</v>
      </c>
      <c r="Z497" s="36">
        <f t="shared" ref="Z497:Z502" si="84">IFERROR(IF(Y497=0,"",ROUNDUP(Y497/H497,0)*0.01196),"")</f>
        <v>7.1760000000000004E-2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32.04545454545454</v>
      </c>
      <c r="BN497" s="64">
        <f t="shared" ref="BN497:BN504" si="86">IFERROR(Y497*I497/H497,"0")</f>
        <v>33.839999999999996</v>
      </c>
      <c r="BO497" s="64">
        <f t="shared" ref="BO497:BO504" si="87">IFERROR(1/J497*(X497/H497),"0")</f>
        <v>5.4632867132867136E-2</v>
      </c>
      <c r="BP497" s="64">
        <f t="shared" ref="BP497:BP504" si="88">IFERROR(1/J497*(Y497/H497),"0")</f>
        <v>5.7692307692307696E-2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20</v>
      </c>
      <c r="Y498" s="381">
        <f t="shared" si="83"/>
        <v>21.12</v>
      </c>
      <c r="Z498" s="36">
        <f t="shared" si="84"/>
        <v>4.7840000000000001E-2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21.363636363636363</v>
      </c>
      <c r="BN498" s="64">
        <f t="shared" si="86"/>
        <v>22.56</v>
      </c>
      <c r="BO498" s="64">
        <f t="shared" si="87"/>
        <v>3.6421911421911424E-2</v>
      </c>
      <c r="BP498" s="64">
        <f t="shared" si="88"/>
        <v>3.8461538461538464E-2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60</v>
      </c>
      <c r="Y500" s="381">
        <f t="shared" si="83"/>
        <v>63.36</v>
      </c>
      <c r="Z500" s="36">
        <f t="shared" si="84"/>
        <v>0.14352000000000001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64.090909090909079</v>
      </c>
      <c r="BN500" s="64">
        <f t="shared" si="86"/>
        <v>67.679999999999993</v>
      </c>
      <c r="BO500" s="64">
        <f t="shared" si="87"/>
        <v>0.10926573426573427</v>
      </c>
      <c r="BP500" s="64">
        <f t="shared" si="88"/>
        <v>0.11538461538461539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40</v>
      </c>
      <c r="Y502" s="381">
        <f t="shared" si="83"/>
        <v>42.24</v>
      </c>
      <c r="Z502" s="36">
        <f t="shared" si="84"/>
        <v>9.5680000000000001E-2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42.727272727272727</v>
      </c>
      <c r="BN502" s="64">
        <f t="shared" si="86"/>
        <v>45.12</v>
      </c>
      <c r="BO502" s="64">
        <f t="shared" si="87"/>
        <v>7.2843822843822847E-2</v>
      </c>
      <c r="BP502" s="64">
        <f t="shared" si="88"/>
        <v>7.6923076923076927E-2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28.409090909090907</v>
      </c>
      <c r="Y505" s="382">
        <f>IFERROR(Y497/H497,"0")+IFERROR(Y498/H498,"0")+IFERROR(Y499/H499,"0")+IFERROR(Y500/H500,"0")+IFERROR(Y501/H501,"0")+IFERROR(Y502/H502,"0")+IFERROR(Y503/H503,"0")+IFERROR(Y504/H504,"0")</f>
        <v>30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0.35880000000000001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150</v>
      </c>
      <c r="Y506" s="382">
        <f>IFERROR(SUM(Y497:Y504),"0")</f>
        <v>158.4</v>
      </c>
      <c r="Z506" s="37"/>
      <c r="AA506" s="383"/>
      <c r="AB506" s="383"/>
      <c r="AC506" s="383"/>
    </row>
    <row r="507" spans="1:68" ht="14.25" customHeight="1" x14ac:dyDescent="0.25">
      <c r="A507" s="432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40</v>
      </c>
      <c r="Y508" s="381">
        <f>IFERROR(IF(X508="",0,CEILING((X508/$H508),1)*$H508),"")</f>
        <v>42.24</v>
      </c>
      <c r="Z508" s="36">
        <f>IFERROR(IF(Y508=0,"",ROUNDUP(Y508/H508,0)*0.01196),"")</f>
        <v>9.5680000000000001E-2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42.727272727272727</v>
      </c>
      <c r="BN508" s="64">
        <f>IFERROR(Y508*I508/H508,"0")</f>
        <v>45.12</v>
      </c>
      <c r="BO508" s="64">
        <f>IFERROR(1/J508*(X508/H508),"0")</f>
        <v>7.2843822843822847E-2</v>
      </c>
      <c r="BP508" s="64">
        <f>IFERROR(1/J508*(Y508/H508),"0")</f>
        <v>7.6923076923076927E-2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7.5757575757575752</v>
      </c>
      <c r="Y510" s="382">
        <f>IFERROR(Y508/H508,"0")+IFERROR(Y509/H509,"0")</f>
        <v>8</v>
      </c>
      <c r="Z510" s="382">
        <f>IFERROR(IF(Z508="",0,Z508),"0")+IFERROR(IF(Z509="",0,Z509),"0")</f>
        <v>9.5680000000000001E-2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40</v>
      </c>
      <c r="Y511" s="382">
        <f>IFERROR(SUM(Y508:Y509),"0")</f>
        <v>42.24</v>
      </c>
      <c r="Z511" s="37"/>
      <c r="AA511" s="383"/>
      <c r="AB511" s="383"/>
      <c r="AC511" s="383"/>
    </row>
    <row r="512" spans="1:68" ht="14.25" customHeight="1" x14ac:dyDescent="0.25">
      <c r="A512" s="432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20</v>
      </c>
      <c r="Y513" s="381">
        <f t="shared" ref="Y513:Y518" si="89">IFERROR(IF(X513="",0,CEILING((X513/$H513),1)*$H513),"")</f>
        <v>21.12</v>
      </c>
      <c r="Z513" s="36">
        <f>IFERROR(IF(Y513=0,"",ROUNDUP(Y513/H513,0)*0.01196),"")</f>
        <v>4.7840000000000001E-2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21.363636363636363</v>
      </c>
      <c r="BN513" s="64">
        <f t="shared" ref="BN513:BN518" si="91">IFERROR(Y513*I513/H513,"0")</f>
        <v>22.56</v>
      </c>
      <c r="BO513" s="64">
        <f t="shared" ref="BO513:BO518" si="92">IFERROR(1/J513*(X513/H513),"0")</f>
        <v>3.6421911421911424E-2</v>
      </c>
      <c r="BP513" s="64">
        <f t="shared" ref="BP513:BP518" si="93">IFERROR(1/J513*(Y513/H513),"0")</f>
        <v>3.8461538461538464E-2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50</v>
      </c>
      <c r="Y515" s="381">
        <f t="shared" si="89"/>
        <v>52.800000000000004</v>
      </c>
      <c r="Z515" s="36">
        <f>IFERROR(IF(Y515=0,"",ROUNDUP(Y515/H515,0)*0.01196),"")</f>
        <v>0.1196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53.409090909090907</v>
      </c>
      <c r="BN515" s="64">
        <f t="shared" si="91"/>
        <v>56.400000000000006</v>
      </c>
      <c r="BO515" s="64">
        <f t="shared" si="92"/>
        <v>9.1054778554778545E-2</v>
      </c>
      <c r="BP515" s="64">
        <f t="shared" si="93"/>
        <v>9.6153846153846159E-2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13.257575757575756</v>
      </c>
      <c r="Y519" s="382">
        <f>IFERROR(Y513/H513,"0")+IFERROR(Y514/H514,"0")+IFERROR(Y515/H515,"0")+IFERROR(Y516/H516,"0")+IFERROR(Y517/H517,"0")+IFERROR(Y518/H518,"0")</f>
        <v>14</v>
      </c>
      <c r="Z519" s="382">
        <f>IFERROR(IF(Z513="",0,Z513),"0")+IFERROR(IF(Z514="",0,Z514),"0")+IFERROR(IF(Z515="",0,Z515),"0")+IFERROR(IF(Z516="",0,Z516),"0")+IFERROR(IF(Z517="",0,Z517),"0")+IFERROR(IF(Z518="",0,Z518),"0")</f>
        <v>0.16744000000000001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70</v>
      </c>
      <c r="Y520" s="382">
        <f>IFERROR(SUM(Y513:Y518),"0")</f>
        <v>73.92</v>
      </c>
      <c r="Z520" s="37"/>
      <c r="AA520" s="383"/>
      <c r="AB520" s="383"/>
      <c r="AC520" s="383"/>
    </row>
    <row r="521" spans="1:68" ht="14.25" customHeight="1" x14ac:dyDescent="0.25">
      <c r="A521" s="432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3"/>
      <c r="AB521" s="373"/>
      <c r="AC521" s="373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2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3"/>
      <c r="AB527" s="373"/>
      <c r="AC527" s="373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4"/>
      <c r="AB532" s="374"/>
      <c r="AC532" s="374"/>
    </row>
    <row r="533" spans="1:68" ht="14.25" customHeight="1" x14ac:dyDescent="0.25">
      <c r="A533" s="432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3"/>
      <c r="AB533" s="373"/>
      <c r="AC533" s="373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4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2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80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1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2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3"/>
      <c r="AB543" s="373"/>
      <c r="AC543" s="373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8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2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3"/>
      <c r="AB550" s="373"/>
      <c r="AC550" s="373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8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6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8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2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3"/>
      <c r="AB560" s="373"/>
      <c r="AC560" s="373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9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9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2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3"/>
      <c r="AB567" s="373"/>
      <c r="AC567" s="373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5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7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4"/>
      <c r="AB574" s="374"/>
      <c r="AC574" s="374"/>
    </row>
    <row r="575" spans="1:68" ht="14.25" customHeight="1" x14ac:dyDescent="0.25">
      <c r="A575" s="432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3"/>
      <c r="AB575" s="373"/>
      <c r="AC575" s="373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2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3"/>
      <c r="AB580" s="373"/>
      <c r="AC580" s="373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2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3"/>
      <c r="AB584" s="373"/>
      <c r="AC584" s="373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2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2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3"/>
      <c r="AB588" s="373"/>
      <c r="AC588" s="373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3"/>
      <c r="R592" s="533"/>
      <c r="S592" s="533"/>
      <c r="T592" s="533"/>
      <c r="U592" s="533"/>
      <c r="V592" s="534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4882.6400000000003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5023.5300000000007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3"/>
      <c r="R593" s="533"/>
      <c r="S593" s="533"/>
      <c r="T593" s="533"/>
      <c r="U593" s="533"/>
      <c r="V593" s="534"/>
      <c r="W593" s="37" t="s">
        <v>69</v>
      </c>
      <c r="X593" s="382">
        <f>IFERROR(SUM(BM22:BM589),"0")</f>
        <v>5146.1075045703101</v>
      </c>
      <c r="Y593" s="382">
        <f>IFERROR(SUM(BN22:BN589),"0")</f>
        <v>5294.6719999999996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3"/>
      <c r="R594" s="533"/>
      <c r="S594" s="533"/>
      <c r="T594" s="533"/>
      <c r="U594" s="533"/>
      <c r="V594" s="534"/>
      <c r="W594" s="37" t="s">
        <v>738</v>
      </c>
      <c r="X594" s="38">
        <f>ROUNDUP(SUM(BO22:BO589),0)</f>
        <v>9</v>
      </c>
      <c r="Y594" s="38">
        <f>ROUNDUP(SUM(BP22:BP589),0)</f>
        <v>10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3"/>
      <c r="R595" s="533"/>
      <c r="S595" s="533"/>
      <c r="T595" s="533"/>
      <c r="U595" s="533"/>
      <c r="V595" s="534"/>
      <c r="W595" s="37" t="s">
        <v>69</v>
      </c>
      <c r="X595" s="382">
        <f>GrossWeightTotal+PalletQtyTotal*25</f>
        <v>5371.1075045703101</v>
      </c>
      <c r="Y595" s="382">
        <f>GrossWeightTotalR+PalletQtyTotalR*25</f>
        <v>5544.6719999999996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3"/>
      <c r="R596" s="533"/>
      <c r="S596" s="533"/>
      <c r="T596" s="533"/>
      <c r="U596" s="533"/>
      <c r="V596" s="534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658.82618754534701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682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3"/>
      <c r="R597" s="533"/>
      <c r="S597" s="533"/>
      <c r="T597" s="533"/>
      <c r="U597" s="533"/>
      <c r="V597" s="534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10.60995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394" t="s">
        <v>108</v>
      </c>
      <c r="D599" s="427"/>
      <c r="E599" s="427"/>
      <c r="F599" s="427"/>
      <c r="G599" s="427"/>
      <c r="H599" s="428"/>
      <c r="I599" s="394" t="s">
        <v>256</v>
      </c>
      <c r="J599" s="427"/>
      <c r="K599" s="427"/>
      <c r="L599" s="427"/>
      <c r="M599" s="427"/>
      <c r="N599" s="427"/>
      <c r="O599" s="427"/>
      <c r="P599" s="427"/>
      <c r="Q599" s="427"/>
      <c r="R599" s="427"/>
      <c r="S599" s="427"/>
      <c r="T599" s="427"/>
      <c r="U599" s="427"/>
      <c r="V599" s="428"/>
      <c r="W599" s="394" t="s">
        <v>476</v>
      </c>
      <c r="X599" s="428"/>
      <c r="Y599" s="394" t="s">
        <v>530</v>
      </c>
      <c r="Z599" s="427"/>
      <c r="AA599" s="427"/>
      <c r="AB599" s="428"/>
      <c r="AC599" s="371" t="s">
        <v>601</v>
      </c>
      <c r="AD599" s="394" t="s">
        <v>642</v>
      </c>
      <c r="AE599" s="428"/>
      <c r="AF599" s="372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2"/>
      <c r="M600" s="394" t="s">
        <v>345</v>
      </c>
      <c r="N600" s="372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2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2"/>
      <c r="M601" s="395"/>
      <c r="N601" s="372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409.20000000000005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460.80000000000007</v>
      </c>
      <c r="E602" s="46">
        <f>IFERROR(Y104*1,"0")+IFERROR(Y105*1,"0")+IFERROR(Y106*1,"0")+IFERROR(Y110*1,"0")+IFERROR(Y111*1,"0")+IFERROR(Y112*1,"0")+IFERROR(Y113*1,"0")+IFERROR(Y114*1,"0")</f>
        <v>257.7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170.10000000000002</v>
      </c>
      <c r="G602" s="46">
        <f>IFERROR(Y150*1,"0")+IFERROR(Y151*1,"0")+IFERROR(Y155*1,"0")+IFERROR(Y156*1,"0")+IFERROR(Y160*1,"0")+IFERROR(Y161*1,"0")</f>
        <v>66.88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135.39999999999998</v>
      </c>
      <c r="I602" s="46">
        <f>IFERROR(Y188*1,"0")+IFERROR(Y189*1,"0")+IFERROR(Y190*1,"0")+IFERROR(Y191*1,"0")+IFERROR(Y192*1,"0")+IFERROR(Y193*1,"0")+IFERROR(Y194*1,"0")+IFERROR(Y195*1,"0")</f>
        <v>21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59.400000000000006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18.900000000000002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460.39</v>
      </c>
      <c r="V602" s="46">
        <f>IFERROR(Y361*1,"0")+IFERROR(Y365*1,"0")+IFERROR(Y366*1,"0")+IFERROR(Y367*1,"0")</f>
        <v>18.900000000000002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1365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1194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77.7</v>
      </c>
      <c r="Z602" s="46">
        <f>IFERROR(Y466*1,"0")+IFERROR(Y470*1,"0")+IFERROR(Y471*1,"0")+IFERROR(Y472*1,"0")+IFERROR(Y473*1,"0")+IFERROR(Y474*1,"0")+IFERROR(Y475*1,"0")+IFERROR(Y479*1,"0")</f>
        <v>33.6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274.56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T600:T601"/>
    <mergeCell ref="P590:V590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P58:T58"/>
    <mergeCell ref="P500:T500"/>
    <mergeCell ref="A52:Z52"/>
    <mergeCell ref="A494:Z494"/>
    <mergeCell ref="P373:T373"/>
    <mergeCell ref="P444:T444"/>
    <mergeCell ref="P536:T536"/>
    <mergeCell ref="P387:V387"/>
    <mergeCell ref="P163:V163"/>
    <mergeCell ref="D293:E293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K600:K60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Q6:R6"/>
    <mergeCell ref="P200:T200"/>
    <mergeCell ref="A267:Z267"/>
    <mergeCell ref="A124:O125"/>
    <mergeCell ref="P436:T436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W599:X599"/>
    <mergeCell ref="P114:T114"/>
    <mergeCell ref="P247:T247"/>
    <mergeCell ref="D84:E84"/>
    <mergeCell ref="D22:E22"/>
    <mergeCell ref="D155:E155"/>
    <mergeCell ref="D320:E320"/>
    <mergeCell ref="A455:Z455"/>
    <mergeCell ref="P470:T470"/>
    <mergeCell ref="D447:E447"/>
    <mergeCell ref="D385:E385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G17:G18"/>
    <mergeCell ref="P333:T333"/>
    <mergeCell ref="A152:O153"/>
    <mergeCell ref="P184:V184"/>
    <mergeCell ref="A143:Z143"/>
    <mergeCell ref="D314:E314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A580:Z58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P458:V458"/>
    <mergeCell ref="A277:Z277"/>
    <mergeCell ref="D446:E446"/>
    <mergeCell ref="P44:V44"/>
    <mergeCell ref="A575:Z575"/>
    <mergeCell ref="D367:E367"/>
    <mergeCell ref="P335:T335"/>
    <mergeCell ref="D299:E299"/>
    <mergeCell ref="A100:O101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B600:B601"/>
    <mergeCell ref="D600:D601"/>
    <mergeCell ref="D138:E138"/>
    <mergeCell ref="P564:T564"/>
    <mergeCell ref="A67:Z67"/>
    <mergeCell ref="D374:E374"/>
    <mergeCell ref="A510:O511"/>
    <mergeCell ref="A186:Z186"/>
    <mergeCell ref="P549:V549"/>
    <mergeCell ref="A567:Z567"/>
    <mergeCell ref="P561:T561"/>
    <mergeCell ref="Y599:AB599"/>
    <mergeCell ref="A578:O579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A584:Z584"/>
    <mergeCell ref="D555:E555"/>
    <mergeCell ref="P338:V338"/>
    <mergeCell ref="P525:V525"/>
    <mergeCell ref="P202:V202"/>
    <mergeCell ref="P380:T380"/>
    <mergeCell ref="A496:Z496"/>
    <mergeCell ref="A59:O60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3:M13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D283:E283"/>
    <mergeCell ref="P440:T440"/>
    <mergeCell ref="D348:E348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A12:M12"/>
    <mergeCell ref="A109:Z109"/>
    <mergeCell ref="A324:Z324"/>
    <mergeCell ref="A495:Z495"/>
    <mergeCell ref="P501:T501"/>
    <mergeCell ref="P597:V597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A574:Z574"/>
    <mergeCell ref="I599:V599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P422:T422"/>
    <mergeCell ref="A588:Z588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P378:T378"/>
    <mergeCell ref="D517:E517"/>
    <mergeCell ref="P55:T55"/>
    <mergeCell ref="P182:T182"/>
    <mergeCell ref="Q12:R12"/>
    <mergeCell ref="D261:E261"/>
    <mergeCell ref="A274:O275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A6:C6"/>
    <mergeCell ref="D309:E309"/>
    <mergeCell ref="D113:E113"/>
    <mergeCell ref="A322:O323"/>
    <mergeCell ref="P180:T180"/>
    <mergeCell ref="P68:T68"/>
    <mergeCell ref="P239:T239"/>
    <mergeCell ref="P253:V253"/>
    <mergeCell ref="A134:Z134"/>
    <mergeCell ref="P15:T16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O600:O601"/>
    <mergeCell ref="Q600:Q601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P571:T571"/>
    <mergeCell ref="A169:O170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D5:E5"/>
    <mergeCell ref="P553:T553"/>
    <mergeCell ref="D290:E290"/>
    <mergeCell ref="D361:E361"/>
    <mergeCell ref="D417:E417"/>
    <mergeCell ref="P471:T471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P462:V462"/>
    <mergeCell ref="A281:Z281"/>
    <mergeCell ref="P32:T32"/>
    <mergeCell ref="D224:E224"/>
    <mergeCell ref="P474:T474"/>
    <mergeCell ref="D250:E250"/>
    <mergeCell ref="A398:O399"/>
    <mergeCell ref="P59:V59"/>
    <mergeCell ref="P97:T97"/>
    <mergeCell ref="P168:T168"/>
    <mergeCell ref="D211:E211"/>
    <mergeCell ref="P582:V582"/>
    <mergeCell ref="D523:E523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P559:V559"/>
    <mergeCell ref="D110:E110"/>
    <mergeCell ref="G600:G601"/>
    <mergeCell ref="I600:I601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29:T29"/>
    <mergeCell ref="P271:T271"/>
    <mergeCell ref="D379:E3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D585:E585"/>
    <mergeCell ref="A94:O95"/>
    <mergeCell ref="P393:V393"/>
    <mergeCell ref="A458:O459"/>
    <mergeCell ref="D474:E474"/>
    <mergeCell ref="P145:T145"/>
    <mergeCell ref="P316:T316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459:V459"/>
    <mergeCell ref="D139:E139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  <mergeCell ref="D376:E376"/>
    <mergeCell ref="AA600:AA601"/>
    <mergeCell ref="AC600:AC601"/>
    <mergeCell ref="P249:T249"/>
    <mergeCell ref="D563:E563"/>
    <mergeCell ref="A572:O573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2024-09-24T06:05:34Z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