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ПОКОМ КИ Сочи\"/>
    </mc:Choice>
  </mc:AlternateContent>
  <xr:revisionPtr revIDLastSave="0" documentId="13_ncr:1_{498BDB4E-0C4D-47D6-8A6F-4123C28C47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2" i="1" l="1"/>
  <c r="Q100" i="1"/>
  <c r="Q99" i="1"/>
  <c r="Q97" i="1"/>
  <c r="Q87" i="1"/>
  <c r="Q83" i="1"/>
  <c r="Q81" i="1"/>
  <c r="Q80" i="1"/>
  <c r="Q79" i="1"/>
  <c r="Q78" i="1"/>
  <c r="Q77" i="1"/>
  <c r="Q75" i="1"/>
  <c r="Q74" i="1"/>
  <c r="Q73" i="1"/>
  <c r="Q72" i="1"/>
  <c r="Q71" i="1"/>
  <c r="Q70" i="1"/>
  <c r="AB70" i="1" s="1"/>
  <c r="Q66" i="1"/>
  <c r="Q64" i="1"/>
  <c r="Q62" i="1"/>
  <c r="Q61" i="1"/>
  <c r="Q60" i="1"/>
  <c r="Q59" i="1"/>
  <c r="Q57" i="1"/>
  <c r="AB57" i="1" s="1"/>
  <c r="Q56" i="1"/>
  <c r="Q55" i="1"/>
  <c r="Q54" i="1"/>
  <c r="Q53" i="1"/>
  <c r="Q52" i="1"/>
  <c r="Q51" i="1"/>
  <c r="Q48" i="1"/>
  <c r="Q46" i="1"/>
  <c r="Q45" i="1"/>
  <c r="Q44" i="1"/>
  <c r="Q43" i="1"/>
  <c r="Q40" i="1"/>
  <c r="Q39" i="1"/>
  <c r="Q37" i="1"/>
  <c r="Q35" i="1"/>
  <c r="AB35" i="1" s="1"/>
  <c r="Q30" i="1"/>
  <c r="Q29" i="1"/>
  <c r="Q27" i="1"/>
  <c r="Q22" i="1"/>
  <c r="Q20" i="1"/>
  <c r="Q15" i="1"/>
  <c r="Q14" i="1"/>
  <c r="Q12" i="1"/>
  <c r="Q11" i="1"/>
  <c r="AB11" i="1" s="1"/>
  <c r="Q9" i="1"/>
  <c r="AB9" i="1" s="1"/>
  <c r="Q8" i="1"/>
  <c r="Q7" i="1"/>
  <c r="AB7" i="1" s="1"/>
  <c r="Q6" i="1"/>
  <c r="AB96" i="1"/>
  <c r="AB91" i="1"/>
  <c r="AB84" i="1"/>
  <c r="AB83" i="1"/>
  <c r="AB55" i="1"/>
  <c r="AB42" i="1"/>
  <c r="AB13" i="1"/>
  <c r="Q103" i="1"/>
  <c r="AB103" i="1" s="1"/>
  <c r="Q101" i="1"/>
  <c r="AB101" i="1" s="1"/>
  <c r="Q93" i="1"/>
  <c r="AB93" i="1" s="1"/>
  <c r="Q92" i="1"/>
  <c r="AB92" i="1" s="1"/>
  <c r="Q88" i="1"/>
  <c r="Q82" i="1"/>
  <c r="AB75" i="1"/>
  <c r="Q69" i="1"/>
  <c r="Q67" i="1"/>
  <c r="AB67" i="1" s="1"/>
  <c r="Q65" i="1"/>
  <c r="AB65" i="1" s="1"/>
  <c r="Q49" i="1"/>
  <c r="AB49" i="1" s="1"/>
  <c r="Q47" i="1"/>
  <c r="AB40" i="1"/>
  <c r="Q38" i="1"/>
  <c r="Q28" i="1"/>
  <c r="AB28" i="1" s="1"/>
  <c r="Q23" i="1"/>
  <c r="AB23" i="1" s="1"/>
  <c r="Q19" i="1"/>
  <c r="Q18" i="1"/>
  <c r="AB18" i="1" s="1"/>
  <c r="Q10" i="1"/>
  <c r="AB10" i="1" s="1"/>
  <c r="AB19" i="1" l="1"/>
  <c r="AB38" i="1"/>
  <c r="AB47" i="1"/>
  <c r="AB52" i="1"/>
  <c r="AB56" i="1"/>
  <c r="AB69" i="1"/>
  <c r="AB71" i="1"/>
  <c r="AB82" i="1"/>
  <c r="AB88" i="1"/>
  <c r="F72" i="1" l="1"/>
  <c r="E72" i="1"/>
  <c r="F43" i="1" l="1"/>
  <c r="E43" i="1"/>
  <c r="F42" i="1"/>
  <c r="E42" i="1"/>
  <c r="F92" i="1"/>
  <c r="E92" i="1"/>
  <c r="F91" i="1"/>
  <c r="E91" i="1"/>
  <c r="AB16" i="1" l="1"/>
  <c r="AB17" i="1"/>
  <c r="AB21" i="1"/>
  <c r="AB24" i="1"/>
  <c r="AB25" i="1"/>
  <c r="AB26" i="1"/>
  <c r="AB31" i="1"/>
  <c r="AB32" i="1"/>
  <c r="AB33" i="1"/>
  <c r="AB34" i="1"/>
  <c r="AB36" i="1"/>
  <c r="AB41" i="1"/>
  <c r="AB50" i="1"/>
  <c r="AB58" i="1"/>
  <c r="AB63" i="1"/>
  <c r="AB68" i="1"/>
  <c r="AB76" i="1"/>
  <c r="AB85" i="1"/>
  <c r="AB86" i="1"/>
  <c r="AB89" i="1"/>
  <c r="AB90" i="1"/>
  <c r="AB94" i="1"/>
  <c r="AB98" i="1"/>
  <c r="AB104" i="1"/>
  <c r="AB105" i="1"/>
  <c r="AB106" i="1"/>
  <c r="AB107" i="1"/>
  <c r="AB108" i="1"/>
  <c r="AB109" i="1"/>
  <c r="AB110" i="1"/>
  <c r="AB111" i="1"/>
  <c r="AB112" i="1"/>
  <c r="O7" i="1"/>
  <c r="T7" i="1" s="1"/>
  <c r="O8" i="1"/>
  <c r="O9" i="1"/>
  <c r="T9" i="1" s="1"/>
  <c r="O10" i="1"/>
  <c r="T10" i="1" s="1"/>
  <c r="O11" i="1"/>
  <c r="O12" i="1"/>
  <c r="O13" i="1"/>
  <c r="T13" i="1" s="1"/>
  <c r="O14" i="1"/>
  <c r="O15" i="1"/>
  <c r="O16" i="1"/>
  <c r="T16" i="1" s="1"/>
  <c r="O17" i="1"/>
  <c r="T17" i="1" s="1"/>
  <c r="O18" i="1"/>
  <c r="T18" i="1" s="1"/>
  <c r="O19" i="1"/>
  <c r="T19" i="1" s="1"/>
  <c r="O20" i="1"/>
  <c r="P20" i="1" s="1"/>
  <c r="O21" i="1"/>
  <c r="T21" i="1" s="1"/>
  <c r="O22" i="1"/>
  <c r="O23" i="1"/>
  <c r="T23" i="1" s="1"/>
  <c r="O24" i="1"/>
  <c r="T24" i="1" s="1"/>
  <c r="O25" i="1"/>
  <c r="T25" i="1" s="1"/>
  <c r="O26" i="1"/>
  <c r="T26" i="1" s="1"/>
  <c r="O27" i="1"/>
  <c r="O28" i="1"/>
  <c r="T28" i="1" s="1"/>
  <c r="O29" i="1"/>
  <c r="P29" i="1" s="1"/>
  <c r="O30" i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O38" i="1"/>
  <c r="T38" i="1" s="1"/>
  <c r="O39" i="1"/>
  <c r="O40" i="1"/>
  <c r="T40" i="1" s="1"/>
  <c r="O41" i="1"/>
  <c r="T41" i="1" s="1"/>
  <c r="O42" i="1"/>
  <c r="T42" i="1" s="1"/>
  <c r="O43" i="1"/>
  <c r="O44" i="1"/>
  <c r="O45" i="1"/>
  <c r="P45" i="1" s="1"/>
  <c r="O46" i="1"/>
  <c r="O47" i="1"/>
  <c r="T47" i="1" s="1"/>
  <c r="O48" i="1"/>
  <c r="O49" i="1"/>
  <c r="T49" i="1" s="1"/>
  <c r="O50" i="1"/>
  <c r="T50" i="1" s="1"/>
  <c r="O51" i="1"/>
  <c r="O52" i="1"/>
  <c r="T52" i="1" s="1"/>
  <c r="O53" i="1"/>
  <c r="O54" i="1"/>
  <c r="O55" i="1"/>
  <c r="T55" i="1" s="1"/>
  <c r="O56" i="1"/>
  <c r="T56" i="1" s="1"/>
  <c r="O57" i="1"/>
  <c r="T57" i="1" s="1"/>
  <c r="O58" i="1"/>
  <c r="T58" i="1" s="1"/>
  <c r="O59" i="1"/>
  <c r="O60" i="1"/>
  <c r="O61" i="1"/>
  <c r="P61" i="1" s="1"/>
  <c r="O62" i="1"/>
  <c r="O63" i="1"/>
  <c r="T63" i="1" s="1"/>
  <c r="O64" i="1"/>
  <c r="P64" i="1" s="1"/>
  <c r="O65" i="1"/>
  <c r="T65" i="1" s="1"/>
  <c r="O66" i="1"/>
  <c r="O67" i="1"/>
  <c r="T67" i="1" s="1"/>
  <c r="O68" i="1"/>
  <c r="T68" i="1" s="1"/>
  <c r="O69" i="1"/>
  <c r="T69" i="1" s="1"/>
  <c r="O70" i="1"/>
  <c r="T70" i="1" s="1"/>
  <c r="O71" i="1"/>
  <c r="T71" i="1" s="1"/>
  <c r="O72" i="1"/>
  <c r="O73" i="1"/>
  <c r="P73" i="1" s="1"/>
  <c r="O74" i="1"/>
  <c r="P74" i="1" s="1"/>
  <c r="O75" i="1"/>
  <c r="T75" i="1" s="1"/>
  <c r="O76" i="1"/>
  <c r="T76" i="1" s="1"/>
  <c r="O77" i="1"/>
  <c r="P77" i="1" s="1"/>
  <c r="O78" i="1"/>
  <c r="O79" i="1"/>
  <c r="P79" i="1" s="1"/>
  <c r="O80" i="1"/>
  <c r="P80" i="1" s="1"/>
  <c r="O81" i="1"/>
  <c r="O82" i="1"/>
  <c r="T82" i="1" s="1"/>
  <c r="O83" i="1"/>
  <c r="T83" i="1" s="1"/>
  <c r="O84" i="1"/>
  <c r="T84" i="1" s="1"/>
  <c r="O85" i="1"/>
  <c r="T85" i="1" s="1"/>
  <c r="O86" i="1"/>
  <c r="T86" i="1" s="1"/>
  <c r="O87" i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U94" i="1" s="1"/>
  <c r="O95" i="1"/>
  <c r="P95" i="1" s="1"/>
  <c r="O96" i="1"/>
  <c r="T96" i="1" s="1"/>
  <c r="O97" i="1"/>
  <c r="O98" i="1"/>
  <c r="U98" i="1" s="1"/>
  <c r="O99" i="1"/>
  <c r="O100" i="1"/>
  <c r="O101" i="1"/>
  <c r="T101" i="1" s="1"/>
  <c r="O102" i="1"/>
  <c r="P102" i="1" s="1"/>
  <c r="O103" i="1"/>
  <c r="T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6" i="1"/>
  <c r="AB95" i="1" l="1"/>
  <c r="T95" i="1"/>
  <c r="AB79" i="1"/>
  <c r="T79" i="1"/>
  <c r="AB77" i="1"/>
  <c r="T77" i="1"/>
  <c r="AB73" i="1"/>
  <c r="T73" i="1"/>
  <c r="AB61" i="1"/>
  <c r="T61" i="1"/>
  <c r="AB45" i="1"/>
  <c r="T45" i="1"/>
  <c r="AB29" i="1"/>
  <c r="T29" i="1"/>
  <c r="P11" i="1"/>
  <c r="T11" i="1"/>
  <c r="AB102" i="1"/>
  <c r="T102" i="1"/>
  <c r="AB80" i="1"/>
  <c r="T80" i="1"/>
  <c r="AB74" i="1"/>
  <c r="T74" i="1"/>
  <c r="AB64" i="1"/>
  <c r="T64" i="1"/>
  <c r="AB20" i="1"/>
  <c r="T20" i="1"/>
  <c r="P6" i="1"/>
  <c r="U103" i="1"/>
  <c r="U101" i="1"/>
  <c r="U99" i="1"/>
  <c r="P99" i="1"/>
  <c r="U97" i="1"/>
  <c r="P97" i="1"/>
  <c r="U95" i="1"/>
  <c r="U93" i="1"/>
  <c r="P91" i="1"/>
  <c r="P87" i="1"/>
  <c r="P81" i="1"/>
  <c r="P59" i="1"/>
  <c r="P53" i="1"/>
  <c r="P51" i="1"/>
  <c r="P43" i="1"/>
  <c r="P39" i="1"/>
  <c r="P37" i="1"/>
  <c r="P27" i="1"/>
  <c r="P15" i="1"/>
  <c r="P13" i="1"/>
  <c r="P9" i="1"/>
  <c r="U102" i="1"/>
  <c r="U100" i="1"/>
  <c r="P100" i="1"/>
  <c r="U96" i="1"/>
  <c r="U92" i="1"/>
  <c r="P78" i="1"/>
  <c r="P72" i="1"/>
  <c r="P66" i="1"/>
  <c r="P62" i="1"/>
  <c r="P60" i="1"/>
  <c r="P54" i="1"/>
  <c r="P48" i="1"/>
  <c r="P46" i="1"/>
  <c r="P44" i="1"/>
  <c r="P30" i="1"/>
  <c r="P22" i="1"/>
  <c r="P14" i="1"/>
  <c r="P12" i="1"/>
  <c r="P8" i="1"/>
  <c r="T107" i="1"/>
  <c r="T111" i="1"/>
  <c r="U6" i="1"/>
  <c r="T109" i="1"/>
  <c r="T105" i="1"/>
  <c r="T112" i="1"/>
  <c r="T110" i="1"/>
  <c r="T108" i="1"/>
  <c r="T106" i="1"/>
  <c r="T104" i="1"/>
  <c r="T98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K5" i="1"/>
  <c r="AB53" i="1" l="1"/>
  <c r="T53" i="1"/>
  <c r="AB15" i="1"/>
  <c r="T15" i="1"/>
  <c r="AB62" i="1"/>
  <c r="T62" i="1"/>
  <c r="AB48" i="1"/>
  <c r="T48" i="1"/>
  <c r="AB22" i="1"/>
  <c r="T22" i="1"/>
  <c r="AB8" i="1"/>
  <c r="T8" i="1"/>
  <c r="AB97" i="1"/>
  <c r="T97" i="1"/>
  <c r="AB59" i="1"/>
  <c r="T59" i="1"/>
  <c r="AB43" i="1"/>
  <c r="T43" i="1"/>
  <c r="AB27" i="1"/>
  <c r="T27" i="1"/>
  <c r="AB78" i="1"/>
  <c r="T78" i="1"/>
  <c r="AB60" i="1"/>
  <c r="T60" i="1"/>
  <c r="AB30" i="1"/>
  <c r="T30" i="1"/>
  <c r="AB81" i="1"/>
  <c r="T81" i="1"/>
  <c r="AB39" i="1"/>
  <c r="T39" i="1"/>
  <c r="AB66" i="1"/>
  <c r="T66" i="1"/>
  <c r="AB54" i="1"/>
  <c r="T54" i="1"/>
  <c r="AB44" i="1"/>
  <c r="T44" i="1"/>
  <c r="AB14" i="1"/>
  <c r="T14" i="1"/>
  <c r="AB6" i="1"/>
  <c r="T6" i="1"/>
  <c r="AB99" i="1"/>
  <c r="T99" i="1"/>
  <c r="AB87" i="1"/>
  <c r="T87" i="1"/>
  <c r="AB51" i="1"/>
  <c r="T51" i="1"/>
  <c r="AB37" i="1"/>
  <c r="T37" i="1"/>
  <c r="AB100" i="1"/>
  <c r="T100" i="1"/>
  <c r="AB72" i="1"/>
  <c r="T72" i="1"/>
  <c r="AB46" i="1"/>
  <c r="T46" i="1"/>
  <c r="AB12" i="1"/>
  <c r="T12" i="1"/>
  <c r="Q5" i="1"/>
  <c r="AB5" i="1" l="1"/>
</calcChain>
</file>

<file path=xl/sharedStrings.xml><?xml version="1.0" encoding="utf-8"?>
<sst xmlns="http://schemas.openxmlformats.org/spreadsheetml/2006/main" count="425" uniqueCount="162">
  <si>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</si>
  <si>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</si>
  <si>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</si>
  <si>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</si>
  <si>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</si>
  <si>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</si>
  <si>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</si>
  <si>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</si>
  <si>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</si>
  <si>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</si>
  <si>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</si>
  <si>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</si>
  <si>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</si>
  <si>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</si>
  <si>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</si>
  <si>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</si>
  <si>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</si>
  <si>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</si>
  <si>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</si>
  <si>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</si>
  <si>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</si>
  <si>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</si>
  <si>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</si>
  <si>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12,09,</t>
  </si>
  <si>
    <t>16,09,</t>
  </si>
  <si>
    <t>09,09,</t>
  </si>
  <si>
    <t>02,09,</t>
  </si>
  <si>
    <t>26,08,</t>
  </si>
  <si>
    <t>19,08,</t>
  </si>
  <si>
    <t>12,08,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</si>
  <si>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</si>
  <si>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</si>
  <si>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</si>
  <si>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</si>
  <si>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</si>
  <si>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</si>
  <si>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</si>
  <si>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</si>
  <si>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</si>
  <si>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</si>
  <si>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</si>
  <si>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</si>
  <si>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</si>
  <si>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</si>
  <si>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</si>
  <si>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</si>
  <si>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</si>
  <si>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</si>
  <si>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</si>
  <si>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</si>
  <si>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</si>
  <si>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</si>
  <si>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</si>
  <si>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</si>
  <si>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</si>
  <si>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из матрицы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</si>
  <si>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</si>
  <si>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</si>
  <si>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</si>
  <si>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</si>
  <si>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</si>
  <si>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</si>
  <si>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</si>
  <si>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</si>
  <si>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</si>
  <si>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</si>
  <si>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</si>
  <si>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</si>
  <si>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</si>
  <si>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</si>
  <si>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</si>
  <si>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</si>
  <si>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>10,09,24 филиал обнулил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</si>
  <si>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</si>
  <si>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</si>
  <si>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</si>
  <si>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</si>
  <si>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</si>
  <si>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</si>
  <si>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</si>
  <si>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</si>
  <si>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</si>
  <si>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</si>
  <si>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</si>
  <si>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</si>
  <si>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</si>
  <si>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</si>
  <si>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</si>
  <si>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</si>
  <si>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</si>
  <si>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</si>
  <si>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</si>
  <si>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</si>
  <si>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</si>
  <si>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</si>
  <si>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</si>
  <si>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</si>
  <si>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</si>
  <si>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</si>
  <si>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</si>
  <si>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</si>
  <si>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</si>
  <si>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</si>
  <si>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</si>
  <si>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</si>
  <si>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</si>
  <si>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</si>
  <si>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</si>
  <si>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</si>
  <si>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</si>
  <si>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</si>
  <si>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</si>
  <si>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</si>
  <si>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</si>
  <si>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</si>
  <si>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</si>
  <si>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</si>
  <si>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</si>
  <si>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</si>
  <si>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</si>
  <si>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</si>
  <si>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</si>
  <si>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</si>
  <si>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</si>
  <si>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</si>
  <si>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</si>
  <si>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</si>
  <si>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</si>
  <si>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</si>
  <si>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</si>
  <si>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</si>
  <si>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</si>
  <si>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</si>
  <si>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</si>
  <si>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</si>
  <si>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</si>
  <si>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</si>
  <si>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</si>
  <si>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</si>
  <si>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</si>
  <si>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</si>
  <si>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</si>
  <si>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</si>
  <si>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</si>
  <si>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</si>
  <si>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</si>
  <si>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</si>
  <si>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</si>
  <si>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</si>
  <si>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</si>
  <si>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</si>
  <si>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t>в матрице</t>
  </si>
  <si>
    <t>не в матрице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</si>
  <si>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</si>
  <si>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t>10,09,24 филиал обнулил / есть дубль</t>
  </si>
  <si>
    <t>есть дубль</t>
  </si>
  <si>
    <t xml:space="preserve">карат </t>
  </si>
  <si>
    <t>заказ</t>
  </si>
  <si>
    <t>19,09,</t>
  </si>
  <si>
    <t>17,09,24 филиал обнулил</t>
  </si>
  <si>
    <t>нет в бланке / 17,09,24 филиал обнулил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</si>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</sst>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2" xfId="1" applyNumberFormat="1" applyFill="1" applyBorder="1"/>
    <xf numFmtId="164" fontId="6" fillId="7" borderId="1" xfId="1" applyNumberFormat="1" applyFont="1" applyFill="1"/>
    <xf numFmtId="164" fontId="7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8.42578125" customWidth="1"/>
    <col min="2" max="2" width="3.28515625" customWidth="1"/>
    <col min="3" max="4" width="6.140625" customWidth="1"/>
    <col min="5" max="6" width="11.28515625" customWidth="1"/>
    <col min="7" max="7" width="6" style="8" customWidth="1"/>
    <col min="8" max="8" width="6" customWidth="1"/>
    <col min="9" max="9" width="12.85546875" customWidth="1"/>
    <col min="10" max="11" width="6.28515625" customWidth="1"/>
    <col min="12" max="13" width="0.85546875" customWidth="1"/>
    <col min="14" max="14" width="8" customWidth="1"/>
    <col min="15" max="15" width="6.28515625" customWidth="1"/>
    <col min="16" max="17" width="6.85546875" customWidth="1"/>
    <col min="18" max="18" width="8" customWidth="1"/>
    <col min="19" max="19" width="21.28515625" customWidth="1"/>
    <col min="20" max="20" width="6.7109375" customWidth="1"/>
    <col min="21" max="21" width="5.42578125" customWidth="1"/>
    <col min="22" max="26" width="5.7109375" customWidth="1"/>
    <col min="27" max="27" width="48.8554687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7567.6079999999974</v>
      </c>
      <c r="F5" s="4">
        <f>SUM(F6:F492)</f>
        <v>5687.3179999999993</v>
      </c>
      <c r="G5" s="6"/>
      <c r="H5" s="1"/>
      <c r="I5" s="1"/>
      <c r="J5" s="4">
        <f t="shared" ref="J5:R5" si="0">SUM(J6:J492)</f>
        <v>7943.2589999999982</v>
      </c>
      <c r="K5" s="4">
        <f t="shared" si="0"/>
        <v>-375.65100000000012</v>
      </c>
      <c r="L5" s="4">
        <f t="shared" si="0"/>
        <v>0</v>
      </c>
      <c r="M5" s="4">
        <f t="shared" si="0"/>
        <v>0</v>
      </c>
      <c r="N5" s="4">
        <f t="shared" si="0"/>
        <v>2774.8</v>
      </c>
      <c r="O5" s="4">
        <f t="shared" si="0"/>
        <v>1513.5216000000005</v>
      </c>
      <c r="P5" s="4">
        <f t="shared" si="0"/>
        <v>11515.958200000003</v>
      </c>
      <c r="Q5" s="4">
        <f t="shared" si="0"/>
        <v>11817</v>
      </c>
      <c r="R5" s="4">
        <f t="shared" si="0"/>
        <v>11767</v>
      </c>
      <c r="S5" s="1"/>
      <c r="T5" s="1"/>
      <c r="U5" s="1"/>
      <c r="V5" s="4">
        <f>SUM(V6:V492)</f>
        <v>1215.5240000000003</v>
      </c>
      <c r="W5" s="4">
        <f>SUM(W6:W492)</f>
        <v>1365.7973999999995</v>
      </c>
      <c r="X5" s="4">
        <f>SUM(X6:X492)</f>
        <v>1858.5697999999995</v>
      </c>
      <c r="Y5" s="4">
        <f>SUM(Y6:Y492)</f>
        <v>1776.5877999999993</v>
      </c>
      <c r="Z5" s="4">
        <f>SUM(Z6:Z492)</f>
        <v>2346.6570000000006</v>
      </c>
      <c r="AA5" s="1"/>
      <c r="AB5" s="4">
        <f>SUM(AB6:AB492)</f>
        <v>6690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226.42699999999999</v>
      </c>
      <c r="D6" s="1">
        <v>120.407</v>
      </c>
      <c r="E6" s="1">
        <v>73.989999999999995</v>
      </c>
      <c r="F6" s="1">
        <v>117.26</v>
      </c>
      <c r="G6" s="6">
        <v>1</v>
      </c>
      <c r="H6" s="1">
        <v>50</v>
      </c>
      <c r="I6" s="10" t="s">
        <v>151</v>
      </c>
      <c r="J6" s="1">
        <v>75.56</v>
      </c>
      <c r="K6" s="1">
        <f t="shared" ref="K6:K37" si="1">E6-J6</f>
        <v>-1.5700000000000074</v>
      </c>
      <c r="L6" s="1"/>
      <c r="M6" s="1"/>
      <c r="N6" s="1">
        <v>0</v>
      </c>
      <c r="O6" s="1">
        <f>E6/5</f>
        <v>14.797999999999998</v>
      </c>
      <c r="P6" s="5">
        <f>13*O6-N6-F6</f>
        <v>75.113999999999962</v>
      </c>
      <c r="Q6" s="5">
        <f>R6</f>
        <v>75</v>
      </c>
      <c r="R6" s="5">
        <v>75</v>
      </c>
      <c r="S6" s="1"/>
      <c r="T6" s="1">
        <f>(F6+N6+Q6)/O6</f>
        <v>12.992296256250846</v>
      </c>
      <c r="U6" s="1">
        <f>(F6+N6)/O6</f>
        <v>7.9240437897013125</v>
      </c>
      <c r="V6" s="1">
        <v>13.17</v>
      </c>
      <c r="W6" s="1">
        <v>22.450600000000001</v>
      </c>
      <c r="X6" s="1">
        <v>6.2984</v>
      </c>
      <c r="Y6" s="1">
        <v>19.25</v>
      </c>
      <c r="Z6" s="1">
        <v>38.03</v>
      </c>
      <c r="AA6" s="1"/>
      <c r="AB6" s="1">
        <f>ROUND(Q6*G6,0)</f>
        <v>75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17.486000000000001</v>
      </c>
      <c r="D7" s="1">
        <v>8.4540000000000006</v>
      </c>
      <c r="E7" s="1">
        <v>1.4079999999999999</v>
      </c>
      <c r="F7" s="1"/>
      <c r="G7" s="6">
        <v>1</v>
      </c>
      <c r="H7" s="1">
        <v>45</v>
      </c>
      <c r="I7" s="10" t="s">
        <v>151</v>
      </c>
      <c r="J7" s="1">
        <v>8.5</v>
      </c>
      <c r="K7" s="1">
        <f t="shared" si="1"/>
        <v>-7.0920000000000005</v>
      </c>
      <c r="L7" s="1"/>
      <c r="M7" s="1"/>
      <c r="N7" s="1">
        <v>0</v>
      </c>
      <c r="O7" s="1">
        <f t="shared" ref="O7:O70" si="2">E7/5</f>
        <v>0.28159999999999996</v>
      </c>
      <c r="P7" s="5">
        <v>10</v>
      </c>
      <c r="Q7" s="5">
        <f t="shared" ref="Q7:Q9" si="3">R7</f>
        <v>20</v>
      </c>
      <c r="R7" s="5">
        <v>20</v>
      </c>
      <c r="S7" s="1"/>
      <c r="T7" s="1">
        <f t="shared" ref="T7:T15" si="4">(F7+N7+Q7)/O7</f>
        <v>71.02272727272728</v>
      </c>
      <c r="U7" s="1">
        <f t="shared" ref="U7:U70" si="5">(F7+N7)/O7</f>
        <v>0</v>
      </c>
      <c r="V7" s="1">
        <v>1.4518</v>
      </c>
      <c r="W7" s="1">
        <v>1.4730000000000001</v>
      </c>
      <c r="X7" s="1">
        <v>2.0510000000000002</v>
      </c>
      <c r="Y7" s="1">
        <v>1.1362000000000001</v>
      </c>
      <c r="Z7" s="1">
        <v>2.8530000000000002</v>
      </c>
      <c r="AA7" s="1"/>
      <c r="AB7" s="1">
        <f t="shared" ref="AB7:AB15" si="6">ROUND(Q7*G7,0)</f>
        <v>20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215</v>
      </c>
      <c r="D8" s="1">
        <v>83</v>
      </c>
      <c r="E8" s="1">
        <v>131</v>
      </c>
      <c r="F8" s="1">
        <v>98</v>
      </c>
      <c r="G8" s="6">
        <v>0.5</v>
      </c>
      <c r="H8" s="1">
        <v>50</v>
      </c>
      <c r="I8" s="10" t="s">
        <v>151</v>
      </c>
      <c r="J8" s="1">
        <v>132</v>
      </c>
      <c r="K8" s="1">
        <f t="shared" si="1"/>
        <v>-1</v>
      </c>
      <c r="L8" s="1"/>
      <c r="M8" s="1"/>
      <c r="N8" s="1">
        <v>0</v>
      </c>
      <c r="O8" s="1">
        <f t="shared" si="2"/>
        <v>26.2</v>
      </c>
      <c r="P8" s="5">
        <f t="shared" ref="P8:P15" si="7">13*O8-N8-F8</f>
        <v>242.59999999999997</v>
      </c>
      <c r="Q8" s="5">
        <f t="shared" si="3"/>
        <v>243</v>
      </c>
      <c r="R8" s="5">
        <v>243</v>
      </c>
      <c r="S8" s="1"/>
      <c r="T8" s="1">
        <f t="shared" si="4"/>
        <v>13.01526717557252</v>
      </c>
      <c r="U8" s="1">
        <f t="shared" si="5"/>
        <v>3.7404580152671758</v>
      </c>
      <c r="V8" s="1">
        <v>8</v>
      </c>
      <c r="W8" s="1">
        <v>11</v>
      </c>
      <c r="X8" s="1">
        <v>22.4</v>
      </c>
      <c r="Y8" s="1">
        <v>22.2</v>
      </c>
      <c r="Z8" s="1">
        <v>18.8</v>
      </c>
      <c r="AA8" s="1"/>
      <c r="AB8" s="1">
        <f t="shared" si="6"/>
        <v>122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34</v>
      </c>
      <c r="C9" s="1">
        <v>727</v>
      </c>
      <c r="D9" s="1">
        <v>566</v>
      </c>
      <c r="E9" s="1">
        <v>442</v>
      </c>
      <c r="F9" s="1">
        <v>249</v>
      </c>
      <c r="G9" s="6">
        <v>0.4</v>
      </c>
      <c r="H9" s="1">
        <v>50</v>
      </c>
      <c r="I9" s="10" t="s">
        <v>151</v>
      </c>
      <c r="J9" s="1">
        <v>455</v>
      </c>
      <c r="K9" s="1">
        <f t="shared" si="1"/>
        <v>-13</v>
      </c>
      <c r="L9" s="1"/>
      <c r="M9" s="1"/>
      <c r="N9" s="1">
        <v>0</v>
      </c>
      <c r="O9" s="1">
        <f t="shared" si="2"/>
        <v>88.4</v>
      </c>
      <c r="P9" s="5">
        <f t="shared" si="7"/>
        <v>900.2</v>
      </c>
      <c r="Q9" s="5">
        <f t="shared" si="3"/>
        <v>700</v>
      </c>
      <c r="R9" s="5">
        <v>700</v>
      </c>
      <c r="S9" s="1"/>
      <c r="T9" s="1">
        <f t="shared" si="4"/>
        <v>10.735294117647058</v>
      </c>
      <c r="U9" s="1">
        <f t="shared" si="5"/>
        <v>2.8167420814479636</v>
      </c>
      <c r="V9" s="1">
        <v>53.8</v>
      </c>
      <c r="W9" s="1">
        <v>77.2</v>
      </c>
      <c r="X9" s="1">
        <v>106.8</v>
      </c>
      <c r="Y9" s="1">
        <v>91.6</v>
      </c>
      <c r="Z9" s="1">
        <v>125.2</v>
      </c>
      <c r="AA9" s="1"/>
      <c r="AB9" s="1">
        <f t="shared" si="6"/>
        <v>280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39</v>
      </c>
      <c r="D10" s="1">
        <v>26</v>
      </c>
      <c r="E10" s="1">
        <v>5</v>
      </c>
      <c r="F10" s="1">
        <v>41</v>
      </c>
      <c r="G10" s="6">
        <v>0.5</v>
      </c>
      <c r="H10" s="1">
        <v>31</v>
      </c>
      <c r="I10" s="10" t="s">
        <v>151</v>
      </c>
      <c r="J10" s="1">
        <v>11</v>
      </c>
      <c r="K10" s="1">
        <f t="shared" si="1"/>
        <v>-6</v>
      </c>
      <c r="L10" s="1"/>
      <c r="M10" s="1"/>
      <c r="N10" s="1">
        <v>0</v>
      </c>
      <c r="O10" s="1">
        <f t="shared" si="2"/>
        <v>1</v>
      </c>
      <c r="P10" s="5"/>
      <c r="Q10" s="5">
        <f t="shared" ref="Q10" si="8">P10</f>
        <v>0</v>
      </c>
      <c r="R10" s="5"/>
      <c r="S10" s="1"/>
      <c r="T10" s="1">
        <f t="shared" si="4"/>
        <v>41</v>
      </c>
      <c r="U10" s="1">
        <f t="shared" si="5"/>
        <v>41</v>
      </c>
      <c r="V10" s="1">
        <v>3</v>
      </c>
      <c r="W10" s="1">
        <v>6</v>
      </c>
      <c r="X10" s="1">
        <v>3.2</v>
      </c>
      <c r="Y10" s="1">
        <v>8.8000000000000007</v>
      </c>
      <c r="Z10" s="1">
        <v>4</v>
      </c>
      <c r="AA10" s="24" t="s">
        <v>35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385</v>
      </c>
      <c r="D11" s="1">
        <v>330</v>
      </c>
      <c r="E11" s="1">
        <v>409</v>
      </c>
      <c r="F11" s="1">
        <v>102</v>
      </c>
      <c r="G11" s="6">
        <v>0.45</v>
      </c>
      <c r="H11" s="1">
        <v>45</v>
      </c>
      <c r="I11" s="10" t="s">
        <v>151</v>
      </c>
      <c r="J11" s="1">
        <v>419</v>
      </c>
      <c r="K11" s="1">
        <f t="shared" si="1"/>
        <v>-10</v>
      </c>
      <c r="L11" s="1"/>
      <c r="M11" s="1"/>
      <c r="N11" s="1">
        <v>0</v>
      </c>
      <c r="O11" s="1">
        <f t="shared" si="2"/>
        <v>81.8</v>
      </c>
      <c r="P11" s="5">
        <f>11*O11-N11-F11</f>
        <v>797.8</v>
      </c>
      <c r="Q11" s="5">
        <f t="shared" ref="Q11:Q12" si="9">R11</f>
        <v>600</v>
      </c>
      <c r="R11" s="5">
        <v>600</v>
      </c>
      <c r="S11" s="1"/>
      <c r="T11" s="1">
        <f t="shared" si="4"/>
        <v>8.5819070904645471</v>
      </c>
      <c r="U11" s="1">
        <f t="shared" si="5"/>
        <v>1.2469437652811737</v>
      </c>
      <c r="V11" s="1">
        <v>39.799999999999997</v>
      </c>
      <c r="W11" s="1">
        <v>58.4</v>
      </c>
      <c r="X11" s="1">
        <v>55.4</v>
      </c>
      <c r="Y11" s="1">
        <v>80.8</v>
      </c>
      <c r="Z11" s="1">
        <v>108.8</v>
      </c>
      <c r="AA11" s="1"/>
      <c r="AB11" s="1">
        <f t="shared" si="6"/>
        <v>270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174</v>
      </c>
      <c r="D12" s="1">
        <v>813</v>
      </c>
      <c r="E12" s="1">
        <v>411</v>
      </c>
      <c r="F12" s="1">
        <v>146</v>
      </c>
      <c r="G12" s="6">
        <v>0.45</v>
      </c>
      <c r="H12" s="1">
        <v>45</v>
      </c>
      <c r="I12" s="10" t="s">
        <v>151</v>
      </c>
      <c r="J12" s="1">
        <v>404</v>
      </c>
      <c r="K12" s="1">
        <f t="shared" si="1"/>
        <v>7</v>
      </c>
      <c r="L12" s="1"/>
      <c r="M12" s="1"/>
      <c r="N12" s="1">
        <v>100</v>
      </c>
      <c r="O12" s="1">
        <f t="shared" si="2"/>
        <v>82.2</v>
      </c>
      <c r="P12" s="5">
        <f t="shared" si="7"/>
        <v>822.60000000000014</v>
      </c>
      <c r="Q12" s="5">
        <f t="shared" si="9"/>
        <v>600</v>
      </c>
      <c r="R12" s="5">
        <v>600</v>
      </c>
      <c r="S12" s="1"/>
      <c r="T12" s="1">
        <f t="shared" si="4"/>
        <v>10.291970802919709</v>
      </c>
      <c r="U12" s="1">
        <f t="shared" si="5"/>
        <v>2.992700729927007</v>
      </c>
      <c r="V12" s="1">
        <v>48.4</v>
      </c>
      <c r="W12" s="1">
        <v>64.2</v>
      </c>
      <c r="X12" s="1">
        <v>87.4</v>
      </c>
      <c r="Y12" s="1">
        <v>80.599999999999994</v>
      </c>
      <c r="Z12" s="1">
        <v>119.6</v>
      </c>
      <c r="AA12" s="1"/>
      <c r="AB12" s="1">
        <f t="shared" si="6"/>
        <v>270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33</v>
      </c>
      <c r="D13" s="1">
        <v>140</v>
      </c>
      <c r="E13" s="1">
        <v>36</v>
      </c>
      <c r="F13" s="1">
        <v>84</v>
      </c>
      <c r="G13" s="6">
        <v>0.5</v>
      </c>
      <c r="H13" s="1">
        <v>40</v>
      </c>
      <c r="I13" s="10" t="s">
        <v>151</v>
      </c>
      <c r="J13" s="1">
        <v>37</v>
      </c>
      <c r="K13" s="1">
        <f t="shared" si="1"/>
        <v>-1</v>
      </c>
      <c r="L13" s="1"/>
      <c r="M13" s="1"/>
      <c r="N13" s="1">
        <v>0</v>
      </c>
      <c r="O13" s="1">
        <f t="shared" si="2"/>
        <v>7.2</v>
      </c>
      <c r="P13" s="5">
        <f t="shared" si="7"/>
        <v>9.6000000000000085</v>
      </c>
      <c r="Q13" s="5">
        <v>0</v>
      </c>
      <c r="R13" s="5">
        <v>0</v>
      </c>
      <c r="S13" s="1"/>
      <c r="T13" s="1">
        <f t="shared" si="4"/>
        <v>11.666666666666666</v>
      </c>
      <c r="U13" s="1">
        <f t="shared" si="5"/>
        <v>11.666666666666666</v>
      </c>
      <c r="V13" s="1">
        <v>6</v>
      </c>
      <c r="W13" s="1">
        <v>13</v>
      </c>
      <c r="X13" s="1">
        <v>8.4</v>
      </c>
      <c r="Y13" s="1">
        <v>17</v>
      </c>
      <c r="Z13" s="1">
        <v>13.2</v>
      </c>
      <c r="AA13" s="1" t="s">
        <v>159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34</v>
      </c>
      <c r="C14" s="1">
        <v>92</v>
      </c>
      <c r="D14" s="1">
        <v>8</v>
      </c>
      <c r="E14" s="1">
        <v>18</v>
      </c>
      <c r="F14" s="1">
        <v>36</v>
      </c>
      <c r="G14" s="6">
        <v>0.4</v>
      </c>
      <c r="H14" s="1">
        <v>50</v>
      </c>
      <c r="I14" s="10" t="s">
        <v>151</v>
      </c>
      <c r="J14" s="1">
        <v>19</v>
      </c>
      <c r="K14" s="1">
        <f t="shared" si="1"/>
        <v>-1</v>
      </c>
      <c r="L14" s="1"/>
      <c r="M14" s="1"/>
      <c r="N14" s="1">
        <v>0</v>
      </c>
      <c r="O14" s="1">
        <f t="shared" si="2"/>
        <v>3.6</v>
      </c>
      <c r="P14" s="5">
        <f t="shared" si="7"/>
        <v>10.800000000000004</v>
      </c>
      <c r="Q14" s="5">
        <f t="shared" ref="Q14:Q15" si="10">R14</f>
        <v>11</v>
      </c>
      <c r="R14" s="5">
        <v>11</v>
      </c>
      <c r="S14" s="1"/>
      <c r="T14" s="1">
        <f t="shared" si="4"/>
        <v>13.055555555555555</v>
      </c>
      <c r="U14" s="1">
        <f t="shared" si="5"/>
        <v>10</v>
      </c>
      <c r="V14" s="1">
        <v>2.2000000000000002</v>
      </c>
      <c r="W14" s="1">
        <v>1.2</v>
      </c>
      <c r="X14" s="1">
        <v>5</v>
      </c>
      <c r="Y14" s="1">
        <v>0</v>
      </c>
      <c r="Z14" s="1">
        <v>1.6</v>
      </c>
      <c r="AA14" s="1"/>
      <c r="AB14" s="1">
        <f t="shared" si="6"/>
        <v>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34</v>
      </c>
      <c r="C15" s="1">
        <v>35</v>
      </c>
      <c r="D15" s="1">
        <v>54</v>
      </c>
      <c r="E15" s="1">
        <v>15</v>
      </c>
      <c r="F15" s="1">
        <v>26</v>
      </c>
      <c r="G15" s="6">
        <v>0.17</v>
      </c>
      <c r="H15" s="1">
        <v>180</v>
      </c>
      <c r="I15" s="10" t="s">
        <v>151</v>
      </c>
      <c r="J15" s="1">
        <v>17</v>
      </c>
      <c r="K15" s="1">
        <f t="shared" si="1"/>
        <v>-2</v>
      </c>
      <c r="L15" s="1"/>
      <c r="M15" s="1"/>
      <c r="N15" s="1">
        <v>0</v>
      </c>
      <c r="O15" s="1">
        <f t="shared" si="2"/>
        <v>3</v>
      </c>
      <c r="P15" s="5">
        <f t="shared" si="7"/>
        <v>13</v>
      </c>
      <c r="Q15" s="5">
        <f t="shared" si="10"/>
        <v>13</v>
      </c>
      <c r="R15" s="5">
        <v>13</v>
      </c>
      <c r="S15" s="1"/>
      <c r="T15" s="1">
        <f t="shared" si="4"/>
        <v>13</v>
      </c>
      <c r="U15" s="1">
        <f t="shared" si="5"/>
        <v>8.6666666666666661</v>
      </c>
      <c r="V15" s="1">
        <v>2</v>
      </c>
      <c r="W15" s="1">
        <v>5</v>
      </c>
      <c r="X15" s="1">
        <v>5</v>
      </c>
      <c r="Y15" s="1">
        <v>4.2</v>
      </c>
      <c r="Z15" s="1">
        <v>7.4</v>
      </c>
      <c r="AA15" s="1"/>
      <c r="AB15" s="1">
        <f t="shared" si="6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43</v>
      </c>
      <c r="B16" s="11" t="s">
        <v>34</v>
      </c>
      <c r="C16" s="11"/>
      <c r="D16" s="11"/>
      <c r="E16" s="11"/>
      <c r="F16" s="11"/>
      <c r="G16" s="12">
        <v>0</v>
      </c>
      <c r="H16" s="11">
        <v>50</v>
      </c>
      <c r="I16" s="13" t="s">
        <v>151</v>
      </c>
      <c r="J16" s="11"/>
      <c r="K16" s="11">
        <f t="shared" si="1"/>
        <v>0</v>
      </c>
      <c r="L16" s="11"/>
      <c r="M16" s="11"/>
      <c r="N16" s="11"/>
      <c r="O16" s="11">
        <f t="shared" si="2"/>
        <v>0</v>
      </c>
      <c r="P16" s="14"/>
      <c r="Q16" s="14"/>
      <c r="R16" s="14"/>
      <c r="S16" s="11"/>
      <c r="T16" s="11" t="e">
        <f t="shared" ref="T16:T68" si="11">(F16+N16+P16)/O16</f>
        <v>#DIV/0!</v>
      </c>
      <c r="U16" s="11" t="e">
        <f t="shared" si="5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 t="s">
        <v>44</v>
      </c>
      <c r="AB16" s="11">
        <f t="shared" ref="AB16:AB68" si="12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45</v>
      </c>
      <c r="B17" s="15" t="s">
        <v>34</v>
      </c>
      <c r="C17" s="15">
        <v>-2</v>
      </c>
      <c r="D17" s="15">
        <v>2</v>
      </c>
      <c r="E17" s="15"/>
      <c r="F17" s="15"/>
      <c r="G17" s="16">
        <v>0</v>
      </c>
      <c r="H17" s="15">
        <v>55</v>
      </c>
      <c r="I17" s="17" t="s">
        <v>152</v>
      </c>
      <c r="J17" s="15"/>
      <c r="K17" s="15">
        <f t="shared" si="1"/>
        <v>0</v>
      </c>
      <c r="L17" s="15"/>
      <c r="M17" s="15"/>
      <c r="N17" s="15"/>
      <c r="O17" s="15">
        <f t="shared" si="2"/>
        <v>0</v>
      </c>
      <c r="P17" s="18"/>
      <c r="Q17" s="18"/>
      <c r="R17" s="18"/>
      <c r="S17" s="15"/>
      <c r="T17" s="15" t="e">
        <f t="shared" si="11"/>
        <v>#DIV/0!</v>
      </c>
      <c r="U17" s="15" t="e">
        <f t="shared" si="5"/>
        <v>#DIV/0!</v>
      </c>
      <c r="V17" s="15">
        <v>0</v>
      </c>
      <c r="W17" s="15">
        <v>0</v>
      </c>
      <c r="X17" s="15">
        <v>-0.2</v>
      </c>
      <c r="Y17" s="15">
        <v>0</v>
      </c>
      <c r="Z17" s="15">
        <v>-0.4</v>
      </c>
      <c r="AA17" s="15" t="s">
        <v>46</v>
      </c>
      <c r="AB17" s="15">
        <f t="shared" si="1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9</v>
      </c>
      <c r="D18" s="1">
        <v>76</v>
      </c>
      <c r="E18" s="1">
        <v>-4</v>
      </c>
      <c r="F18" s="1">
        <v>44</v>
      </c>
      <c r="G18" s="6">
        <v>0.3</v>
      </c>
      <c r="H18" s="1">
        <v>40</v>
      </c>
      <c r="I18" s="10" t="s">
        <v>151</v>
      </c>
      <c r="J18" s="1">
        <v>18</v>
      </c>
      <c r="K18" s="1">
        <f t="shared" si="1"/>
        <v>-22</v>
      </c>
      <c r="L18" s="1"/>
      <c r="M18" s="1"/>
      <c r="N18" s="1">
        <v>0</v>
      </c>
      <c r="O18" s="1">
        <f t="shared" si="2"/>
        <v>-0.8</v>
      </c>
      <c r="P18" s="5"/>
      <c r="Q18" s="5">
        <f t="shared" ref="Q18:Q19" si="13">P18</f>
        <v>0</v>
      </c>
      <c r="R18" s="5"/>
      <c r="S18" s="1"/>
      <c r="T18" s="1">
        <f t="shared" ref="T18:T20" si="14">(F18+N18+Q18)/O18</f>
        <v>-55</v>
      </c>
      <c r="U18" s="1">
        <f t="shared" si="5"/>
        <v>-55</v>
      </c>
      <c r="V18" s="1">
        <v>3.2</v>
      </c>
      <c r="W18" s="1">
        <v>5.4</v>
      </c>
      <c r="X18" s="1">
        <v>4.4000000000000004</v>
      </c>
      <c r="Y18" s="1">
        <v>4.8</v>
      </c>
      <c r="Z18" s="1">
        <v>8.8000000000000007</v>
      </c>
      <c r="AA18" s="24" t="s">
        <v>35</v>
      </c>
      <c r="AB18" s="1">
        <f t="shared" ref="AB18:AB20" si="15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48</v>
      </c>
      <c r="B19" s="1" t="s">
        <v>34</v>
      </c>
      <c r="C19" s="1"/>
      <c r="D19" s="1">
        <v>1</v>
      </c>
      <c r="E19" s="1"/>
      <c r="F19" s="1"/>
      <c r="G19" s="6">
        <v>0.4</v>
      </c>
      <c r="H19" s="1" t="e">
        <v>#N/A</v>
      </c>
      <c r="I19" s="10" t="s">
        <v>151</v>
      </c>
      <c r="J19" s="1">
        <v>1</v>
      </c>
      <c r="K19" s="1">
        <f t="shared" si="1"/>
        <v>-1</v>
      </c>
      <c r="L19" s="1"/>
      <c r="M19" s="1"/>
      <c r="N19" s="20"/>
      <c r="O19" s="1">
        <f t="shared" si="2"/>
        <v>0</v>
      </c>
      <c r="P19" s="23">
        <v>50</v>
      </c>
      <c r="Q19" s="5">
        <f t="shared" si="13"/>
        <v>50</v>
      </c>
      <c r="R19" s="5"/>
      <c r="S19" s="1"/>
      <c r="T19" s="1" t="e">
        <f t="shared" si="14"/>
        <v>#DIV/0!</v>
      </c>
      <c r="U19" s="1" t="e">
        <f t="shared" si="5"/>
        <v>#DIV/0!</v>
      </c>
      <c r="V19" s="1">
        <v>3.2</v>
      </c>
      <c r="W19" s="1">
        <v>7.4</v>
      </c>
      <c r="X19" s="1">
        <v>6</v>
      </c>
      <c r="Y19" s="1">
        <v>5</v>
      </c>
      <c r="Z19" s="1">
        <v>0</v>
      </c>
      <c r="AA19" s="20" t="s">
        <v>49</v>
      </c>
      <c r="AB19" s="1">
        <f t="shared" si="15"/>
        <v>20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34</v>
      </c>
      <c r="C20" s="1">
        <v>179</v>
      </c>
      <c r="D20" s="1">
        <v>66</v>
      </c>
      <c r="E20" s="1">
        <v>117</v>
      </c>
      <c r="F20" s="1">
        <v>40</v>
      </c>
      <c r="G20" s="6">
        <v>0.35</v>
      </c>
      <c r="H20" s="1">
        <v>40</v>
      </c>
      <c r="I20" s="10" t="s">
        <v>151</v>
      </c>
      <c r="J20" s="1">
        <v>121</v>
      </c>
      <c r="K20" s="1">
        <f t="shared" si="1"/>
        <v>-4</v>
      </c>
      <c r="L20" s="1"/>
      <c r="M20" s="1"/>
      <c r="N20" s="1">
        <v>0</v>
      </c>
      <c r="O20" s="1">
        <f t="shared" si="2"/>
        <v>23.4</v>
      </c>
      <c r="P20" s="5">
        <f>12*O20-N20-F20</f>
        <v>240.79999999999995</v>
      </c>
      <c r="Q20" s="5">
        <f>R20</f>
        <v>200</v>
      </c>
      <c r="R20" s="5">
        <v>200</v>
      </c>
      <c r="S20" s="1"/>
      <c r="T20" s="1">
        <f t="shared" si="14"/>
        <v>10.256410256410257</v>
      </c>
      <c r="U20" s="1">
        <f t="shared" si="5"/>
        <v>1.7094017094017095</v>
      </c>
      <c r="V20" s="1">
        <v>4.5999999999999996</v>
      </c>
      <c r="W20" s="1">
        <v>5.8</v>
      </c>
      <c r="X20" s="1">
        <v>18.8</v>
      </c>
      <c r="Y20" s="1">
        <v>9.4</v>
      </c>
      <c r="Z20" s="1">
        <v>19</v>
      </c>
      <c r="AA20" s="1"/>
      <c r="AB20" s="1">
        <f t="shared" si="15"/>
        <v>70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51</v>
      </c>
      <c r="B21" s="15" t="s">
        <v>34</v>
      </c>
      <c r="C21" s="15">
        <v>31</v>
      </c>
      <c r="D21" s="15"/>
      <c r="E21" s="15"/>
      <c r="F21" s="15"/>
      <c r="G21" s="16">
        <v>0</v>
      </c>
      <c r="H21" s="15">
        <v>55</v>
      </c>
      <c r="I21" s="17" t="s">
        <v>152</v>
      </c>
      <c r="J21" s="15"/>
      <c r="K21" s="15">
        <f t="shared" si="1"/>
        <v>0</v>
      </c>
      <c r="L21" s="15"/>
      <c r="M21" s="15"/>
      <c r="N21" s="15"/>
      <c r="O21" s="15">
        <f t="shared" si="2"/>
        <v>0</v>
      </c>
      <c r="P21" s="18"/>
      <c r="Q21" s="18"/>
      <c r="R21" s="18"/>
      <c r="S21" s="15"/>
      <c r="T21" s="15" t="e">
        <f t="shared" si="11"/>
        <v>#DIV/0!</v>
      </c>
      <c r="U21" s="15" t="e">
        <f t="shared" si="5"/>
        <v>#DIV/0!</v>
      </c>
      <c r="V21" s="15">
        <v>-1.2</v>
      </c>
      <c r="W21" s="15">
        <v>0</v>
      </c>
      <c r="X21" s="15">
        <v>0.8</v>
      </c>
      <c r="Y21" s="15">
        <v>-1.8</v>
      </c>
      <c r="Z21" s="15">
        <v>2</v>
      </c>
      <c r="AA21" s="17" t="s">
        <v>55</v>
      </c>
      <c r="AB21" s="15">
        <f t="shared" si="1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34</v>
      </c>
      <c r="C22" s="1">
        <v>113</v>
      </c>
      <c r="D22" s="1">
        <v>46</v>
      </c>
      <c r="E22" s="1">
        <v>31</v>
      </c>
      <c r="F22" s="1">
        <v>60</v>
      </c>
      <c r="G22" s="6">
        <v>0.17</v>
      </c>
      <c r="H22" s="1">
        <v>120</v>
      </c>
      <c r="I22" s="10" t="s">
        <v>151</v>
      </c>
      <c r="J22" s="1">
        <v>31</v>
      </c>
      <c r="K22" s="1">
        <f t="shared" si="1"/>
        <v>0</v>
      </c>
      <c r="L22" s="1"/>
      <c r="M22" s="1"/>
      <c r="N22" s="1">
        <v>0</v>
      </c>
      <c r="O22" s="1">
        <f t="shared" si="2"/>
        <v>6.2</v>
      </c>
      <c r="P22" s="5">
        <f t="shared" ref="P22" si="16">13*O22-N22-F22</f>
        <v>20.600000000000009</v>
      </c>
      <c r="Q22" s="5">
        <f>R22</f>
        <v>21</v>
      </c>
      <c r="R22" s="5">
        <v>21</v>
      </c>
      <c r="S22" s="1"/>
      <c r="T22" s="1">
        <f t="shared" ref="T22:T23" si="17">(F22+N22+Q22)/O22</f>
        <v>13.064516129032258</v>
      </c>
      <c r="U22" s="1">
        <f t="shared" si="5"/>
        <v>9.67741935483871</v>
      </c>
      <c r="V22" s="1">
        <v>5.4</v>
      </c>
      <c r="W22" s="1">
        <v>6.8</v>
      </c>
      <c r="X22" s="1">
        <v>5.2</v>
      </c>
      <c r="Y22" s="1">
        <v>14.2</v>
      </c>
      <c r="Z22" s="1">
        <v>11.4</v>
      </c>
      <c r="AA22" s="1"/>
      <c r="AB22" s="1">
        <f t="shared" ref="AB22:AB23" si="18">ROUND(Q22*G22,0)</f>
        <v>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34</v>
      </c>
      <c r="C23" s="1">
        <v>132</v>
      </c>
      <c r="D23" s="1">
        <v>27</v>
      </c>
      <c r="E23" s="1">
        <v>3</v>
      </c>
      <c r="F23" s="1">
        <v>129</v>
      </c>
      <c r="G23" s="6">
        <v>0.05</v>
      </c>
      <c r="H23" s="1">
        <v>120</v>
      </c>
      <c r="I23" s="10" t="s">
        <v>151</v>
      </c>
      <c r="J23" s="1">
        <v>3</v>
      </c>
      <c r="K23" s="1">
        <f t="shared" si="1"/>
        <v>0</v>
      </c>
      <c r="L23" s="1"/>
      <c r="M23" s="1"/>
      <c r="N23" s="1">
        <v>0</v>
      </c>
      <c r="O23" s="1">
        <f t="shared" si="2"/>
        <v>0.6</v>
      </c>
      <c r="P23" s="5"/>
      <c r="Q23" s="5">
        <f t="shared" ref="Q23" si="19">P23</f>
        <v>0</v>
      </c>
      <c r="R23" s="5"/>
      <c r="S23" s="1"/>
      <c r="T23" s="1">
        <f t="shared" si="17"/>
        <v>215</v>
      </c>
      <c r="U23" s="1">
        <f t="shared" si="5"/>
        <v>215</v>
      </c>
      <c r="V23" s="1">
        <v>3.8</v>
      </c>
      <c r="W23" s="1">
        <v>5.4</v>
      </c>
      <c r="X23" s="1">
        <v>4</v>
      </c>
      <c r="Y23" s="1">
        <v>8.4</v>
      </c>
      <c r="Z23" s="1">
        <v>13.2</v>
      </c>
      <c r="AA23" s="24" t="s">
        <v>35</v>
      </c>
      <c r="AB23" s="1">
        <f t="shared" si="18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54</v>
      </c>
      <c r="B24" s="15" t="s">
        <v>34</v>
      </c>
      <c r="C24" s="15">
        <v>2</v>
      </c>
      <c r="D24" s="15">
        <v>2</v>
      </c>
      <c r="E24" s="15"/>
      <c r="F24" s="15"/>
      <c r="G24" s="16">
        <v>0</v>
      </c>
      <c r="H24" s="15">
        <v>40</v>
      </c>
      <c r="I24" s="17" t="s">
        <v>152</v>
      </c>
      <c r="J24" s="15"/>
      <c r="K24" s="15">
        <f t="shared" si="1"/>
        <v>0</v>
      </c>
      <c r="L24" s="15"/>
      <c r="M24" s="15"/>
      <c r="N24" s="15"/>
      <c r="O24" s="15">
        <f t="shared" si="2"/>
        <v>0</v>
      </c>
      <c r="P24" s="18"/>
      <c r="Q24" s="18"/>
      <c r="R24" s="18"/>
      <c r="S24" s="15"/>
      <c r="T24" s="15" t="e">
        <f t="shared" si="11"/>
        <v>#DIV/0!</v>
      </c>
      <c r="U24" s="15" t="e">
        <f t="shared" si="5"/>
        <v>#DIV/0!</v>
      </c>
      <c r="V24" s="15">
        <v>-0.2</v>
      </c>
      <c r="W24" s="15">
        <v>0</v>
      </c>
      <c r="X24" s="15">
        <v>-0.4</v>
      </c>
      <c r="Y24" s="15">
        <v>-0.4</v>
      </c>
      <c r="Z24" s="15">
        <v>-1.4</v>
      </c>
      <c r="AA24" s="15" t="s">
        <v>55</v>
      </c>
      <c r="AB24" s="15">
        <f t="shared" si="1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56</v>
      </c>
      <c r="B25" s="15" t="s">
        <v>34</v>
      </c>
      <c r="C25" s="15">
        <v>-5</v>
      </c>
      <c r="D25" s="15">
        <v>5</v>
      </c>
      <c r="E25" s="15"/>
      <c r="F25" s="15"/>
      <c r="G25" s="16">
        <v>0</v>
      </c>
      <c r="H25" s="15" t="e">
        <v>#N/A</v>
      </c>
      <c r="I25" s="17" t="s">
        <v>152</v>
      </c>
      <c r="J25" s="15"/>
      <c r="K25" s="15">
        <f t="shared" si="1"/>
        <v>0</v>
      </c>
      <c r="L25" s="15"/>
      <c r="M25" s="15"/>
      <c r="N25" s="15"/>
      <c r="O25" s="15">
        <f t="shared" si="2"/>
        <v>0</v>
      </c>
      <c r="P25" s="18"/>
      <c r="Q25" s="18"/>
      <c r="R25" s="18"/>
      <c r="S25" s="15"/>
      <c r="T25" s="15" t="e">
        <f t="shared" si="11"/>
        <v>#DIV/0!</v>
      </c>
      <c r="U25" s="15" t="e">
        <f t="shared" si="5"/>
        <v>#DIV/0!</v>
      </c>
      <c r="V25" s="15">
        <v>0</v>
      </c>
      <c r="W25" s="15">
        <v>0</v>
      </c>
      <c r="X25" s="15">
        <v>0</v>
      </c>
      <c r="Y25" s="15">
        <v>1</v>
      </c>
      <c r="Z25" s="15">
        <v>0</v>
      </c>
      <c r="AA25" s="15" t="s">
        <v>57</v>
      </c>
      <c r="AB25" s="15">
        <f t="shared" si="1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58</v>
      </c>
      <c r="B26" s="15" t="s">
        <v>34</v>
      </c>
      <c r="C26" s="15">
        <v>-12</v>
      </c>
      <c r="D26" s="15">
        <v>43</v>
      </c>
      <c r="E26" s="15"/>
      <c r="F26" s="15"/>
      <c r="G26" s="16">
        <v>0</v>
      </c>
      <c r="H26" s="15">
        <v>40</v>
      </c>
      <c r="I26" s="17" t="s">
        <v>152</v>
      </c>
      <c r="J26" s="15"/>
      <c r="K26" s="15">
        <f t="shared" si="1"/>
        <v>0</v>
      </c>
      <c r="L26" s="15"/>
      <c r="M26" s="15"/>
      <c r="N26" s="15"/>
      <c r="O26" s="15">
        <f t="shared" si="2"/>
        <v>0</v>
      </c>
      <c r="P26" s="18"/>
      <c r="Q26" s="18"/>
      <c r="R26" s="18"/>
      <c r="S26" s="15"/>
      <c r="T26" s="15" t="e">
        <f t="shared" si="11"/>
        <v>#DIV/0!</v>
      </c>
      <c r="U26" s="15" t="e">
        <f t="shared" si="5"/>
        <v>#DIV/0!</v>
      </c>
      <c r="V26" s="15">
        <v>0</v>
      </c>
      <c r="W26" s="15">
        <v>-0.2</v>
      </c>
      <c r="X26" s="15">
        <v>-0.2</v>
      </c>
      <c r="Y26" s="15">
        <v>-1</v>
      </c>
      <c r="Z26" s="15">
        <v>-4.2</v>
      </c>
      <c r="AA26" s="15" t="s">
        <v>59</v>
      </c>
      <c r="AB26" s="15">
        <f t="shared" si="1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125</v>
      </c>
      <c r="D27" s="1">
        <v>80</v>
      </c>
      <c r="E27" s="1">
        <v>73</v>
      </c>
      <c r="F27" s="1">
        <v>51</v>
      </c>
      <c r="G27" s="6">
        <v>0.35</v>
      </c>
      <c r="H27" s="1">
        <v>45</v>
      </c>
      <c r="I27" s="10" t="s">
        <v>151</v>
      </c>
      <c r="J27" s="1">
        <v>75</v>
      </c>
      <c r="K27" s="1">
        <f t="shared" si="1"/>
        <v>-2</v>
      </c>
      <c r="L27" s="1"/>
      <c r="M27" s="1"/>
      <c r="N27" s="1">
        <v>0</v>
      </c>
      <c r="O27" s="1">
        <f t="shared" si="2"/>
        <v>14.6</v>
      </c>
      <c r="P27" s="5">
        <f t="shared" ref="P27:P30" si="20">13*O27-N27-F27</f>
        <v>138.79999999999998</v>
      </c>
      <c r="Q27" s="5">
        <f>R27</f>
        <v>120</v>
      </c>
      <c r="R27" s="5">
        <v>120</v>
      </c>
      <c r="S27" s="1"/>
      <c r="T27" s="1">
        <f t="shared" ref="T27:T30" si="21">(F27+N27+Q27)/O27</f>
        <v>11.712328767123289</v>
      </c>
      <c r="U27" s="1">
        <f t="shared" si="5"/>
        <v>3.493150684931507</v>
      </c>
      <c r="V27" s="1">
        <v>1.8</v>
      </c>
      <c r="W27" s="1">
        <v>2.8</v>
      </c>
      <c r="X27" s="1">
        <v>9.4</v>
      </c>
      <c r="Y27" s="1">
        <v>4.8</v>
      </c>
      <c r="Z27" s="1">
        <v>13.8</v>
      </c>
      <c r="AA27" s="1"/>
      <c r="AB27" s="1">
        <f t="shared" ref="AB27:AB30" si="22">ROUND(Q27*G27,0)</f>
        <v>42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34</v>
      </c>
      <c r="C28" s="1">
        <v>89</v>
      </c>
      <c r="D28" s="1">
        <v>22</v>
      </c>
      <c r="E28" s="1">
        <v>14</v>
      </c>
      <c r="F28" s="1">
        <v>67</v>
      </c>
      <c r="G28" s="6">
        <v>0.35</v>
      </c>
      <c r="H28" s="1">
        <v>45</v>
      </c>
      <c r="I28" s="10" t="s">
        <v>151</v>
      </c>
      <c r="J28" s="1">
        <v>18</v>
      </c>
      <c r="K28" s="1">
        <f t="shared" si="1"/>
        <v>-4</v>
      </c>
      <c r="L28" s="1"/>
      <c r="M28" s="1"/>
      <c r="N28" s="1">
        <v>0</v>
      </c>
      <c r="O28" s="1">
        <f t="shared" si="2"/>
        <v>2.8</v>
      </c>
      <c r="P28" s="5"/>
      <c r="Q28" s="5">
        <f t="shared" ref="Q28" si="23">P28</f>
        <v>0</v>
      </c>
      <c r="R28" s="5"/>
      <c r="S28" s="1"/>
      <c r="T28" s="1">
        <f t="shared" si="21"/>
        <v>23.928571428571431</v>
      </c>
      <c r="U28" s="1">
        <f t="shared" si="5"/>
        <v>23.928571428571431</v>
      </c>
      <c r="V28" s="1">
        <v>3.4</v>
      </c>
      <c r="W28" s="1">
        <v>5.4</v>
      </c>
      <c r="X28" s="1">
        <v>3.4</v>
      </c>
      <c r="Y28" s="1">
        <v>4.2</v>
      </c>
      <c r="Z28" s="1">
        <v>6.2</v>
      </c>
      <c r="AA28" s="24" t="s">
        <v>35</v>
      </c>
      <c r="AB28" s="1">
        <f t="shared" si="2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117</v>
      </c>
      <c r="D29" s="1">
        <v>43</v>
      </c>
      <c r="E29" s="1">
        <v>75</v>
      </c>
      <c r="F29" s="1">
        <v>-3</v>
      </c>
      <c r="G29" s="6">
        <v>0.35</v>
      </c>
      <c r="H29" s="1">
        <v>45</v>
      </c>
      <c r="I29" s="10" t="s">
        <v>151</v>
      </c>
      <c r="J29" s="1">
        <v>95</v>
      </c>
      <c r="K29" s="1">
        <f t="shared" si="1"/>
        <v>-20</v>
      </c>
      <c r="L29" s="1"/>
      <c r="M29" s="1"/>
      <c r="N29" s="1">
        <v>0</v>
      </c>
      <c r="O29" s="1">
        <f t="shared" si="2"/>
        <v>15</v>
      </c>
      <c r="P29" s="5">
        <f>10*O29-N29-F29</f>
        <v>153</v>
      </c>
      <c r="Q29" s="5">
        <f t="shared" ref="Q29:Q30" si="24">R29</f>
        <v>153</v>
      </c>
      <c r="R29" s="5">
        <v>153</v>
      </c>
      <c r="S29" s="1"/>
      <c r="T29" s="1">
        <f t="shared" si="21"/>
        <v>10</v>
      </c>
      <c r="U29" s="1">
        <f t="shared" si="5"/>
        <v>-0.2</v>
      </c>
      <c r="V29" s="1">
        <v>7.8</v>
      </c>
      <c r="W29" s="1">
        <v>9.8000000000000007</v>
      </c>
      <c r="X29" s="1">
        <v>14.6</v>
      </c>
      <c r="Y29" s="1">
        <v>9.4</v>
      </c>
      <c r="Z29" s="1">
        <v>21</v>
      </c>
      <c r="AA29" s="1"/>
      <c r="AB29" s="1">
        <f t="shared" si="22"/>
        <v>54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>
        <v>512.13599999999997</v>
      </c>
      <c r="D30" s="1">
        <v>830.03</v>
      </c>
      <c r="E30" s="1">
        <v>449.95299999999997</v>
      </c>
      <c r="F30" s="1">
        <v>491.90499999999997</v>
      </c>
      <c r="G30" s="6">
        <v>1</v>
      </c>
      <c r="H30" s="1">
        <v>50</v>
      </c>
      <c r="I30" s="10" t="s">
        <v>151</v>
      </c>
      <c r="J30" s="1">
        <v>460.01499999999999</v>
      </c>
      <c r="K30" s="1">
        <f t="shared" si="1"/>
        <v>-10.062000000000012</v>
      </c>
      <c r="L30" s="1"/>
      <c r="M30" s="1"/>
      <c r="N30" s="1">
        <v>450</v>
      </c>
      <c r="O30" s="1">
        <f t="shared" si="2"/>
        <v>89.990600000000001</v>
      </c>
      <c r="P30" s="5">
        <f t="shared" si="20"/>
        <v>227.97280000000001</v>
      </c>
      <c r="Q30" s="5">
        <f t="shared" si="24"/>
        <v>800</v>
      </c>
      <c r="R30" s="5">
        <v>800</v>
      </c>
      <c r="S30" s="1" t="s">
        <v>156</v>
      </c>
      <c r="T30" s="1">
        <f t="shared" si="21"/>
        <v>19.356521681153364</v>
      </c>
      <c r="U30" s="1">
        <f t="shared" si="5"/>
        <v>10.466704300226912</v>
      </c>
      <c r="V30" s="1">
        <v>71.275599999999997</v>
      </c>
      <c r="W30" s="1">
        <v>59.572400000000002</v>
      </c>
      <c r="X30" s="1">
        <v>92.472999999999999</v>
      </c>
      <c r="Y30" s="1">
        <v>81.257599999999996</v>
      </c>
      <c r="Z30" s="1">
        <v>93.058399999999992</v>
      </c>
      <c r="AA30" s="1"/>
      <c r="AB30" s="1">
        <f t="shared" si="22"/>
        <v>800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64</v>
      </c>
      <c r="B31" s="15" t="s">
        <v>31</v>
      </c>
      <c r="C31" s="15">
        <v>-1.0999999999999999E-2</v>
      </c>
      <c r="D31" s="15">
        <v>1.0999999999999999E-2</v>
      </c>
      <c r="E31" s="15"/>
      <c r="F31" s="15"/>
      <c r="G31" s="16">
        <v>0</v>
      </c>
      <c r="H31" s="15">
        <v>180</v>
      </c>
      <c r="I31" s="17" t="s">
        <v>152</v>
      </c>
      <c r="J31" s="15">
        <v>0.8</v>
      </c>
      <c r="K31" s="15">
        <f t="shared" si="1"/>
        <v>-0.8</v>
      </c>
      <c r="L31" s="15"/>
      <c r="M31" s="15"/>
      <c r="N31" s="15"/>
      <c r="O31" s="15">
        <f t="shared" si="2"/>
        <v>0</v>
      </c>
      <c r="P31" s="18"/>
      <c r="Q31" s="18"/>
      <c r="R31" s="18"/>
      <c r="S31" s="15"/>
      <c r="T31" s="15" t="e">
        <f t="shared" si="11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7.0199999999999999E-2</v>
      </c>
      <c r="Z31" s="15">
        <v>6.6000000000000003E-2</v>
      </c>
      <c r="AA31" s="15" t="s">
        <v>55</v>
      </c>
      <c r="AB31" s="15">
        <f t="shared" si="12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65</v>
      </c>
      <c r="B32" s="15" t="s">
        <v>31</v>
      </c>
      <c r="C32" s="15">
        <v>-2.4750000000000001</v>
      </c>
      <c r="D32" s="15">
        <v>7.85</v>
      </c>
      <c r="E32" s="15"/>
      <c r="F32" s="15"/>
      <c r="G32" s="16">
        <v>0</v>
      </c>
      <c r="H32" s="15">
        <v>60</v>
      </c>
      <c r="I32" s="17" t="s">
        <v>152</v>
      </c>
      <c r="J32" s="15"/>
      <c r="K32" s="15">
        <f t="shared" si="1"/>
        <v>0</v>
      </c>
      <c r="L32" s="15"/>
      <c r="M32" s="15"/>
      <c r="N32" s="15"/>
      <c r="O32" s="15">
        <f t="shared" si="2"/>
        <v>0</v>
      </c>
      <c r="P32" s="18"/>
      <c r="Q32" s="18"/>
      <c r="R32" s="18"/>
      <c r="S32" s="15"/>
      <c r="T32" s="15" t="e">
        <f t="shared" si="11"/>
        <v>#DIV/0!</v>
      </c>
      <c r="U32" s="15" t="e">
        <f t="shared" si="5"/>
        <v>#DIV/0!</v>
      </c>
      <c r="V32" s="15">
        <v>0</v>
      </c>
      <c r="W32" s="15">
        <v>0</v>
      </c>
      <c r="X32" s="15">
        <v>4.6159999999999997</v>
      </c>
      <c r="Y32" s="15">
        <v>10.747999999999999</v>
      </c>
      <c r="Z32" s="15">
        <v>8.2720000000000002</v>
      </c>
      <c r="AA32" s="15" t="s">
        <v>66</v>
      </c>
      <c r="AB32" s="15">
        <f t="shared" si="1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5" t="s">
        <v>31</v>
      </c>
      <c r="C33" s="15">
        <v>10.507999999999999</v>
      </c>
      <c r="D33" s="15">
        <v>3.7959999999999998</v>
      </c>
      <c r="E33" s="15">
        <v>3.6920000000000002</v>
      </c>
      <c r="F33" s="15">
        <v>3</v>
      </c>
      <c r="G33" s="16">
        <v>0</v>
      </c>
      <c r="H33" s="15">
        <v>180</v>
      </c>
      <c r="I33" s="17" t="s">
        <v>152</v>
      </c>
      <c r="J33" s="15">
        <v>4.3600000000000003</v>
      </c>
      <c r="K33" s="15">
        <f t="shared" si="1"/>
        <v>-0.66800000000000015</v>
      </c>
      <c r="L33" s="15"/>
      <c r="M33" s="15"/>
      <c r="N33" s="15"/>
      <c r="O33" s="15">
        <f t="shared" si="2"/>
        <v>0.73840000000000006</v>
      </c>
      <c r="P33" s="18"/>
      <c r="Q33" s="18"/>
      <c r="R33" s="18"/>
      <c r="S33" s="15"/>
      <c r="T33" s="15">
        <f t="shared" si="11"/>
        <v>4.0628385698808227</v>
      </c>
      <c r="U33" s="15">
        <f t="shared" si="5"/>
        <v>4.0628385698808227</v>
      </c>
      <c r="V33" s="15">
        <v>0.505</v>
      </c>
      <c r="W33" s="15">
        <v>0.79359999999999997</v>
      </c>
      <c r="X33" s="15">
        <v>1.331</v>
      </c>
      <c r="Y33" s="15">
        <v>0.70179999999999998</v>
      </c>
      <c r="Z33" s="15">
        <v>0.51439999999999997</v>
      </c>
      <c r="AA33" s="15" t="s">
        <v>55</v>
      </c>
      <c r="AB33" s="15">
        <f t="shared" si="1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5" t="s">
        <v>31</v>
      </c>
      <c r="C34" s="15">
        <v>-0.89500000000000002</v>
      </c>
      <c r="D34" s="15">
        <v>3.9510000000000001</v>
      </c>
      <c r="E34" s="15">
        <v>-0.69</v>
      </c>
      <c r="F34" s="15"/>
      <c r="G34" s="16">
        <v>0</v>
      </c>
      <c r="H34" s="15">
        <v>35</v>
      </c>
      <c r="I34" s="17" t="s">
        <v>152</v>
      </c>
      <c r="J34" s="15">
        <v>1.4</v>
      </c>
      <c r="K34" s="15">
        <f t="shared" si="1"/>
        <v>-2.09</v>
      </c>
      <c r="L34" s="15"/>
      <c r="M34" s="15"/>
      <c r="N34" s="15"/>
      <c r="O34" s="15">
        <f t="shared" si="2"/>
        <v>-0.13799999999999998</v>
      </c>
      <c r="P34" s="18"/>
      <c r="Q34" s="18"/>
      <c r="R34" s="18"/>
      <c r="S34" s="15"/>
      <c r="T34" s="15">
        <f t="shared" si="11"/>
        <v>0</v>
      </c>
      <c r="U34" s="15">
        <f t="shared" si="5"/>
        <v>0</v>
      </c>
      <c r="V34" s="15">
        <v>0</v>
      </c>
      <c r="W34" s="15">
        <v>0</v>
      </c>
      <c r="X34" s="15">
        <v>0</v>
      </c>
      <c r="Y34" s="15">
        <v>-0.28220000000000001</v>
      </c>
      <c r="Z34" s="15">
        <v>0</v>
      </c>
      <c r="AA34" s="15" t="s">
        <v>55</v>
      </c>
      <c r="AB34" s="15">
        <f t="shared" si="12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155.166</v>
      </c>
      <c r="D35" s="1">
        <v>195.57400000000001</v>
      </c>
      <c r="E35" s="1">
        <v>2.17</v>
      </c>
      <c r="F35" s="1">
        <v>1.4</v>
      </c>
      <c r="G35" s="6">
        <v>1</v>
      </c>
      <c r="H35" s="1">
        <v>40</v>
      </c>
      <c r="I35" s="10" t="s">
        <v>151</v>
      </c>
      <c r="J35" s="1">
        <v>25.2</v>
      </c>
      <c r="K35" s="1">
        <f t="shared" si="1"/>
        <v>-23.03</v>
      </c>
      <c r="L35" s="1"/>
      <c r="M35" s="1"/>
      <c r="N35" s="1">
        <v>250</v>
      </c>
      <c r="O35" s="1">
        <f t="shared" si="2"/>
        <v>0.434</v>
      </c>
      <c r="P35" s="5"/>
      <c r="Q35" s="5">
        <f>R35</f>
        <v>310</v>
      </c>
      <c r="R35" s="5">
        <v>310</v>
      </c>
      <c r="S35" s="1" t="s">
        <v>156</v>
      </c>
      <c r="T35" s="1">
        <f>(F35+N35+Q35)/O35</f>
        <v>1293.5483870967741</v>
      </c>
      <c r="U35" s="1">
        <f t="shared" si="5"/>
        <v>579.26267281105993</v>
      </c>
      <c r="V35" s="1">
        <v>35.267399999999988</v>
      </c>
      <c r="W35" s="1">
        <v>7.5060000000000002</v>
      </c>
      <c r="X35" s="1">
        <v>79.679400000000001</v>
      </c>
      <c r="Y35" s="1">
        <v>5.6509999999999998</v>
      </c>
      <c r="Z35" s="1">
        <v>8.2227999999999994</v>
      </c>
      <c r="AA35" s="21" t="s">
        <v>35</v>
      </c>
      <c r="AB35" s="1">
        <f>ROUND(Q35*G35,0)</f>
        <v>310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70</v>
      </c>
      <c r="B36" s="11" t="s">
        <v>31</v>
      </c>
      <c r="C36" s="11"/>
      <c r="D36" s="11"/>
      <c r="E36" s="11"/>
      <c r="F36" s="11"/>
      <c r="G36" s="12">
        <v>0</v>
      </c>
      <c r="H36" s="11">
        <v>30</v>
      </c>
      <c r="I36" s="13" t="s">
        <v>151</v>
      </c>
      <c r="J36" s="11"/>
      <c r="K36" s="11">
        <f t="shared" si="1"/>
        <v>0</v>
      </c>
      <c r="L36" s="11"/>
      <c r="M36" s="11"/>
      <c r="N36" s="11"/>
      <c r="O36" s="11">
        <f t="shared" si="2"/>
        <v>0</v>
      </c>
      <c r="P36" s="14"/>
      <c r="Q36" s="14"/>
      <c r="R36" s="14"/>
      <c r="S36" s="11"/>
      <c r="T36" s="11" t="e">
        <f t="shared" si="11"/>
        <v>#DIV/0!</v>
      </c>
      <c r="U36" s="11" t="e">
        <f t="shared" si="5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 t="s">
        <v>44</v>
      </c>
      <c r="AB36" s="11">
        <f t="shared" si="1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31</v>
      </c>
      <c r="C37" s="1">
        <v>98.992000000000004</v>
      </c>
      <c r="D37" s="1">
        <v>159.13</v>
      </c>
      <c r="E37" s="1">
        <v>42.057000000000002</v>
      </c>
      <c r="F37" s="1">
        <v>67.793999999999997</v>
      </c>
      <c r="G37" s="6">
        <v>1</v>
      </c>
      <c r="H37" s="1">
        <v>30</v>
      </c>
      <c r="I37" s="10" t="s">
        <v>151</v>
      </c>
      <c r="J37" s="1">
        <v>52.5</v>
      </c>
      <c r="K37" s="1">
        <f t="shared" si="1"/>
        <v>-10.442999999999998</v>
      </c>
      <c r="L37" s="1"/>
      <c r="M37" s="1"/>
      <c r="N37" s="1">
        <v>0</v>
      </c>
      <c r="O37" s="1">
        <f t="shared" si="2"/>
        <v>8.4114000000000004</v>
      </c>
      <c r="P37" s="5">
        <f t="shared" ref="P37:P39" si="25">13*O37-N37-F37</f>
        <v>41.554200000000009</v>
      </c>
      <c r="Q37" s="5">
        <f>R37</f>
        <v>30</v>
      </c>
      <c r="R37" s="5">
        <v>30</v>
      </c>
      <c r="S37" s="1"/>
      <c r="T37" s="1">
        <f t="shared" ref="T37:T40" si="26">(F37+N37+Q37)/O37</f>
        <v>11.62636421998716</v>
      </c>
      <c r="U37" s="1">
        <f t="shared" si="5"/>
        <v>8.0597760182609299</v>
      </c>
      <c r="V37" s="1">
        <v>13.194000000000001</v>
      </c>
      <c r="W37" s="1">
        <v>18.232800000000001</v>
      </c>
      <c r="X37" s="1">
        <v>8.8724000000000007</v>
      </c>
      <c r="Y37" s="1">
        <v>37.026000000000003</v>
      </c>
      <c r="Z37" s="1">
        <v>14.6968</v>
      </c>
      <c r="AA37" s="1" t="s">
        <v>72</v>
      </c>
      <c r="AB37" s="1">
        <f t="shared" ref="AB37:AB40" si="27">ROUND(Q37*G37,0)</f>
        <v>30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31</v>
      </c>
      <c r="C38" s="1">
        <v>13.856999999999999</v>
      </c>
      <c r="D38" s="1">
        <v>96.661000000000001</v>
      </c>
      <c r="E38" s="1">
        <v>1.1839999999999999</v>
      </c>
      <c r="F38" s="1">
        <v>41.661999999999999</v>
      </c>
      <c r="G38" s="6">
        <v>1</v>
      </c>
      <c r="H38" s="1">
        <v>45</v>
      </c>
      <c r="I38" s="10" t="s">
        <v>151</v>
      </c>
      <c r="J38" s="1">
        <v>2.4</v>
      </c>
      <c r="K38" s="1">
        <f t="shared" ref="K38:K69" si="28">E38-J38</f>
        <v>-1.216</v>
      </c>
      <c r="L38" s="1"/>
      <c r="M38" s="1"/>
      <c r="N38" s="1">
        <v>80</v>
      </c>
      <c r="O38" s="1">
        <f t="shared" si="2"/>
        <v>0.23679999999999998</v>
      </c>
      <c r="P38" s="5"/>
      <c r="Q38" s="5">
        <f t="shared" ref="Q38" si="29">P38</f>
        <v>0</v>
      </c>
      <c r="R38" s="5"/>
      <c r="S38" s="1"/>
      <c r="T38" s="1">
        <f t="shared" si="26"/>
        <v>513.77533783783792</v>
      </c>
      <c r="U38" s="1">
        <f t="shared" si="5"/>
        <v>513.77533783783792</v>
      </c>
      <c r="V38" s="1">
        <v>11.605</v>
      </c>
      <c r="W38" s="1">
        <v>7.1724000000000014</v>
      </c>
      <c r="X38" s="1">
        <v>18.2576</v>
      </c>
      <c r="Y38" s="1">
        <v>4.4624000000000006</v>
      </c>
      <c r="Z38" s="1">
        <v>14.6648</v>
      </c>
      <c r="AA38" s="21" t="s">
        <v>35</v>
      </c>
      <c r="AB38" s="1">
        <f t="shared" si="2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31</v>
      </c>
      <c r="C39" s="1">
        <v>240.68</v>
      </c>
      <c r="D39" s="1">
        <v>288.916</v>
      </c>
      <c r="E39" s="1">
        <v>261.69799999999998</v>
      </c>
      <c r="F39" s="1">
        <v>20.2</v>
      </c>
      <c r="G39" s="6">
        <v>1</v>
      </c>
      <c r="H39" s="1">
        <v>40</v>
      </c>
      <c r="I39" s="10" t="s">
        <v>151</v>
      </c>
      <c r="J39" s="1">
        <v>243.38</v>
      </c>
      <c r="K39" s="1">
        <f t="shared" si="28"/>
        <v>18.317999999999984</v>
      </c>
      <c r="L39" s="1"/>
      <c r="M39" s="1"/>
      <c r="N39" s="1">
        <v>650</v>
      </c>
      <c r="O39" s="1">
        <f t="shared" si="2"/>
        <v>52.339599999999997</v>
      </c>
      <c r="P39" s="5">
        <f t="shared" si="25"/>
        <v>10.214800000000015</v>
      </c>
      <c r="Q39" s="5">
        <f t="shared" ref="Q39:Q40" si="30">R39</f>
        <v>150</v>
      </c>
      <c r="R39" s="5">
        <v>150</v>
      </c>
      <c r="S39" s="1"/>
      <c r="T39" s="1">
        <f t="shared" si="26"/>
        <v>15.670734969315777</v>
      </c>
      <c r="U39" s="1">
        <f t="shared" si="5"/>
        <v>12.804836108797165</v>
      </c>
      <c r="V39" s="1">
        <v>117.9396</v>
      </c>
      <c r="W39" s="1">
        <v>61.6312</v>
      </c>
      <c r="X39" s="1">
        <v>87.967600000000004</v>
      </c>
      <c r="Y39" s="1">
        <v>112.49939999999999</v>
      </c>
      <c r="Z39" s="1">
        <v>116.834</v>
      </c>
      <c r="AA39" s="1"/>
      <c r="AB39" s="1">
        <f t="shared" si="27"/>
        <v>150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31</v>
      </c>
      <c r="C40" s="1">
        <v>12.840999999999999</v>
      </c>
      <c r="D40" s="1">
        <v>2.0880000000000001</v>
      </c>
      <c r="E40" s="1">
        <v>8.1479999999999997</v>
      </c>
      <c r="F40" s="1">
        <v>5.0389999999999997</v>
      </c>
      <c r="G40" s="6">
        <v>1</v>
      </c>
      <c r="H40" s="1">
        <v>40</v>
      </c>
      <c r="I40" s="10" t="s">
        <v>151</v>
      </c>
      <c r="J40" s="1">
        <v>8.1</v>
      </c>
      <c r="K40" s="1">
        <f t="shared" si="28"/>
        <v>4.8000000000000043E-2</v>
      </c>
      <c r="L40" s="1"/>
      <c r="M40" s="1"/>
      <c r="N40" s="1">
        <v>8</v>
      </c>
      <c r="O40" s="1">
        <f t="shared" si="2"/>
        <v>1.6295999999999999</v>
      </c>
      <c r="P40" s="5">
        <v>10</v>
      </c>
      <c r="Q40" s="5">
        <f t="shared" si="30"/>
        <v>10</v>
      </c>
      <c r="R40" s="5">
        <v>10</v>
      </c>
      <c r="S40" s="1"/>
      <c r="T40" s="1">
        <f t="shared" si="26"/>
        <v>14.13782523318606</v>
      </c>
      <c r="U40" s="1">
        <f t="shared" si="5"/>
        <v>8.0013500245459017</v>
      </c>
      <c r="V40" s="1">
        <v>2.4148000000000001</v>
      </c>
      <c r="W40" s="1">
        <v>0</v>
      </c>
      <c r="X40" s="1">
        <v>2.5276000000000001</v>
      </c>
      <c r="Y40" s="1">
        <v>16.488399999999999</v>
      </c>
      <c r="Z40" s="1">
        <v>6.2265999999999986</v>
      </c>
      <c r="AA40" s="1"/>
      <c r="AB40" s="1">
        <f t="shared" si="27"/>
        <v>10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76</v>
      </c>
      <c r="B41" s="11" t="s">
        <v>31</v>
      </c>
      <c r="C41" s="11"/>
      <c r="D41" s="11"/>
      <c r="E41" s="11"/>
      <c r="F41" s="11"/>
      <c r="G41" s="12">
        <v>0</v>
      </c>
      <c r="H41" s="11">
        <v>55</v>
      </c>
      <c r="I41" s="13" t="s">
        <v>151</v>
      </c>
      <c r="J41" s="11"/>
      <c r="K41" s="11">
        <f t="shared" si="28"/>
        <v>0</v>
      </c>
      <c r="L41" s="11"/>
      <c r="M41" s="11"/>
      <c r="N41" s="11"/>
      <c r="O41" s="11">
        <f t="shared" si="2"/>
        <v>0</v>
      </c>
      <c r="P41" s="14"/>
      <c r="Q41" s="14"/>
      <c r="R41" s="14"/>
      <c r="S41" s="11"/>
      <c r="T41" s="11" t="e">
        <f t="shared" si="11"/>
        <v>#DIV/0!</v>
      </c>
      <c r="U41" s="11" t="e">
        <f t="shared" si="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 t="s">
        <v>44</v>
      </c>
      <c r="AB41" s="11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34</v>
      </c>
      <c r="C42" s="1">
        <v>183</v>
      </c>
      <c r="D42" s="1">
        <v>53</v>
      </c>
      <c r="E42" s="19">
        <f>14+E108</f>
        <v>32</v>
      </c>
      <c r="F42" s="19">
        <f>86+F108</f>
        <v>79</v>
      </c>
      <c r="G42" s="6">
        <v>0.35</v>
      </c>
      <c r="H42" s="1">
        <v>40</v>
      </c>
      <c r="I42" s="10" t="s">
        <v>151</v>
      </c>
      <c r="J42" s="1">
        <v>22</v>
      </c>
      <c r="K42" s="1">
        <f t="shared" si="28"/>
        <v>10</v>
      </c>
      <c r="L42" s="1"/>
      <c r="M42" s="1"/>
      <c r="N42" s="1">
        <v>0</v>
      </c>
      <c r="O42" s="1">
        <f t="shared" si="2"/>
        <v>6.4</v>
      </c>
      <c r="P42" s="5">
        <v>10</v>
      </c>
      <c r="Q42" s="5">
        <v>0</v>
      </c>
      <c r="R42" s="5">
        <v>0</v>
      </c>
      <c r="S42" s="1"/>
      <c r="T42" s="1">
        <f t="shared" ref="T42:T49" si="31">(F42+N42+Q42)/O42</f>
        <v>12.34375</v>
      </c>
      <c r="U42" s="1">
        <f t="shared" si="5"/>
        <v>12.34375</v>
      </c>
      <c r="V42" s="1">
        <v>7.4</v>
      </c>
      <c r="W42" s="1">
        <v>10.199999999999999</v>
      </c>
      <c r="X42" s="1">
        <v>12.2</v>
      </c>
      <c r="Y42" s="1">
        <v>8.8000000000000007</v>
      </c>
      <c r="Z42" s="1">
        <v>21.6</v>
      </c>
      <c r="AA42" s="1" t="s">
        <v>159</v>
      </c>
      <c r="AB42" s="1">
        <f t="shared" ref="AB42:AB49" si="32">ROUND(Q42*G42,0)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34</v>
      </c>
      <c r="C43" s="1">
        <v>714</v>
      </c>
      <c r="D43" s="1">
        <v>477</v>
      </c>
      <c r="E43" s="19">
        <f>101+E111</f>
        <v>198</v>
      </c>
      <c r="F43" s="19">
        <f>406+F111</f>
        <v>374</v>
      </c>
      <c r="G43" s="6">
        <v>0.4</v>
      </c>
      <c r="H43" s="1">
        <v>45</v>
      </c>
      <c r="I43" s="10" t="s">
        <v>151</v>
      </c>
      <c r="J43" s="1">
        <v>106</v>
      </c>
      <c r="K43" s="1">
        <f t="shared" si="28"/>
        <v>92</v>
      </c>
      <c r="L43" s="1"/>
      <c r="M43" s="1"/>
      <c r="N43" s="1">
        <v>0</v>
      </c>
      <c r="O43" s="1">
        <f t="shared" si="2"/>
        <v>39.6</v>
      </c>
      <c r="P43" s="5">
        <f t="shared" ref="P43:P48" si="33">13*O43-N43-F43</f>
        <v>140.80000000000007</v>
      </c>
      <c r="Q43" s="5">
        <f t="shared" ref="Q43:Q46" si="34">R43</f>
        <v>100</v>
      </c>
      <c r="R43" s="5">
        <v>100</v>
      </c>
      <c r="S43" s="1"/>
      <c r="T43" s="1">
        <f t="shared" si="31"/>
        <v>11.969696969696969</v>
      </c>
      <c r="U43" s="1">
        <f t="shared" si="5"/>
        <v>9.4444444444444446</v>
      </c>
      <c r="V43" s="1">
        <v>35.6</v>
      </c>
      <c r="W43" s="1">
        <v>54.4</v>
      </c>
      <c r="X43" s="1">
        <v>49.6</v>
      </c>
      <c r="Y43" s="1">
        <v>61.6</v>
      </c>
      <c r="Z43" s="1">
        <v>81</v>
      </c>
      <c r="AA43" s="1"/>
      <c r="AB43" s="1">
        <f t="shared" si="32"/>
        <v>40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34</v>
      </c>
      <c r="C44" s="1">
        <v>648</v>
      </c>
      <c r="D44" s="1">
        <v>156</v>
      </c>
      <c r="E44" s="1">
        <v>332</v>
      </c>
      <c r="F44" s="1">
        <v>299</v>
      </c>
      <c r="G44" s="6">
        <v>0.45</v>
      </c>
      <c r="H44" s="1">
        <v>50</v>
      </c>
      <c r="I44" s="10" t="s">
        <v>151</v>
      </c>
      <c r="J44" s="1">
        <v>339</v>
      </c>
      <c r="K44" s="1">
        <f t="shared" si="28"/>
        <v>-7</v>
      </c>
      <c r="L44" s="1"/>
      <c r="M44" s="1"/>
      <c r="N44" s="1">
        <v>0</v>
      </c>
      <c r="O44" s="1">
        <f t="shared" si="2"/>
        <v>66.400000000000006</v>
      </c>
      <c r="P44" s="5">
        <f t="shared" si="33"/>
        <v>564.20000000000005</v>
      </c>
      <c r="Q44" s="5">
        <f t="shared" si="34"/>
        <v>564</v>
      </c>
      <c r="R44" s="5">
        <v>564</v>
      </c>
      <c r="S44" s="1"/>
      <c r="T44" s="1">
        <f t="shared" si="31"/>
        <v>12.996987951807228</v>
      </c>
      <c r="U44" s="1">
        <f t="shared" si="5"/>
        <v>4.5030120481927707</v>
      </c>
      <c r="V44" s="1">
        <v>33</v>
      </c>
      <c r="W44" s="1">
        <v>48.6</v>
      </c>
      <c r="X44" s="1">
        <v>81.8</v>
      </c>
      <c r="Y44" s="1">
        <v>63</v>
      </c>
      <c r="Z44" s="1">
        <v>99</v>
      </c>
      <c r="AA44" s="1"/>
      <c r="AB44" s="1">
        <f t="shared" si="32"/>
        <v>254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>
        <v>322</v>
      </c>
      <c r="D45" s="1">
        <v>268</v>
      </c>
      <c r="E45" s="1">
        <v>260</v>
      </c>
      <c r="F45" s="1">
        <v>60</v>
      </c>
      <c r="G45" s="6">
        <v>0.4</v>
      </c>
      <c r="H45" s="1">
        <v>45</v>
      </c>
      <c r="I45" s="10" t="s">
        <v>151</v>
      </c>
      <c r="J45" s="1">
        <v>251</v>
      </c>
      <c r="K45" s="1">
        <f t="shared" si="28"/>
        <v>9</v>
      </c>
      <c r="L45" s="1"/>
      <c r="M45" s="1"/>
      <c r="N45" s="1">
        <v>0</v>
      </c>
      <c r="O45" s="1">
        <f t="shared" si="2"/>
        <v>52</v>
      </c>
      <c r="P45" s="5">
        <f>11*O45-N45-F45</f>
        <v>512</v>
      </c>
      <c r="Q45" s="5">
        <f t="shared" si="34"/>
        <v>512</v>
      </c>
      <c r="R45" s="5">
        <v>512</v>
      </c>
      <c r="S45" s="1"/>
      <c r="T45" s="1">
        <f t="shared" si="31"/>
        <v>11</v>
      </c>
      <c r="U45" s="1">
        <f t="shared" si="5"/>
        <v>1.1538461538461537</v>
      </c>
      <c r="V45" s="1">
        <v>25.4</v>
      </c>
      <c r="W45" s="1">
        <v>33.6</v>
      </c>
      <c r="X45" s="1">
        <v>48.4</v>
      </c>
      <c r="Y45" s="1">
        <v>46.6</v>
      </c>
      <c r="Z45" s="1">
        <v>83.6</v>
      </c>
      <c r="AA45" s="1" t="s">
        <v>72</v>
      </c>
      <c r="AB45" s="1">
        <f t="shared" si="32"/>
        <v>205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34</v>
      </c>
      <c r="C46" s="1">
        <v>418</v>
      </c>
      <c r="D46" s="1">
        <v>191</v>
      </c>
      <c r="E46" s="1">
        <v>258</v>
      </c>
      <c r="F46" s="1">
        <v>174</v>
      </c>
      <c r="G46" s="6">
        <v>0.4</v>
      </c>
      <c r="H46" s="1">
        <v>50</v>
      </c>
      <c r="I46" s="10" t="s">
        <v>151</v>
      </c>
      <c r="J46" s="1">
        <v>263</v>
      </c>
      <c r="K46" s="1">
        <f t="shared" si="28"/>
        <v>-5</v>
      </c>
      <c r="L46" s="1"/>
      <c r="M46" s="1"/>
      <c r="N46" s="1">
        <v>0</v>
      </c>
      <c r="O46" s="1">
        <f t="shared" si="2"/>
        <v>51.6</v>
      </c>
      <c r="P46" s="5">
        <f t="shared" si="33"/>
        <v>496.80000000000007</v>
      </c>
      <c r="Q46" s="5">
        <f t="shared" si="34"/>
        <v>380</v>
      </c>
      <c r="R46" s="5">
        <v>380</v>
      </c>
      <c r="S46" s="1"/>
      <c r="T46" s="1">
        <f t="shared" si="31"/>
        <v>10.736434108527131</v>
      </c>
      <c r="U46" s="1">
        <f t="shared" si="5"/>
        <v>3.3720930232558137</v>
      </c>
      <c r="V46" s="1">
        <v>31.8</v>
      </c>
      <c r="W46" s="1">
        <v>37</v>
      </c>
      <c r="X46" s="1">
        <v>59.6</v>
      </c>
      <c r="Y46" s="1">
        <v>55.6</v>
      </c>
      <c r="Z46" s="1">
        <v>73.8</v>
      </c>
      <c r="AA46" s="1"/>
      <c r="AB46" s="1">
        <f t="shared" si="32"/>
        <v>152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34</v>
      </c>
      <c r="C47" s="1">
        <v>55</v>
      </c>
      <c r="D47" s="1">
        <v>62</v>
      </c>
      <c r="E47" s="1">
        <v>8</v>
      </c>
      <c r="F47" s="1">
        <v>69</v>
      </c>
      <c r="G47" s="6">
        <v>0.4</v>
      </c>
      <c r="H47" s="1">
        <v>40</v>
      </c>
      <c r="I47" s="10" t="s">
        <v>151</v>
      </c>
      <c r="J47" s="1">
        <v>11</v>
      </c>
      <c r="K47" s="1">
        <f t="shared" si="28"/>
        <v>-3</v>
      </c>
      <c r="L47" s="1"/>
      <c r="M47" s="1"/>
      <c r="N47" s="1">
        <v>0</v>
      </c>
      <c r="O47" s="1">
        <f t="shared" si="2"/>
        <v>1.6</v>
      </c>
      <c r="P47" s="5"/>
      <c r="Q47" s="5">
        <f t="shared" ref="Q47:Q49" si="35">P47</f>
        <v>0</v>
      </c>
      <c r="R47" s="5"/>
      <c r="S47" s="1"/>
      <c r="T47" s="1">
        <f t="shared" si="31"/>
        <v>43.125</v>
      </c>
      <c r="U47" s="1">
        <f t="shared" si="5"/>
        <v>43.125</v>
      </c>
      <c r="V47" s="1">
        <v>2.8</v>
      </c>
      <c r="W47" s="1">
        <v>5.8</v>
      </c>
      <c r="X47" s="1">
        <v>3.2</v>
      </c>
      <c r="Y47" s="1">
        <v>9</v>
      </c>
      <c r="Z47" s="1">
        <v>7.4</v>
      </c>
      <c r="AA47" s="24" t="s">
        <v>35</v>
      </c>
      <c r="AB47" s="1">
        <f t="shared" si="3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31</v>
      </c>
      <c r="C48" s="1">
        <v>40.576000000000001</v>
      </c>
      <c r="D48" s="1">
        <v>177.65799999999999</v>
      </c>
      <c r="E48" s="1">
        <v>69.204999999999998</v>
      </c>
      <c r="F48" s="1">
        <v>88.882000000000005</v>
      </c>
      <c r="G48" s="6">
        <v>1</v>
      </c>
      <c r="H48" s="1">
        <v>45</v>
      </c>
      <c r="I48" s="10" t="s">
        <v>151</v>
      </c>
      <c r="J48" s="1">
        <v>64.900000000000006</v>
      </c>
      <c r="K48" s="1">
        <f t="shared" si="28"/>
        <v>4.3049999999999926</v>
      </c>
      <c r="L48" s="1"/>
      <c r="M48" s="1"/>
      <c r="N48" s="1">
        <v>0</v>
      </c>
      <c r="O48" s="1">
        <f t="shared" si="2"/>
        <v>13.840999999999999</v>
      </c>
      <c r="P48" s="5">
        <f t="shared" si="33"/>
        <v>91.050999999999988</v>
      </c>
      <c r="Q48" s="5">
        <f>R48</f>
        <v>60</v>
      </c>
      <c r="R48" s="5">
        <v>60</v>
      </c>
      <c r="S48" s="1"/>
      <c r="T48" s="1">
        <f t="shared" si="31"/>
        <v>10.756592731739037</v>
      </c>
      <c r="U48" s="1">
        <f t="shared" si="5"/>
        <v>6.4216458348385235</v>
      </c>
      <c r="V48" s="1">
        <v>4.3234000000000004</v>
      </c>
      <c r="W48" s="1">
        <v>13.3378</v>
      </c>
      <c r="X48" s="1">
        <v>9.0779999999999994</v>
      </c>
      <c r="Y48" s="1">
        <v>0</v>
      </c>
      <c r="Z48" s="1">
        <v>21.513400000000001</v>
      </c>
      <c r="AA48" s="1"/>
      <c r="AB48" s="1">
        <f t="shared" si="32"/>
        <v>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34</v>
      </c>
      <c r="C49" s="1">
        <v>32</v>
      </c>
      <c r="D49" s="1">
        <v>193</v>
      </c>
      <c r="E49" s="1">
        <v>31</v>
      </c>
      <c r="F49" s="1">
        <v>158</v>
      </c>
      <c r="G49" s="6">
        <v>0.1</v>
      </c>
      <c r="H49" s="1">
        <v>730</v>
      </c>
      <c r="I49" s="10" t="s">
        <v>151</v>
      </c>
      <c r="J49" s="1">
        <v>31</v>
      </c>
      <c r="K49" s="1">
        <f t="shared" si="28"/>
        <v>0</v>
      </c>
      <c r="L49" s="1"/>
      <c r="M49" s="1"/>
      <c r="N49" s="1">
        <v>127.2</v>
      </c>
      <c r="O49" s="1">
        <f t="shared" si="2"/>
        <v>6.2</v>
      </c>
      <c r="P49" s="5"/>
      <c r="Q49" s="5">
        <f t="shared" si="35"/>
        <v>0</v>
      </c>
      <c r="R49" s="5"/>
      <c r="S49" s="1"/>
      <c r="T49" s="1">
        <f t="shared" si="31"/>
        <v>46</v>
      </c>
      <c r="U49" s="1">
        <f t="shared" si="5"/>
        <v>46</v>
      </c>
      <c r="V49" s="1">
        <v>18.399999999999999</v>
      </c>
      <c r="W49" s="1">
        <v>15.6</v>
      </c>
      <c r="X49" s="1">
        <v>11.8</v>
      </c>
      <c r="Y49" s="1">
        <v>19.2</v>
      </c>
      <c r="Z49" s="1">
        <v>18</v>
      </c>
      <c r="AA49" s="21" t="s">
        <v>35</v>
      </c>
      <c r="AB49" s="1">
        <f t="shared" si="3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85</v>
      </c>
      <c r="B50" s="15" t="s">
        <v>34</v>
      </c>
      <c r="C50" s="15">
        <v>1</v>
      </c>
      <c r="D50" s="15">
        <v>1</v>
      </c>
      <c r="E50" s="15"/>
      <c r="F50" s="15">
        <v>2</v>
      </c>
      <c r="G50" s="16">
        <v>0</v>
      </c>
      <c r="H50" s="15">
        <v>60</v>
      </c>
      <c r="I50" s="17" t="s">
        <v>152</v>
      </c>
      <c r="J50" s="15">
        <v>1</v>
      </c>
      <c r="K50" s="15">
        <f t="shared" si="28"/>
        <v>-1</v>
      </c>
      <c r="L50" s="15"/>
      <c r="M50" s="15"/>
      <c r="N50" s="15"/>
      <c r="O50" s="15">
        <f t="shared" si="2"/>
        <v>0</v>
      </c>
      <c r="P50" s="18"/>
      <c r="Q50" s="18"/>
      <c r="R50" s="18"/>
      <c r="S50" s="15"/>
      <c r="T50" s="15" t="e">
        <f t="shared" si="11"/>
        <v>#DIV/0!</v>
      </c>
      <c r="U50" s="15" t="e">
        <f t="shared" si="5"/>
        <v>#DIV/0!</v>
      </c>
      <c r="V50" s="15">
        <v>0</v>
      </c>
      <c r="W50" s="15">
        <v>0</v>
      </c>
      <c r="X50" s="15">
        <v>0</v>
      </c>
      <c r="Y50" s="15">
        <v>1.8</v>
      </c>
      <c r="Z50" s="15">
        <v>1.6</v>
      </c>
      <c r="AA50" s="15" t="s">
        <v>46</v>
      </c>
      <c r="AB50" s="15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34</v>
      </c>
      <c r="C51" s="1">
        <v>88</v>
      </c>
      <c r="D51" s="1">
        <v>157</v>
      </c>
      <c r="E51" s="1">
        <v>60</v>
      </c>
      <c r="F51" s="1">
        <v>53</v>
      </c>
      <c r="G51" s="6">
        <v>0.35</v>
      </c>
      <c r="H51" s="1">
        <v>40</v>
      </c>
      <c r="I51" s="10" t="s">
        <v>151</v>
      </c>
      <c r="J51" s="1">
        <v>68</v>
      </c>
      <c r="K51" s="1">
        <f t="shared" si="28"/>
        <v>-8</v>
      </c>
      <c r="L51" s="1"/>
      <c r="M51" s="1"/>
      <c r="N51" s="1">
        <v>0</v>
      </c>
      <c r="O51" s="1">
        <f t="shared" si="2"/>
        <v>12</v>
      </c>
      <c r="P51" s="5">
        <f t="shared" ref="P51:P54" si="36">13*O51-N51-F51</f>
        <v>103</v>
      </c>
      <c r="Q51" s="5">
        <f t="shared" ref="Q51:Q57" si="37">R51</f>
        <v>90</v>
      </c>
      <c r="R51" s="5">
        <v>90</v>
      </c>
      <c r="S51" s="1"/>
      <c r="T51" s="1">
        <f t="shared" ref="T51:T57" si="38">(F51+N51+Q51)/O51</f>
        <v>11.916666666666666</v>
      </c>
      <c r="U51" s="1">
        <f t="shared" si="5"/>
        <v>4.416666666666667</v>
      </c>
      <c r="V51" s="1">
        <v>10</v>
      </c>
      <c r="W51" s="1">
        <v>14.8</v>
      </c>
      <c r="X51" s="1">
        <v>16.600000000000001</v>
      </c>
      <c r="Y51" s="1">
        <v>4.4000000000000004</v>
      </c>
      <c r="Z51" s="1">
        <v>26.6</v>
      </c>
      <c r="AA51" s="1"/>
      <c r="AB51" s="1">
        <f t="shared" ref="AB51:AB57" si="39">ROUND(Q51*G51,0)</f>
        <v>32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34</v>
      </c>
      <c r="C52" s="1">
        <v>236</v>
      </c>
      <c r="D52" s="1">
        <v>105</v>
      </c>
      <c r="E52" s="1">
        <v>4</v>
      </c>
      <c r="F52" s="1">
        <v>-12</v>
      </c>
      <c r="G52" s="6">
        <v>0.4</v>
      </c>
      <c r="H52" s="1">
        <v>40</v>
      </c>
      <c r="I52" s="10" t="s">
        <v>151</v>
      </c>
      <c r="J52" s="1">
        <v>107</v>
      </c>
      <c r="K52" s="1">
        <f t="shared" si="28"/>
        <v>-103</v>
      </c>
      <c r="L52" s="1"/>
      <c r="M52" s="1"/>
      <c r="N52" s="1">
        <v>0</v>
      </c>
      <c r="O52" s="1">
        <f t="shared" si="2"/>
        <v>0.8</v>
      </c>
      <c r="P52" s="5">
        <v>70</v>
      </c>
      <c r="Q52" s="5">
        <f t="shared" si="37"/>
        <v>70</v>
      </c>
      <c r="R52" s="5">
        <v>70</v>
      </c>
      <c r="S52" s="1"/>
      <c r="T52" s="1">
        <f t="shared" si="38"/>
        <v>72.5</v>
      </c>
      <c r="U52" s="1">
        <f t="shared" si="5"/>
        <v>-15</v>
      </c>
      <c r="V52" s="1">
        <v>6.4</v>
      </c>
      <c r="W52" s="1">
        <v>12.8</v>
      </c>
      <c r="X52" s="1">
        <v>25.6</v>
      </c>
      <c r="Y52" s="1">
        <v>-0.2</v>
      </c>
      <c r="Z52" s="1">
        <v>28</v>
      </c>
      <c r="AA52" s="1"/>
      <c r="AB52" s="1">
        <f t="shared" si="39"/>
        <v>28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34</v>
      </c>
      <c r="C53" s="1">
        <v>205</v>
      </c>
      <c r="D53" s="1">
        <v>272</v>
      </c>
      <c r="E53" s="1">
        <v>151</v>
      </c>
      <c r="F53" s="1">
        <v>200</v>
      </c>
      <c r="G53" s="6">
        <v>0.4</v>
      </c>
      <c r="H53" s="1">
        <v>45</v>
      </c>
      <c r="I53" s="10" t="s">
        <v>151</v>
      </c>
      <c r="J53" s="1">
        <v>164</v>
      </c>
      <c r="K53" s="1">
        <f t="shared" si="28"/>
        <v>-13</v>
      </c>
      <c r="L53" s="1"/>
      <c r="M53" s="1"/>
      <c r="N53" s="1">
        <v>0</v>
      </c>
      <c r="O53" s="1">
        <f t="shared" si="2"/>
        <v>30.2</v>
      </c>
      <c r="P53" s="5">
        <f t="shared" si="36"/>
        <v>192.59999999999997</v>
      </c>
      <c r="Q53" s="5">
        <f t="shared" si="37"/>
        <v>193</v>
      </c>
      <c r="R53" s="5">
        <v>193</v>
      </c>
      <c r="S53" s="1"/>
      <c r="T53" s="1">
        <f t="shared" si="38"/>
        <v>13.013245033112582</v>
      </c>
      <c r="U53" s="1">
        <f t="shared" si="5"/>
        <v>6.6225165562913908</v>
      </c>
      <c r="V53" s="1">
        <v>8.6</v>
      </c>
      <c r="W53" s="1">
        <v>14.4</v>
      </c>
      <c r="X53" s="1">
        <v>24.8</v>
      </c>
      <c r="Y53" s="1">
        <v>20</v>
      </c>
      <c r="Z53" s="1">
        <v>10.8</v>
      </c>
      <c r="AA53" s="1"/>
      <c r="AB53" s="1">
        <f t="shared" si="39"/>
        <v>77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34</v>
      </c>
      <c r="C54" s="1">
        <v>174</v>
      </c>
      <c r="D54" s="1">
        <v>219</v>
      </c>
      <c r="E54" s="1">
        <v>73</v>
      </c>
      <c r="F54" s="1">
        <v>109</v>
      </c>
      <c r="G54" s="6">
        <v>0.35</v>
      </c>
      <c r="H54" s="1">
        <v>40</v>
      </c>
      <c r="I54" s="10" t="s">
        <v>151</v>
      </c>
      <c r="J54" s="1">
        <v>80</v>
      </c>
      <c r="K54" s="1">
        <f t="shared" si="28"/>
        <v>-7</v>
      </c>
      <c r="L54" s="1"/>
      <c r="M54" s="1"/>
      <c r="N54" s="1">
        <v>0</v>
      </c>
      <c r="O54" s="1">
        <f t="shared" si="2"/>
        <v>14.6</v>
      </c>
      <c r="P54" s="5">
        <f t="shared" si="36"/>
        <v>80.799999999999983</v>
      </c>
      <c r="Q54" s="5">
        <f t="shared" si="37"/>
        <v>50</v>
      </c>
      <c r="R54" s="5">
        <v>50</v>
      </c>
      <c r="S54" s="1"/>
      <c r="T54" s="1">
        <f t="shared" si="38"/>
        <v>10.890410958904109</v>
      </c>
      <c r="U54" s="1">
        <f t="shared" si="5"/>
        <v>7.4657534246575343</v>
      </c>
      <c r="V54" s="1">
        <v>14.8</v>
      </c>
      <c r="W54" s="1">
        <v>21.8</v>
      </c>
      <c r="X54" s="1">
        <v>27.8</v>
      </c>
      <c r="Y54" s="1">
        <v>19.8</v>
      </c>
      <c r="Z54" s="1">
        <v>38.4</v>
      </c>
      <c r="AA54" s="1"/>
      <c r="AB54" s="1">
        <f t="shared" si="39"/>
        <v>18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31</v>
      </c>
      <c r="C55" s="1">
        <v>347.61500000000001</v>
      </c>
      <c r="D55" s="1">
        <v>391.113</v>
      </c>
      <c r="E55" s="1">
        <v>115.97</v>
      </c>
      <c r="F55" s="1">
        <v>341.50799999999998</v>
      </c>
      <c r="G55" s="6">
        <v>1</v>
      </c>
      <c r="H55" s="1">
        <v>50</v>
      </c>
      <c r="I55" s="10" t="s">
        <v>151</v>
      </c>
      <c r="J55" s="1">
        <v>125.41800000000001</v>
      </c>
      <c r="K55" s="1">
        <f t="shared" si="28"/>
        <v>-9.4480000000000075</v>
      </c>
      <c r="L55" s="1"/>
      <c r="M55" s="1"/>
      <c r="N55" s="1">
        <v>0</v>
      </c>
      <c r="O55" s="1">
        <f t="shared" si="2"/>
        <v>23.193999999999999</v>
      </c>
      <c r="P55" s="5"/>
      <c r="Q55" s="5">
        <f t="shared" si="37"/>
        <v>430</v>
      </c>
      <c r="R55" s="5">
        <v>430</v>
      </c>
      <c r="S55" s="10" t="s">
        <v>156</v>
      </c>
      <c r="T55" s="1">
        <f t="shared" si="38"/>
        <v>33.263257739070454</v>
      </c>
      <c r="U55" s="1">
        <f t="shared" si="5"/>
        <v>14.723980339743036</v>
      </c>
      <c r="V55" s="1">
        <v>24.834599999999998</v>
      </c>
      <c r="W55" s="1">
        <v>39.669800000000002</v>
      </c>
      <c r="X55" s="1">
        <v>73.482200000000006</v>
      </c>
      <c r="Y55" s="1">
        <v>37.758000000000003</v>
      </c>
      <c r="Z55" s="1">
        <v>39.003999999999998</v>
      </c>
      <c r="AA55" s="21" t="s">
        <v>35</v>
      </c>
      <c r="AB55" s="1">
        <f t="shared" si="39"/>
        <v>430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50.021000000000001</v>
      </c>
      <c r="D56" s="1">
        <v>13.228999999999999</v>
      </c>
      <c r="E56" s="1">
        <v>14.82</v>
      </c>
      <c r="F56" s="1">
        <v>35.659999999999997</v>
      </c>
      <c r="G56" s="6">
        <v>1</v>
      </c>
      <c r="H56" s="1">
        <v>50</v>
      </c>
      <c r="I56" s="10" t="s">
        <v>151</v>
      </c>
      <c r="J56" s="1">
        <v>14.78</v>
      </c>
      <c r="K56" s="1">
        <f t="shared" si="28"/>
        <v>4.0000000000000924E-2</v>
      </c>
      <c r="L56" s="1"/>
      <c r="M56" s="1"/>
      <c r="N56" s="1">
        <v>0</v>
      </c>
      <c r="O56" s="1">
        <f t="shared" si="2"/>
        <v>2.964</v>
      </c>
      <c r="P56" s="5">
        <v>10</v>
      </c>
      <c r="Q56" s="5">
        <f t="shared" si="37"/>
        <v>10</v>
      </c>
      <c r="R56" s="5">
        <v>10</v>
      </c>
      <c r="S56" s="1"/>
      <c r="T56" s="1">
        <f t="shared" si="38"/>
        <v>15.404858299595141</v>
      </c>
      <c r="U56" s="1">
        <f t="shared" si="5"/>
        <v>12.031039136302294</v>
      </c>
      <c r="V56" s="1">
        <v>2.4279999999999999</v>
      </c>
      <c r="W56" s="1">
        <v>2.1120000000000001</v>
      </c>
      <c r="X56" s="1">
        <v>3.2639999999999998</v>
      </c>
      <c r="Y56" s="1">
        <v>5.9320000000000004</v>
      </c>
      <c r="Z56" s="1">
        <v>4.32</v>
      </c>
      <c r="AA56" s="1"/>
      <c r="AB56" s="1">
        <f t="shared" si="39"/>
        <v>10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-5.6970000000000001</v>
      </c>
      <c r="D57" s="1">
        <v>9.75</v>
      </c>
      <c r="E57" s="1"/>
      <c r="F57" s="1"/>
      <c r="G57" s="6">
        <v>1</v>
      </c>
      <c r="H57" s="1">
        <v>40</v>
      </c>
      <c r="I57" s="10" t="s">
        <v>151</v>
      </c>
      <c r="J57" s="1"/>
      <c r="K57" s="1">
        <f t="shared" si="28"/>
        <v>0</v>
      </c>
      <c r="L57" s="1"/>
      <c r="M57" s="1"/>
      <c r="N57" s="1">
        <v>120</v>
      </c>
      <c r="O57" s="1">
        <f t="shared" si="2"/>
        <v>0</v>
      </c>
      <c r="P57" s="5"/>
      <c r="Q57" s="5">
        <f t="shared" si="37"/>
        <v>150</v>
      </c>
      <c r="R57" s="5">
        <v>150</v>
      </c>
      <c r="S57" s="10" t="s">
        <v>156</v>
      </c>
      <c r="T57" s="1" t="e">
        <f t="shared" si="38"/>
        <v>#DIV/0!</v>
      </c>
      <c r="U57" s="1" t="e">
        <f t="shared" si="5"/>
        <v>#DIV/0!</v>
      </c>
      <c r="V57" s="1">
        <v>42.46</v>
      </c>
      <c r="W57" s="1">
        <v>0.15279999999999999</v>
      </c>
      <c r="X57" s="1">
        <v>21.5868</v>
      </c>
      <c r="Y57" s="1">
        <v>1.1994</v>
      </c>
      <c r="Z57" s="1">
        <v>0</v>
      </c>
      <c r="AA57" s="1"/>
      <c r="AB57" s="1">
        <f t="shared" si="39"/>
        <v>150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93</v>
      </c>
      <c r="B58" s="15" t="s">
        <v>31</v>
      </c>
      <c r="C58" s="15">
        <v>0.09</v>
      </c>
      <c r="D58" s="15">
        <v>1.333</v>
      </c>
      <c r="E58" s="15">
        <v>-0.6</v>
      </c>
      <c r="F58" s="15"/>
      <c r="G58" s="16">
        <v>0</v>
      </c>
      <c r="H58" s="15">
        <v>40</v>
      </c>
      <c r="I58" s="17" t="s">
        <v>152</v>
      </c>
      <c r="J58" s="15"/>
      <c r="K58" s="15">
        <f t="shared" si="28"/>
        <v>-0.6</v>
      </c>
      <c r="L58" s="15"/>
      <c r="M58" s="15"/>
      <c r="N58" s="15"/>
      <c r="O58" s="15">
        <f t="shared" si="2"/>
        <v>-0.12</v>
      </c>
      <c r="P58" s="18"/>
      <c r="Q58" s="18"/>
      <c r="R58" s="18"/>
      <c r="S58" s="15"/>
      <c r="T58" s="15">
        <f t="shared" si="11"/>
        <v>0</v>
      </c>
      <c r="U58" s="15">
        <f t="shared" si="5"/>
        <v>0</v>
      </c>
      <c r="V58" s="15">
        <v>0</v>
      </c>
      <c r="W58" s="15">
        <v>0</v>
      </c>
      <c r="X58" s="15">
        <v>-0.54659999999999997</v>
      </c>
      <c r="Y58" s="15">
        <v>0.2676</v>
      </c>
      <c r="Z58" s="15">
        <v>0.78099999999999992</v>
      </c>
      <c r="AA58" s="15" t="s">
        <v>55</v>
      </c>
      <c r="AB58" s="15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34</v>
      </c>
      <c r="C59" s="1">
        <v>455</v>
      </c>
      <c r="D59" s="1">
        <v>843</v>
      </c>
      <c r="E59" s="1">
        <v>478</v>
      </c>
      <c r="F59" s="1">
        <v>215</v>
      </c>
      <c r="G59" s="6">
        <v>0.45</v>
      </c>
      <c r="H59" s="1">
        <v>50</v>
      </c>
      <c r="I59" s="10" t="s">
        <v>151</v>
      </c>
      <c r="J59" s="1">
        <v>487</v>
      </c>
      <c r="K59" s="1">
        <f t="shared" si="28"/>
        <v>-9</v>
      </c>
      <c r="L59" s="1"/>
      <c r="M59" s="1"/>
      <c r="N59" s="1">
        <v>200</v>
      </c>
      <c r="O59" s="1">
        <f t="shared" si="2"/>
        <v>95.6</v>
      </c>
      <c r="P59" s="5">
        <f t="shared" ref="P59:P62" si="40">13*O59-N59-F59</f>
        <v>827.8</v>
      </c>
      <c r="Q59" s="5">
        <f t="shared" ref="Q59:Q62" si="41">R59</f>
        <v>650</v>
      </c>
      <c r="R59" s="5">
        <v>650</v>
      </c>
      <c r="S59" s="1"/>
      <c r="T59" s="1">
        <f t="shared" ref="T59:T62" si="42">(F59+N59+Q59)/O59</f>
        <v>11.140167364016737</v>
      </c>
      <c r="U59" s="1">
        <f t="shared" si="5"/>
        <v>4.3410041841004183</v>
      </c>
      <c r="V59" s="1">
        <v>65.599999999999994</v>
      </c>
      <c r="W59" s="1">
        <v>71.400000000000006</v>
      </c>
      <c r="X59" s="1">
        <v>71</v>
      </c>
      <c r="Y59" s="1">
        <v>100.6</v>
      </c>
      <c r="Z59" s="1">
        <v>120.8</v>
      </c>
      <c r="AA59" s="1"/>
      <c r="AB59" s="1">
        <f t="shared" ref="AB59:AB62" si="43">ROUND(Q59*G59,0)</f>
        <v>293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34</v>
      </c>
      <c r="C60" s="1">
        <v>202</v>
      </c>
      <c r="D60" s="1">
        <v>785</v>
      </c>
      <c r="E60" s="1">
        <v>375</v>
      </c>
      <c r="F60" s="1">
        <v>275</v>
      </c>
      <c r="G60" s="6">
        <v>0.45</v>
      </c>
      <c r="H60" s="1">
        <v>50</v>
      </c>
      <c r="I60" s="10" t="s">
        <v>151</v>
      </c>
      <c r="J60" s="1">
        <v>381</v>
      </c>
      <c r="K60" s="1">
        <f t="shared" si="28"/>
        <v>-6</v>
      </c>
      <c r="L60" s="1"/>
      <c r="M60" s="1"/>
      <c r="N60" s="1">
        <v>0</v>
      </c>
      <c r="O60" s="1">
        <f t="shared" si="2"/>
        <v>75</v>
      </c>
      <c r="P60" s="5">
        <f t="shared" si="40"/>
        <v>700</v>
      </c>
      <c r="Q60" s="5">
        <f t="shared" si="41"/>
        <v>700</v>
      </c>
      <c r="R60" s="5">
        <v>700</v>
      </c>
      <c r="S60" s="1"/>
      <c r="T60" s="1">
        <f t="shared" si="42"/>
        <v>13</v>
      </c>
      <c r="U60" s="1">
        <f t="shared" si="5"/>
        <v>3.6666666666666665</v>
      </c>
      <c r="V60" s="1">
        <v>50.6</v>
      </c>
      <c r="W60" s="1">
        <v>74</v>
      </c>
      <c r="X60" s="1">
        <v>65.2</v>
      </c>
      <c r="Y60" s="1">
        <v>88.6</v>
      </c>
      <c r="Z60" s="1">
        <v>117.2</v>
      </c>
      <c r="AA60" s="1"/>
      <c r="AB60" s="1">
        <f t="shared" si="43"/>
        <v>315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34</v>
      </c>
      <c r="C61" s="1">
        <v>257</v>
      </c>
      <c r="D61" s="1">
        <v>241</v>
      </c>
      <c r="E61" s="1">
        <v>300</v>
      </c>
      <c r="F61" s="1">
        <v>-9</v>
      </c>
      <c r="G61" s="6">
        <v>0.45</v>
      </c>
      <c r="H61" s="1">
        <v>50</v>
      </c>
      <c r="I61" s="10" t="s">
        <v>151</v>
      </c>
      <c r="J61" s="1">
        <v>302</v>
      </c>
      <c r="K61" s="1">
        <f t="shared" si="28"/>
        <v>-2</v>
      </c>
      <c r="L61" s="1"/>
      <c r="M61" s="1"/>
      <c r="N61" s="1">
        <v>50</v>
      </c>
      <c r="O61" s="1">
        <f t="shared" si="2"/>
        <v>60</v>
      </c>
      <c r="P61" s="5">
        <f>11*O61-N61-F61</f>
        <v>619</v>
      </c>
      <c r="Q61" s="5">
        <f t="shared" si="41"/>
        <v>619</v>
      </c>
      <c r="R61" s="5">
        <v>619</v>
      </c>
      <c r="S61" s="1"/>
      <c r="T61" s="1">
        <f t="shared" si="42"/>
        <v>11</v>
      </c>
      <c r="U61" s="1">
        <f t="shared" si="5"/>
        <v>0.68333333333333335</v>
      </c>
      <c r="V61" s="1">
        <v>30.6</v>
      </c>
      <c r="W61" s="1">
        <v>38.4</v>
      </c>
      <c r="X61" s="1">
        <v>55.8</v>
      </c>
      <c r="Y61" s="1">
        <v>49.2</v>
      </c>
      <c r="Z61" s="1">
        <v>60</v>
      </c>
      <c r="AA61" s="1"/>
      <c r="AB61" s="1">
        <f t="shared" si="43"/>
        <v>279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34</v>
      </c>
      <c r="C62" s="1">
        <v>35</v>
      </c>
      <c r="D62" s="1">
        <v>64</v>
      </c>
      <c r="E62" s="1">
        <v>23</v>
      </c>
      <c r="F62" s="1">
        <v>23</v>
      </c>
      <c r="G62" s="6">
        <v>0.4</v>
      </c>
      <c r="H62" s="1">
        <v>40</v>
      </c>
      <c r="I62" s="10" t="s">
        <v>151</v>
      </c>
      <c r="J62" s="1">
        <v>23</v>
      </c>
      <c r="K62" s="1">
        <f t="shared" si="28"/>
        <v>0</v>
      </c>
      <c r="L62" s="1"/>
      <c r="M62" s="1"/>
      <c r="N62" s="1">
        <v>0</v>
      </c>
      <c r="O62" s="1">
        <f t="shared" si="2"/>
        <v>4.5999999999999996</v>
      </c>
      <c r="P62" s="5">
        <f t="shared" si="40"/>
        <v>36.799999999999997</v>
      </c>
      <c r="Q62" s="5">
        <f t="shared" si="41"/>
        <v>37</v>
      </c>
      <c r="R62" s="5">
        <v>37</v>
      </c>
      <c r="S62" s="1"/>
      <c r="T62" s="1">
        <f t="shared" si="42"/>
        <v>13.043478260869566</v>
      </c>
      <c r="U62" s="1">
        <f t="shared" si="5"/>
        <v>5</v>
      </c>
      <c r="V62" s="1">
        <v>2</v>
      </c>
      <c r="W62" s="1">
        <v>5.6</v>
      </c>
      <c r="X62" s="1">
        <v>4.8</v>
      </c>
      <c r="Y62" s="1">
        <v>7.2</v>
      </c>
      <c r="Z62" s="1">
        <v>7.8</v>
      </c>
      <c r="AA62" s="1"/>
      <c r="AB62" s="1">
        <f t="shared" si="43"/>
        <v>15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98</v>
      </c>
      <c r="B63" s="15" t="s">
        <v>34</v>
      </c>
      <c r="C63" s="15">
        <v>-4</v>
      </c>
      <c r="D63" s="15">
        <v>18</v>
      </c>
      <c r="E63" s="15"/>
      <c r="F63" s="15"/>
      <c r="G63" s="16">
        <v>0</v>
      </c>
      <c r="H63" s="15">
        <v>40</v>
      </c>
      <c r="I63" s="17" t="s">
        <v>152</v>
      </c>
      <c r="J63" s="15"/>
      <c r="K63" s="15">
        <f t="shared" si="28"/>
        <v>0</v>
      </c>
      <c r="L63" s="15"/>
      <c r="M63" s="15"/>
      <c r="N63" s="15"/>
      <c r="O63" s="15">
        <f t="shared" si="2"/>
        <v>0</v>
      </c>
      <c r="P63" s="18"/>
      <c r="Q63" s="18"/>
      <c r="R63" s="18"/>
      <c r="S63" s="15"/>
      <c r="T63" s="15" t="e">
        <f t="shared" si="11"/>
        <v>#DIV/0!</v>
      </c>
      <c r="U63" s="15" t="e">
        <f t="shared" si="5"/>
        <v>#DIV/0!</v>
      </c>
      <c r="V63" s="15">
        <v>0</v>
      </c>
      <c r="W63" s="15">
        <v>-0.4</v>
      </c>
      <c r="X63" s="15">
        <v>-0.2</v>
      </c>
      <c r="Y63" s="15">
        <v>0</v>
      </c>
      <c r="Z63" s="15">
        <v>-0.6</v>
      </c>
      <c r="AA63" s="15" t="s">
        <v>55</v>
      </c>
      <c r="AB63" s="15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31</v>
      </c>
      <c r="C64" s="1">
        <v>48.34</v>
      </c>
      <c r="D64" s="1">
        <v>69.38</v>
      </c>
      <c r="E64" s="1">
        <v>67.61</v>
      </c>
      <c r="F64" s="1">
        <v>-1.34</v>
      </c>
      <c r="G64" s="6">
        <v>1</v>
      </c>
      <c r="H64" s="1">
        <v>55</v>
      </c>
      <c r="I64" s="10" t="s">
        <v>151</v>
      </c>
      <c r="J64" s="1">
        <v>87.25</v>
      </c>
      <c r="K64" s="1">
        <f t="shared" si="28"/>
        <v>-19.64</v>
      </c>
      <c r="L64" s="1"/>
      <c r="M64" s="1"/>
      <c r="N64" s="1">
        <v>0</v>
      </c>
      <c r="O64" s="1">
        <f t="shared" si="2"/>
        <v>13.522</v>
      </c>
      <c r="P64" s="5">
        <f>10*O64-N64-F64</f>
        <v>136.56</v>
      </c>
      <c r="Q64" s="5">
        <f>R64</f>
        <v>137</v>
      </c>
      <c r="R64" s="5">
        <v>137</v>
      </c>
      <c r="S64" s="1"/>
      <c r="T64" s="1">
        <f t="shared" ref="T64:T67" si="44">(F64+N64+Q64)/O64</f>
        <v>10.032539565153083</v>
      </c>
      <c r="U64" s="1">
        <f t="shared" si="5"/>
        <v>-9.9097766602573592E-2</v>
      </c>
      <c r="V64" s="1">
        <v>15.538</v>
      </c>
      <c r="W64" s="1">
        <v>21.495999999999999</v>
      </c>
      <c r="X64" s="1">
        <v>14.644</v>
      </c>
      <c r="Y64" s="1">
        <v>23.071999999999999</v>
      </c>
      <c r="Z64" s="1">
        <v>23.332000000000001</v>
      </c>
      <c r="AA64" s="1"/>
      <c r="AB64" s="1">
        <f t="shared" ref="AB64:AB67" si="45">ROUND(Q64*G64,0)</f>
        <v>137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34</v>
      </c>
      <c r="C65" s="1">
        <v>85</v>
      </c>
      <c r="D65" s="1">
        <v>9</v>
      </c>
      <c r="E65" s="1">
        <v>24</v>
      </c>
      <c r="F65" s="1">
        <v>58</v>
      </c>
      <c r="G65" s="6">
        <v>0.1</v>
      </c>
      <c r="H65" s="1">
        <v>730</v>
      </c>
      <c r="I65" s="10" t="s">
        <v>151</v>
      </c>
      <c r="J65" s="1">
        <v>24</v>
      </c>
      <c r="K65" s="1">
        <f t="shared" si="28"/>
        <v>0</v>
      </c>
      <c r="L65" s="1"/>
      <c r="M65" s="1"/>
      <c r="N65" s="1">
        <v>102.2</v>
      </c>
      <c r="O65" s="1">
        <f t="shared" si="2"/>
        <v>4.8</v>
      </c>
      <c r="P65" s="5"/>
      <c r="Q65" s="5">
        <f t="shared" ref="Q65:Q67" si="46">P65</f>
        <v>0</v>
      </c>
      <c r="R65" s="5"/>
      <c r="S65" s="1"/>
      <c r="T65" s="1">
        <f t="shared" si="44"/>
        <v>33.375</v>
      </c>
      <c r="U65" s="1">
        <f t="shared" si="5"/>
        <v>33.375</v>
      </c>
      <c r="V65" s="1">
        <v>14.4</v>
      </c>
      <c r="W65" s="1">
        <v>7.4</v>
      </c>
      <c r="X65" s="1">
        <v>11.8</v>
      </c>
      <c r="Y65" s="1">
        <v>12.2</v>
      </c>
      <c r="Z65" s="1">
        <v>14</v>
      </c>
      <c r="AA65" s="24" t="s">
        <v>35</v>
      </c>
      <c r="AB65" s="1">
        <f t="shared" si="45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31</v>
      </c>
      <c r="C66" s="1">
        <v>126.008</v>
      </c>
      <c r="D66" s="1">
        <v>45.7</v>
      </c>
      <c r="E66" s="1">
        <v>52.959000000000003</v>
      </c>
      <c r="F66" s="1">
        <v>80.224999999999994</v>
      </c>
      <c r="G66" s="6">
        <v>1</v>
      </c>
      <c r="H66" s="1">
        <v>40</v>
      </c>
      <c r="I66" s="10" t="s">
        <v>151</v>
      </c>
      <c r="J66" s="1">
        <v>59.210999999999999</v>
      </c>
      <c r="K66" s="1">
        <f t="shared" si="28"/>
        <v>-6.2519999999999953</v>
      </c>
      <c r="L66" s="1"/>
      <c r="M66" s="1"/>
      <c r="N66" s="1">
        <v>0</v>
      </c>
      <c r="O66" s="1">
        <f t="shared" si="2"/>
        <v>10.591800000000001</v>
      </c>
      <c r="P66" s="5">
        <f t="shared" ref="P66" si="47">13*O66-N66-F66</f>
        <v>57.468400000000031</v>
      </c>
      <c r="Q66" s="5">
        <f>R66</f>
        <v>15</v>
      </c>
      <c r="R66" s="5">
        <v>15</v>
      </c>
      <c r="S66" s="1"/>
      <c r="T66" s="1">
        <f t="shared" si="44"/>
        <v>8.9904454389244499</v>
      </c>
      <c r="U66" s="1">
        <f t="shared" si="5"/>
        <v>7.5742555561849718</v>
      </c>
      <c r="V66" s="1">
        <v>13.588200000000001</v>
      </c>
      <c r="W66" s="1">
        <v>4.5451999999999986</v>
      </c>
      <c r="X66" s="1">
        <v>8.942400000000001</v>
      </c>
      <c r="Y66" s="1">
        <v>24.946400000000001</v>
      </c>
      <c r="Z66" s="1">
        <v>33.871200000000002</v>
      </c>
      <c r="AA66" s="1" t="s">
        <v>72</v>
      </c>
      <c r="AB66" s="1">
        <f t="shared" si="45"/>
        <v>15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31</v>
      </c>
      <c r="C67" s="1">
        <v>191.429</v>
      </c>
      <c r="D67" s="1">
        <v>38.935000000000002</v>
      </c>
      <c r="E67" s="1">
        <v>5.9710000000000001</v>
      </c>
      <c r="F67" s="1">
        <v>138.39099999999999</v>
      </c>
      <c r="G67" s="6">
        <v>1</v>
      </c>
      <c r="H67" s="1">
        <v>40</v>
      </c>
      <c r="I67" s="10" t="s">
        <v>151</v>
      </c>
      <c r="J67" s="1">
        <v>7.2</v>
      </c>
      <c r="K67" s="1">
        <f t="shared" si="28"/>
        <v>-1.2290000000000001</v>
      </c>
      <c r="L67" s="1"/>
      <c r="M67" s="1"/>
      <c r="N67" s="1">
        <v>0</v>
      </c>
      <c r="O67" s="1">
        <f t="shared" si="2"/>
        <v>1.1941999999999999</v>
      </c>
      <c r="P67" s="5"/>
      <c r="Q67" s="5">
        <f t="shared" si="46"/>
        <v>0</v>
      </c>
      <c r="R67" s="5"/>
      <c r="S67" s="1"/>
      <c r="T67" s="1">
        <f t="shared" si="44"/>
        <v>115.8859487523028</v>
      </c>
      <c r="U67" s="1">
        <f t="shared" si="5"/>
        <v>115.8859487523028</v>
      </c>
      <c r="V67" s="1">
        <v>9.9779999999999998</v>
      </c>
      <c r="W67" s="1">
        <v>2.5785999999999998</v>
      </c>
      <c r="X67" s="1">
        <v>7.1164000000000014</v>
      </c>
      <c r="Y67" s="1">
        <v>3.5556000000000001</v>
      </c>
      <c r="Z67" s="1">
        <v>22.3476</v>
      </c>
      <c r="AA67" s="24" t="s">
        <v>35</v>
      </c>
      <c r="AB67" s="1">
        <f t="shared" si="45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103</v>
      </c>
      <c r="B68" s="15" t="s">
        <v>31</v>
      </c>
      <c r="C68" s="15"/>
      <c r="D68" s="15">
        <v>7.2</v>
      </c>
      <c r="E68" s="15">
        <v>7.2</v>
      </c>
      <c r="F68" s="15"/>
      <c r="G68" s="16">
        <v>0</v>
      </c>
      <c r="H68" s="15" t="e">
        <v>#N/A</v>
      </c>
      <c r="I68" s="17" t="s">
        <v>152</v>
      </c>
      <c r="J68" s="15">
        <v>7.2</v>
      </c>
      <c r="K68" s="15">
        <f t="shared" si="28"/>
        <v>0</v>
      </c>
      <c r="L68" s="15"/>
      <c r="M68" s="15"/>
      <c r="N68" s="15"/>
      <c r="O68" s="15">
        <f t="shared" si="2"/>
        <v>1.44</v>
      </c>
      <c r="P68" s="18"/>
      <c r="Q68" s="18"/>
      <c r="R68" s="18"/>
      <c r="S68" s="15"/>
      <c r="T68" s="15">
        <f t="shared" si="11"/>
        <v>0</v>
      </c>
      <c r="U68" s="15">
        <f t="shared" si="5"/>
        <v>0</v>
      </c>
      <c r="V68" s="15">
        <v>0.4</v>
      </c>
      <c r="W68" s="15">
        <v>0.4</v>
      </c>
      <c r="X68" s="15">
        <v>0.4</v>
      </c>
      <c r="Y68" s="15">
        <v>0.4</v>
      </c>
      <c r="Z68" s="15">
        <v>0.4</v>
      </c>
      <c r="AA68" s="15"/>
      <c r="AB68" s="15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34</v>
      </c>
      <c r="C69" s="1">
        <v>2</v>
      </c>
      <c r="D69" s="1">
        <v>52</v>
      </c>
      <c r="E69" s="1">
        <v>3</v>
      </c>
      <c r="F69" s="1">
        <v>8</v>
      </c>
      <c r="G69" s="6">
        <v>0.6</v>
      </c>
      <c r="H69" s="1">
        <v>60</v>
      </c>
      <c r="I69" s="10" t="s">
        <v>151</v>
      </c>
      <c r="J69" s="1">
        <v>12</v>
      </c>
      <c r="K69" s="1">
        <f t="shared" si="28"/>
        <v>-9</v>
      </c>
      <c r="L69" s="1"/>
      <c r="M69" s="1"/>
      <c r="N69" s="1">
        <v>0</v>
      </c>
      <c r="O69" s="1">
        <f t="shared" si="2"/>
        <v>0.6</v>
      </c>
      <c r="P69" s="5"/>
      <c r="Q69" s="5">
        <f t="shared" ref="Q69" si="48">P69</f>
        <v>0</v>
      </c>
      <c r="R69" s="5"/>
      <c r="S69" s="1"/>
      <c r="T69" s="1">
        <f t="shared" ref="T69:T75" si="49">(F69+N69+Q69)/O69</f>
        <v>13.333333333333334</v>
      </c>
      <c r="U69" s="1">
        <f t="shared" si="5"/>
        <v>13.333333333333334</v>
      </c>
      <c r="V69" s="1">
        <v>0.4</v>
      </c>
      <c r="W69" s="1">
        <v>3.8</v>
      </c>
      <c r="X69" s="1">
        <v>2.4</v>
      </c>
      <c r="Y69" s="1">
        <v>3.6</v>
      </c>
      <c r="Z69" s="1">
        <v>4.8</v>
      </c>
      <c r="AA69" s="1"/>
      <c r="AB69" s="1">
        <f t="shared" ref="AB69:AB75" si="50">ROUND(Q69*G69,0)</f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34</v>
      </c>
      <c r="C70" s="1">
        <v>24</v>
      </c>
      <c r="D70" s="1">
        <v>21</v>
      </c>
      <c r="E70" s="1">
        <v>11</v>
      </c>
      <c r="F70" s="1">
        <v>2</v>
      </c>
      <c r="G70" s="6">
        <v>0.6</v>
      </c>
      <c r="H70" s="1">
        <v>60</v>
      </c>
      <c r="I70" s="10" t="s">
        <v>151</v>
      </c>
      <c r="J70" s="1">
        <v>12</v>
      </c>
      <c r="K70" s="1">
        <f t="shared" ref="K70:K101" si="51">E70-J70</f>
        <v>-1</v>
      </c>
      <c r="L70" s="1"/>
      <c r="M70" s="1"/>
      <c r="N70" s="1">
        <v>18.600000000000001</v>
      </c>
      <c r="O70" s="1">
        <f t="shared" si="2"/>
        <v>2.2000000000000002</v>
      </c>
      <c r="P70" s="5">
        <v>10</v>
      </c>
      <c r="Q70" s="5">
        <f t="shared" ref="Q70:Q75" si="52">R70</f>
        <v>10</v>
      </c>
      <c r="R70" s="5">
        <v>10</v>
      </c>
      <c r="S70" s="1"/>
      <c r="T70" s="1">
        <f t="shared" si="49"/>
        <v>13.909090909090908</v>
      </c>
      <c r="U70" s="1">
        <f t="shared" si="5"/>
        <v>9.3636363636363633</v>
      </c>
      <c r="V70" s="1">
        <v>4.2</v>
      </c>
      <c r="W70" s="1">
        <v>3.8</v>
      </c>
      <c r="X70" s="1">
        <v>2.6</v>
      </c>
      <c r="Y70" s="1">
        <v>5.8</v>
      </c>
      <c r="Z70" s="1">
        <v>8.4</v>
      </c>
      <c r="AA70" s="1"/>
      <c r="AB70" s="1">
        <f t="shared" si="50"/>
        <v>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34</v>
      </c>
      <c r="C71" s="1">
        <v>11.4</v>
      </c>
      <c r="D71" s="1">
        <v>83.6</v>
      </c>
      <c r="E71" s="1">
        <v>6</v>
      </c>
      <c r="F71" s="1"/>
      <c r="G71" s="6">
        <v>0.6</v>
      </c>
      <c r="H71" s="1">
        <v>60</v>
      </c>
      <c r="I71" s="10" t="s">
        <v>151</v>
      </c>
      <c r="J71" s="1">
        <v>16</v>
      </c>
      <c r="K71" s="1">
        <f t="shared" si="51"/>
        <v>-10</v>
      </c>
      <c r="L71" s="1"/>
      <c r="M71" s="1"/>
      <c r="N71" s="1">
        <v>0</v>
      </c>
      <c r="O71" s="1">
        <f t="shared" ref="O71:O112" si="53">E71/5</f>
        <v>1.2</v>
      </c>
      <c r="P71" s="5">
        <v>40</v>
      </c>
      <c r="Q71" s="5">
        <f t="shared" si="52"/>
        <v>30</v>
      </c>
      <c r="R71" s="5">
        <v>30</v>
      </c>
      <c r="S71" s="1"/>
      <c r="T71" s="1">
        <f t="shared" si="49"/>
        <v>25</v>
      </c>
      <c r="U71" s="1">
        <f t="shared" ref="U71:U112" si="54">(F71+N71)/O71</f>
        <v>0</v>
      </c>
      <c r="V71" s="1">
        <v>5</v>
      </c>
      <c r="W71" s="1">
        <v>6.2</v>
      </c>
      <c r="X71" s="1">
        <v>4.4000000000000004</v>
      </c>
      <c r="Y71" s="1">
        <v>4.4000000000000004</v>
      </c>
      <c r="Z71" s="1">
        <v>15.52</v>
      </c>
      <c r="AA71" s="1" t="s">
        <v>72</v>
      </c>
      <c r="AB71" s="1">
        <f t="shared" si="50"/>
        <v>18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34</v>
      </c>
      <c r="C72" s="1">
        <v>-2</v>
      </c>
      <c r="D72" s="1">
        <v>6</v>
      </c>
      <c r="E72" s="19">
        <f>4+E76</f>
        <v>42</v>
      </c>
      <c r="F72" s="19">
        <f>F76</f>
        <v>29</v>
      </c>
      <c r="G72" s="6">
        <v>0.6</v>
      </c>
      <c r="H72" s="1" t="e">
        <v>#N/A</v>
      </c>
      <c r="I72" s="10" t="s">
        <v>151</v>
      </c>
      <c r="J72" s="1">
        <v>4</v>
      </c>
      <c r="K72" s="1">
        <f t="shared" si="51"/>
        <v>38</v>
      </c>
      <c r="L72" s="1"/>
      <c r="M72" s="1"/>
      <c r="N72" s="1">
        <v>0</v>
      </c>
      <c r="O72" s="1">
        <f t="shared" si="53"/>
        <v>8.4</v>
      </c>
      <c r="P72" s="5">
        <f t="shared" ref="P72" si="55">13*O72-N72-F72</f>
        <v>80.2</v>
      </c>
      <c r="Q72" s="5">
        <f t="shared" si="52"/>
        <v>50</v>
      </c>
      <c r="R72" s="5">
        <v>50</v>
      </c>
      <c r="S72" s="1"/>
      <c r="T72" s="1">
        <f t="shared" si="49"/>
        <v>9.4047619047619051</v>
      </c>
      <c r="U72" s="1">
        <f t="shared" si="54"/>
        <v>3.4523809523809521</v>
      </c>
      <c r="V72" s="1">
        <v>6.2</v>
      </c>
      <c r="W72" s="1">
        <v>8.4</v>
      </c>
      <c r="X72" s="1">
        <v>4.8</v>
      </c>
      <c r="Y72" s="1">
        <v>4.5999999999999996</v>
      </c>
      <c r="Z72" s="1">
        <v>0</v>
      </c>
      <c r="AA72" s="10" t="s">
        <v>154</v>
      </c>
      <c r="AB72" s="1">
        <f t="shared" si="50"/>
        <v>30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>
        <v>81</v>
      </c>
      <c r="D73" s="1">
        <v>24</v>
      </c>
      <c r="E73" s="1">
        <v>52</v>
      </c>
      <c r="F73" s="1">
        <v>25</v>
      </c>
      <c r="G73" s="6">
        <v>0.28000000000000003</v>
      </c>
      <c r="H73" s="1">
        <v>35</v>
      </c>
      <c r="I73" s="10" t="s">
        <v>151</v>
      </c>
      <c r="J73" s="1">
        <v>54</v>
      </c>
      <c r="K73" s="1">
        <f t="shared" si="51"/>
        <v>-2</v>
      </c>
      <c r="L73" s="1"/>
      <c r="M73" s="1"/>
      <c r="N73" s="1">
        <v>0</v>
      </c>
      <c r="O73" s="1">
        <f t="shared" si="53"/>
        <v>10.4</v>
      </c>
      <c r="P73" s="5">
        <f t="shared" ref="P73:P74" si="56">12*O73-N73-F73</f>
        <v>99.800000000000011</v>
      </c>
      <c r="Q73" s="5">
        <f t="shared" si="52"/>
        <v>80</v>
      </c>
      <c r="R73" s="5">
        <v>80</v>
      </c>
      <c r="S73" s="1"/>
      <c r="T73" s="1">
        <f t="shared" si="49"/>
        <v>10.096153846153845</v>
      </c>
      <c r="U73" s="1">
        <f t="shared" si="54"/>
        <v>2.4038461538461537</v>
      </c>
      <c r="V73" s="1">
        <v>4</v>
      </c>
      <c r="W73" s="1">
        <v>2</v>
      </c>
      <c r="X73" s="1">
        <v>12.2</v>
      </c>
      <c r="Y73" s="1">
        <v>3.8</v>
      </c>
      <c r="Z73" s="1">
        <v>9.8000000000000007</v>
      </c>
      <c r="AA73" s="1"/>
      <c r="AB73" s="1">
        <f t="shared" si="50"/>
        <v>22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34</v>
      </c>
      <c r="C74" s="1">
        <v>102</v>
      </c>
      <c r="D74" s="1">
        <v>47</v>
      </c>
      <c r="E74" s="1">
        <v>85</v>
      </c>
      <c r="F74" s="1">
        <v>28</v>
      </c>
      <c r="G74" s="6">
        <v>0.4</v>
      </c>
      <c r="H74" s="1">
        <v>90</v>
      </c>
      <c r="I74" s="10" t="s">
        <v>151</v>
      </c>
      <c r="J74" s="1">
        <v>84</v>
      </c>
      <c r="K74" s="1">
        <f t="shared" si="51"/>
        <v>1</v>
      </c>
      <c r="L74" s="1"/>
      <c r="M74" s="1"/>
      <c r="N74" s="1">
        <v>0</v>
      </c>
      <c r="O74" s="1">
        <f t="shared" si="53"/>
        <v>17</v>
      </c>
      <c r="P74" s="5">
        <f t="shared" si="56"/>
        <v>176</v>
      </c>
      <c r="Q74" s="5">
        <f t="shared" si="52"/>
        <v>176</v>
      </c>
      <c r="R74" s="5">
        <v>176</v>
      </c>
      <c r="S74" s="1"/>
      <c r="T74" s="1">
        <f t="shared" si="49"/>
        <v>12</v>
      </c>
      <c r="U74" s="1">
        <f t="shared" si="54"/>
        <v>1.6470588235294117</v>
      </c>
      <c r="V74" s="1">
        <v>7</v>
      </c>
      <c r="W74" s="1">
        <v>11.6</v>
      </c>
      <c r="X74" s="1">
        <v>18</v>
      </c>
      <c r="Y74" s="1">
        <v>21.2</v>
      </c>
      <c r="Z74" s="1">
        <v>16</v>
      </c>
      <c r="AA74" s="1"/>
      <c r="AB74" s="1">
        <f t="shared" si="50"/>
        <v>70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0" t="s">
        <v>110</v>
      </c>
      <c r="B75" s="1" t="s">
        <v>34</v>
      </c>
      <c r="C75" s="1">
        <v>52</v>
      </c>
      <c r="D75" s="1">
        <v>54</v>
      </c>
      <c r="E75" s="1">
        <v>52</v>
      </c>
      <c r="F75" s="1">
        <v>-4</v>
      </c>
      <c r="G75" s="6">
        <v>0.33</v>
      </c>
      <c r="H75" s="1" t="e">
        <v>#N/A</v>
      </c>
      <c r="I75" s="10" t="s">
        <v>151</v>
      </c>
      <c r="J75" s="1">
        <v>75</v>
      </c>
      <c r="K75" s="1">
        <f t="shared" si="51"/>
        <v>-23</v>
      </c>
      <c r="L75" s="1"/>
      <c r="M75" s="1"/>
      <c r="N75" s="20"/>
      <c r="O75" s="1">
        <f t="shared" si="53"/>
        <v>10.4</v>
      </c>
      <c r="P75" s="23">
        <v>140</v>
      </c>
      <c r="Q75" s="5">
        <f t="shared" si="52"/>
        <v>120</v>
      </c>
      <c r="R75" s="5">
        <v>120</v>
      </c>
      <c r="S75" s="1"/>
      <c r="T75" s="1">
        <f t="shared" si="49"/>
        <v>11.153846153846153</v>
      </c>
      <c r="U75" s="1">
        <f t="shared" si="54"/>
        <v>-0.38461538461538458</v>
      </c>
      <c r="V75" s="1">
        <v>9.1999999999999993</v>
      </c>
      <c r="W75" s="1">
        <v>21.8</v>
      </c>
      <c r="X75" s="1">
        <v>21</v>
      </c>
      <c r="Y75" s="1">
        <v>24.2</v>
      </c>
      <c r="Z75" s="1">
        <v>30.6</v>
      </c>
      <c r="AA75" s="20" t="s">
        <v>49</v>
      </c>
      <c r="AB75" s="1">
        <f t="shared" si="50"/>
        <v>40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111</v>
      </c>
      <c r="B76" s="15" t="s">
        <v>34</v>
      </c>
      <c r="C76" s="15">
        <v>-3</v>
      </c>
      <c r="D76" s="20">
        <v>94</v>
      </c>
      <c r="E76" s="19">
        <v>38</v>
      </c>
      <c r="F76" s="19">
        <v>29</v>
      </c>
      <c r="G76" s="16">
        <v>0</v>
      </c>
      <c r="H76" s="15">
        <v>55</v>
      </c>
      <c r="I76" s="17" t="s">
        <v>152</v>
      </c>
      <c r="J76" s="15">
        <v>36</v>
      </c>
      <c r="K76" s="15">
        <f t="shared" si="51"/>
        <v>2</v>
      </c>
      <c r="L76" s="15"/>
      <c r="M76" s="15"/>
      <c r="N76" s="15"/>
      <c r="O76" s="15">
        <f t="shared" si="53"/>
        <v>7.6</v>
      </c>
      <c r="P76" s="18"/>
      <c r="Q76" s="18"/>
      <c r="R76" s="18"/>
      <c r="S76" s="15"/>
      <c r="T76" s="15">
        <f t="shared" ref="T76:T112" si="57">(F76+N76+P76)/O76</f>
        <v>3.8157894736842106</v>
      </c>
      <c r="U76" s="15">
        <f t="shared" si="54"/>
        <v>3.8157894736842106</v>
      </c>
      <c r="V76" s="15">
        <v>0.2</v>
      </c>
      <c r="W76" s="15">
        <v>6.8</v>
      </c>
      <c r="X76" s="15">
        <v>-0.2</v>
      </c>
      <c r="Y76" s="15">
        <v>1.8</v>
      </c>
      <c r="Z76" s="15">
        <v>0</v>
      </c>
      <c r="AA76" s="20" t="s">
        <v>112</v>
      </c>
      <c r="AB76" s="15">
        <f t="shared" ref="AB76:AB112" si="58"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113</v>
      </c>
      <c r="B77" s="1" t="s">
        <v>34</v>
      </c>
      <c r="C77" s="1">
        <v>72</v>
      </c>
      <c r="D77" s="1">
        <v>38</v>
      </c>
      <c r="E77" s="1">
        <v>62</v>
      </c>
      <c r="F77" s="1">
        <v>-1</v>
      </c>
      <c r="G77" s="6">
        <v>0.35</v>
      </c>
      <c r="H77" s="1">
        <v>90</v>
      </c>
      <c r="I77" s="10" t="s">
        <v>151</v>
      </c>
      <c r="J77" s="1">
        <v>66</v>
      </c>
      <c r="K77" s="1">
        <f t="shared" si="51"/>
        <v>-4</v>
      </c>
      <c r="L77" s="1"/>
      <c r="M77" s="1"/>
      <c r="N77" s="1">
        <v>0</v>
      </c>
      <c r="O77" s="1">
        <f t="shared" si="53"/>
        <v>12.4</v>
      </c>
      <c r="P77" s="23">
        <f>10*O77-N77-F77</f>
        <v>125</v>
      </c>
      <c r="Q77" s="5">
        <f t="shared" ref="Q77:Q81" si="59">R77</f>
        <v>125</v>
      </c>
      <c r="R77" s="5">
        <v>125</v>
      </c>
      <c r="S77" s="1"/>
      <c r="T77" s="1">
        <f t="shared" ref="T77:T84" si="60">(F77+N77+Q77)/O77</f>
        <v>10</v>
      </c>
      <c r="U77" s="1">
        <f t="shared" si="54"/>
        <v>-8.0645161290322578E-2</v>
      </c>
      <c r="V77" s="1">
        <v>6.4</v>
      </c>
      <c r="W77" s="1">
        <v>9.1999999999999993</v>
      </c>
      <c r="X77" s="1">
        <v>15</v>
      </c>
      <c r="Y77" s="1">
        <v>17.600000000000001</v>
      </c>
      <c r="Z77" s="1">
        <v>18.2</v>
      </c>
      <c r="AA77" s="20" t="s">
        <v>49</v>
      </c>
      <c r="AB77" s="1">
        <f t="shared" ref="AB77:AB84" si="61">ROUND(Q77*G77,0)</f>
        <v>44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34</v>
      </c>
      <c r="C78" s="1">
        <v>21</v>
      </c>
      <c r="D78" s="1">
        <v>221</v>
      </c>
      <c r="E78" s="1">
        <v>83</v>
      </c>
      <c r="F78" s="1">
        <v>133</v>
      </c>
      <c r="G78" s="6">
        <v>0.35</v>
      </c>
      <c r="H78" s="1">
        <v>40</v>
      </c>
      <c r="I78" s="10" t="s">
        <v>151</v>
      </c>
      <c r="J78" s="1">
        <v>88</v>
      </c>
      <c r="K78" s="1">
        <f t="shared" si="51"/>
        <v>-5</v>
      </c>
      <c r="L78" s="1"/>
      <c r="M78" s="1"/>
      <c r="N78" s="1">
        <v>0</v>
      </c>
      <c r="O78" s="1">
        <f t="shared" si="53"/>
        <v>16.600000000000001</v>
      </c>
      <c r="P78" s="5">
        <f t="shared" ref="P78:P81" si="62">13*O78-N78-F78</f>
        <v>82.800000000000011</v>
      </c>
      <c r="Q78" s="5">
        <f t="shared" si="59"/>
        <v>150</v>
      </c>
      <c r="R78" s="5">
        <v>150</v>
      </c>
      <c r="S78" s="1"/>
      <c r="T78" s="1">
        <f t="shared" si="60"/>
        <v>17.048192771084334</v>
      </c>
      <c r="U78" s="1">
        <f t="shared" si="54"/>
        <v>8.0120481927710845</v>
      </c>
      <c r="V78" s="1">
        <v>3.6</v>
      </c>
      <c r="W78" s="1">
        <v>19.399999999999999</v>
      </c>
      <c r="X78" s="1">
        <v>11.2</v>
      </c>
      <c r="Y78" s="1">
        <v>13.4</v>
      </c>
      <c r="Z78" s="1">
        <v>28</v>
      </c>
      <c r="AA78" s="10" t="s">
        <v>155</v>
      </c>
      <c r="AB78" s="1">
        <f t="shared" si="61"/>
        <v>53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34</v>
      </c>
      <c r="C79" s="1">
        <v>170</v>
      </c>
      <c r="D79" s="1">
        <v>281</v>
      </c>
      <c r="E79" s="1">
        <v>211</v>
      </c>
      <c r="F79" s="1">
        <v>23</v>
      </c>
      <c r="G79" s="6">
        <v>0.35</v>
      </c>
      <c r="H79" s="1">
        <v>45</v>
      </c>
      <c r="I79" s="10" t="s">
        <v>151</v>
      </c>
      <c r="J79" s="1">
        <v>234</v>
      </c>
      <c r="K79" s="1">
        <f t="shared" si="51"/>
        <v>-23</v>
      </c>
      <c r="L79" s="1"/>
      <c r="M79" s="1"/>
      <c r="N79" s="1">
        <v>0</v>
      </c>
      <c r="O79" s="1">
        <f t="shared" si="53"/>
        <v>42.2</v>
      </c>
      <c r="P79" s="5">
        <f t="shared" ref="P79:P80" si="63">11*O79-N79-F79</f>
        <v>441.20000000000005</v>
      </c>
      <c r="Q79" s="5">
        <f t="shared" si="59"/>
        <v>441</v>
      </c>
      <c r="R79" s="5">
        <v>441</v>
      </c>
      <c r="S79" s="1"/>
      <c r="T79" s="1">
        <f t="shared" si="60"/>
        <v>10.995260663507109</v>
      </c>
      <c r="U79" s="1">
        <f t="shared" si="54"/>
        <v>0.54502369668246442</v>
      </c>
      <c r="V79" s="1">
        <v>27.2</v>
      </c>
      <c r="W79" s="1">
        <v>42.2</v>
      </c>
      <c r="X79" s="1">
        <v>37.6</v>
      </c>
      <c r="Y79" s="1">
        <v>53.6</v>
      </c>
      <c r="Z79" s="1">
        <v>57.2</v>
      </c>
      <c r="AA79" s="1"/>
      <c r="AB79" s="1">
        <f t="shared" si="61"/>
        <v>154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34</v>
      </c>
      <c r="C80" s="1">
        <v>147</v>
      </c>
      <c r="D80" s="1">
        <v>11</v>
      </c>
      <c r="E80" s="1">
        <v>120</v>
      </c>
      <c r="F80" s="1">
        <v>22</v>
      </c>
      <c r="G80" s="6">
        <v>0.3</v>
      </c>
      <c r="H80" s="1">
        <v>50</v>
      </c>
      <c r="I80" s="10" t="s">
        <v>151</v>
      </c>
      <c r="J80" s="1">
        <v>118</v>
      </c>
      <c r="K80" s="1">
        <f t="shared" si="51"/>
        <v>2</v>
      </c>
      <c r="L80" s="1"/>
      <c r="M80" s="1"/>
      <c r="N80" s="1">
        <v>0</v>
      </c>
      <c r="O80" s="1">
        <f t="shared" si="53"/>
        <v>24</v>
      </c>
      <c r="P80" s="5">
        <f t="shared" si="63"/>
        <v>242</v>
      </c>
      <c r="Q80" s="5">
        <f t="shared" si="59"/>
        <v>242</v>
      </c>
      <c r="R80" s="5">
        <v>242</v>
      </c>
      <c r="S80" s="1"/>
      <c r="T80" s="1">
        <f t="shared" si="60"/>
        <v>11</v>
      </c>
      <c r="U80" s="1">
        <f t="shared" si="54"/>
        <v>0.91666666666666663</v>
      </c>
      <c r="V80" s="1">
        <v>3.6</v>
      </c>
      <c r="W80" s="1">
        <v>1.8</v>
      </c>
      <c r="X80" s="1">
        <v>17</v>
      </c>
      <c r="Y80" s="1">
        <v>8.6</v>
      </c>
      <c r="Z80" s="1">
        <v>6.6</v>
      </c>
      <c r="AA80" s="1"/>
      <c r="AB80" s="1">
        <f t="shared" si="61"/>
        <v>73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0" t="s">
        <v>117</v>
      </c>
      <c r="B81" s="1" t="s">
        <v>34</v>
      </c>
      <c r="C81" s="1">
        <v>28</v>
      </c>
      <c r="D81" s="1">
        <v>36</v>
      </c>
      <c r="E81" s="1">
        <v>26</v>
      </c>
      <c r="F81" s="1">
        <v>38</v>
      </c>
      <c r="G81" s="6">
        <v>0.11</v>
      </c>
      <c r="H81" s="1">
        <v>150</v>
      </c>
      <c r="I81" s="10" t="s">
        <v>151</v>
      </c>
      <c r="J81" s="1">
        <v>62</v>
      </c>
      <c r="K81" s="1">
        <f t="shared" si="51"/>
        <v>-36</v>
      </c>
      <c r="L81" s="1"/>
      <c r="M81" s="1"/>
      <c r="N81" s="1">
        <v>0</v>
      </c>
      <c r="O81" s="1">
        <f t="shared" si="53"/>
        <v>5.2</v>
      </c>
      <c r="P81" s="23">
        <f t="shared" si="62"/>
        <v>29.600000000000009</v>
      </c>
      <c r="Q81" s="5">
        <f t="shared" si="59"/>
        <v>30</v>
      </c>
      <c r="R81" s="5">
        <v>30</v>
      </c>
      <c r="S81" s="1"/>
      <c r="T81" s="1">
        <f t="shared" si="60"/>
        <v>13.076923076923077</v>
      </c>
      <c r="U81" s="1">
        <f t="shared" si="54"/>
        <v>7.3076923076923075</v>
      </c>
      <c r="V81" s="1">
        <v>0.6</v>
      </c>
      <c r="W81" s="1">
        <v>-0.2</v>
      </c>
      <c r="X81" s="1">
        <v>10.6</v>
      </c>
      <c r="Y81" s="1">
        <v>0.6</v>
      </c>
      <c r="Z81" s="1">
        <v>13.4</v>
      </c>
      <c r="AA81" s="26" t="s">
        <v>49</v>
      </c>
      <c r="AB81" s="1">
        <f t="shared" si="61"/>
        <v>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34</v>
      </c>
      <c r="C82" s="1">
        <v>118</v>
      </c>
      <c r="D82" s="1">
        <v>60</v>
      </c>
      <c r="E82" s="1">
        <v>23</v>
      </c>
      <c r="F82" s="1">
        <v>87</v>
      </c>
      <c r="G82" s="6">
        <v>0.06</v>
      </c>
      <c r="H82" s="1">
        <v>60</v>
      </c>
      <c r="I82" s="10" t="s">
        <v>151</v>
      </c>
      <c r="J82" s="1">
        <v>35</v>
      </c>
      <c r="K82" s="1">
        <f t="shared" si="51"/>
        <v>-12</v>
      </c>
      <c r="L82" s="1"/>
      <c r="M82" s="1"/>
      <c r="N82" s="1">
        <v>0</v>
      </c>
      <c r="O82" s="1">
        <f t="shared" si="53"/>
        <v>4.5999999999999996</v>
      </c>
      <c r="P82" s="5"/>
      <c r="Q82" s="5">
        <f t="shared" ref="Q82" si="64">P82</f>
        <v>0</v>
      </c>
      <c r="R82" s="5"/>
      <c r="S82" s="1"/>
      <c r="T82" s="1">
        <f t="shared" si="60"/>
        <v>18.913043478260871</v>
      </c>
      <c r="U82" s="1">
        <f t="shared" si="54"/>
        <v>18.913043478260871</v>
      </c>
      <c r="V82" s="1">
        <v>3.4</v>
      </c>
      <c r="W82" s="1">
        <v>6.4</v>
      </c>
      <c r="X82" s="1">
        <v>9.1999999999999993</v>
      </c>
      <c r="Y82" s="1">
        <v>12.2</v>
      </c>
      <c r="Z82" s="1">
        <v>22.6</v>
      </c>
      <c r="AA82" s="21" t="s">
        <v>35</v>
      </c>
      <c r="AB82" s="1">
        <f t="shared" si="6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20" t="s">
        <v>119</v>
      </c>
      <c r="B83" s="1" t="s">
        <v>34</v>
      </c>
      <c r="C83" s="1">
        <v>12</v>
      </c>
      <c r="D83" s="1">
        <v>8</v>
      </c>
      <c r="E83" s="1">
        <v>-2</v>
      </c>
      <c r="F83" s="1"/>
      <c r="G83" s="6">
        <v>0.06</v>
      </c>
      <c r="H83" s="1">
        <v>60</v>
      </c>
      <c r="I83" s="10" t="s">
        <v>151</v>
      </c>
      <c r="J83" s="1">
        <v>33</v>
      </c>
      <c r="K83" s="1">
        <f t="shared" si="51"/>
        <v>-35</v>
      </c>
      <c r="L83" s="1"/>
      <c r="M83" s="1"/>
      <c r="N83" s="20"/>
      <c r="O83" s="1">
        <f t="shared" si="53"/>
        <v>-0.4</v>
      </c>
      <c r="P83" s="23">
        <v>100</v>
      </c>
      <c r="Q83" s="5">
        <f>R83</f>
        <v>60</v>
      </c>
      <c r="R83" s="5">
        <v>60</v>
      </c>
      <c r="S83" s="1"/>
      <c r="T83" s="1">
        <f t="shared" si="60"/>
        <v>-150</v>
      </c>
      <c r="U83" s="1">
        <f t="shared" si="54"/>
        <v>0</v>
      </c>
      <c r="V83" s="1">
        <v>-0.2</v>
      </c>
      <c r="W83" s="1">
        <v>6.4</v>
      </c>
      <c r="X83" s="1">
        <v>13.4</v>
      </c>
      <c r="Y83" s="1">
        <v>23.2</v>
      </c>
      <c r="Z83" s="1">
        <v>28</v>
      </c>
      <c r="AA83" s="20" t="s">
        <v>49</v>
      </c>
      <c r="AB83" s="1">
        <f t="shared" si="61"/>
        <v>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20" t="s">
        <v>120</v>
      </c>
      <c r="B84" s="1" t="s">
        <v>34</v>
      </c>
      <c r="C84" s="1">
        <v>59</v>
      </c>
      <c r="D84" s="1">
        <v>14</v>
      </c>
      <c r="E84" s="1">
        <v>-16</v>
      </c>
      <c r="F84" s="1"/>
      <c r="G84" s="6">
        <v>0.15</v>
      </c>
      <c r="H84" s="1">
        <v>60</v>
      </c>
      <c r="I84" s="1"/>
      <c r="J84" s="1">
        <v>31</v>
      </c>
      <c r="K84" s="1">
        <f t="shared" si="51"/>
        <v>-47</v>
      </c>
      <c r="L84" s="1"/>
      <c r="M84" s="1"/>
      <c r="N84" s="20"/>
      <c r="O84" s="1">
        <f t="shared" si="53"/>
        <v>-3.2</v>
      </c>
      <c r="P84" s="23">
        <v>50</v>
      </c>
      <c r="Q84" s="5">
        <v>0</v>
      </c>
      <c r="R84" s="5">
        <v>0</v>
      </c>
      <c r="S84" s="1"/>
      <c r="T84" s="1">
        <f t="shared" si="60"/>
        <v>0</v>
      </c>
      <c r="U84" s="1">
        <f t="shared" si="54"/>
        <v>0</v>
      </c>
      <c r="V84" s="1">
        <v>-2.8</v>
      </c>
      <c r="W84" s="1">
        <v>2.6</v>
      </c>
      <c r="X84" s="1">
        <v>4.8</v>
      </c>
      <c r="Y84" s="1">
        <v>4.8</v>
      </c>
      <c r="Z84" s="1">
        <v>12.4</v>
      </c>
      <c r="AA84" s="20" t="s">
        <v>160</v>
      </c>
      <c r="AB84" s="1">
        <f t="shared" si="6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121</v>
      </c>
      <c r="B85" s="11" t="s">
        <v>34</v>
      </c>
      <c r="C85" s="11"/>
      <c r="D85" s="11"/>
      <c r="E85" s="11"/>
      <c r="F85" s="11"/>
      <c r="G85" s="12">
        <v>0</v>
      </c>
      <c r="H85" s="11">
        <v>40</v>
      </c>
      <c r="I85" s="13" t="s">
        <v>151</v>
      </c>
      <c r="J85" s="11"/>
      <c r="K85" s="11">
        <f t="shared" si="51"/>
        <v>0</v>
      </c>
      <c r="L85" s="11"/>
      <c r="M85" s="11"/>
      <c r="N85" s="11"/>
      <c r="O85" s="11">
        <f t="shared" si="53"/>
        <v>0</v>
      </c>
      <c r="P85" s="14"/>
      <c r="Q85" s="14"/>
      <c r="R85" s="14"/>
      <c r="S85" s="11"/>
      <c r="T85" s="11" t="e">
        <f t="shared" si="57"/>
        <v>#DIV/0!</v>
      </c>
      <c r="U85" s="11" t="e">
        <f t="shared" si="54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 t="s">
        <v>44</v>
      </c>
      <c r="AB85" s="11">
        <f t="shared" si="5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122</v>
      </c>
      <c r="B86" s="15" t="s">
        <v>31</v>
      </c>
      <c r="C86" s="15">
        <v>8.6850000000000005</v>
      </c>
      <c r="D86" s="15"/>
      <c r="E86" s="15"/>
      <c r="F86" s="15">
        <v>7</v>
      </c>
      <c r="G86" s="16">
        <v>0</v>
      </c>
      <c r="H86" s="15" t="e">
        <v>#N/A</v>
      </c>
      <c r="I86" s="17" t="s">
        <v>152</v>
      </c>
      <c r="J86" s="15"/>
      <c r="K86" s="15">
        <f t="shared" si="51"/>
        <v>0</v>
      </c>
      <c r="L86" s="15"/>
      <c r="M86" s="15"/>
      <c r="N86" s="15"/>
      <c r="O86" s="15">
        <f t="shared" si="53"/>
        <v>0</v>
      </c>
      <c r="P86" s="18"/>
      <c r="Q86" s="18"/>
      <c r="R86" s="18"/>
      <c r="S86" s="15"/>
      <c r="T86" s="15" t="e">
        <f t="shared" si="57"/>
        <v>#DIV/0!</v>
      </c>
      <c r="U86" s="15" t="e">
        <f t="shared" si="54"/>
        <v>#DIV/0!</v>
      </c>
      <c r="V86" s="15">
        <v>0</v>
      </c>
      <c r="W86" s="15">
        <v>0</v>
      </c>
      <c r="X86" s="15">
        <v>0</v>
      </c>
      <c r="Y86" s="15">
        <v>0.58799999999999997</v>
      </c>
      <c r="Z86" s="15">
        <v>0.28799999999999998</v>
      </c>
      <c r="AA86" s="22" t="s">
        <v>153</v>
      </c>
      <c r="AB86" s="15">
        <f t="shared" si="5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34</v>
      </c>
      <c r="C87" s="1">
        <v>164</v>
      </c>
      <c r="D87" s="1">
        <v>49</v>
      </c>
      <c r="E87" s="1">
        <v>86</v>
      </c>
      <c r="F87" s="1">
        <v>61</v>
      </c>
      <c r="G87" s="6">
        <v>0.4</v>
      </c>
      <c r="H87" s="1">
        <v>55</v>
      </c>
      <c r="I87" s="10" t="s">
        <v>151</v>
      </c>
      <c r="J87" s="1">
        <v>94</v>
      </c>
      <c r="K87" s="1">
        <f t="shared" si="51"/>
        <v>-8</v>
      </c>
      <c r="L87" s="1"/>
      <c r="M87" s="1"/>
      <c r="N87" s="1">
        <v>0</v>
      </c>
      <c r="O87" s="1">
        <f t="shared" si="53"/>
        <v>17.2</v>
      </c>
      <c r="P87" s="5">
        <f t="shared" ref="P87" si="65">13*O87-N87-F87</f>
        <v>162.6</v>
      </c>
      <c r="Q87" s="5">
        <f>R87</f>
        <v>163</v>
      </c>
      <c r="R87" s="5">
        <v>163</v>
      </c>
      <c r="S87" s="1"/>
      <c r="T87" s="1">
        <f t="shared" ref="T87:T88" si="66">(F87+N87+Q87)/O87</f>
        <v>13.023255813953488</v>
      </c>
      <c r="U87" s="1">
        <f t="shared" si="54"/>
        <v>3.5465116279069768</v>
      </c>
      <c r="V87" s="1">
        <v>4.2</v>
      </c>
      <c r="W87" s="1">
        <v>4.8</v>
      </c>
      <c r="X87" s="1">
        <v>15.6</v>
      </c>
      <c r="Y87" s="1">
        <v>6</v>
      </c>
      <c r="Z87" s="1">
        <v>26.6</v>
      </c>
      <c r="AA87" s="1"/>
      <c r="AB87" s="1">
        <f t="shared" ref="AB87:AB88" si="67">ROUND(Q87*G87,0)</f>
        <v>65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31</v>
      </c>
      <c r="C88" s="1">
        <v>26.34</v>
      </c>
      <c r="D88" s="1">
        <v>9.7010000000000005</v>
      </c>
      <c r="E88" s="1"/>
      <c r="F88" s="1">
        <v>33</v>
      </c>
      <c r="G88" s="6">
        <v>1</v>
      </c>
      <c r="H88" s="1">
        <v>55</v>
      </c>
      <c r="I88" s="10" t="s">
        <v>151</v>
      </c>
      <c r="J88" s="1"/>
      <c r="K88" s="1">
        <f t="shared" si="51"/>
        <v>0</v>
      </c>
      <c r="L88" s="1"/>
      <c r="M88" s="1"/>
      <c r="N88" s="1">
        <v>0</v>
      </c>
      <c r="O88" s="1">
        <f t="shared" si="53"/>
        <v>0</v>
      </c>
      <c r="P88" s="5"/>
      <c r="Q88" s="5">
        <f t="shared" ref="Q88" si="68">P88</f>
        <v>0</v>
      </c>
      <c r="R88" s="5"/>
      <c r="S88" s="1"/>
      <c r="T88" s="1" t="e">
        <f t="shared" si="66"/>
        <v>#DIV/0!</v>
      </c>
      <c r="U88" s="1" t="e">
        <f t="shared" si="54"/>
        <v>#DIV/0!</v>
      </c>
      <c r="V88" s="1">
        <v>0</v>
      </c>
      <c r="W88" s="1">
        <v>0</v>
      </c>
      <c r="X88" s="1">
        <v>1.9548000000000001</v>
      </c>
      <c r="Y88" s="1">
        <v>0</v>
      </c>
      <c r="Z88" s="1">
        <v>0</v>
      </c>
      <c r="AA88" s="24" t="s">
        <v>35</v>
      </c>
      <c r="AB88" s="1">
        <f t="shared" si="6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125</v>
      </c>
      <c r="B89" s="15" t="s">
        <v>34</v>
      </c>
      <c r="C89" s="15">
        <v>25</v>
      </c>
      <c r="D89" s="15">
        <v>10</v>
      </c>
      <c r="E89" s="15">
        <v>1</v>
      </c>
      <c r="F89" s="15"/>
      <c r="G89" s="16">
        <v>0</v>
      </c>
      <c r="H89" s="15">
        <v>55</v>
      </c>
      <c r="I89" s="17" t="s">
        <v>152</v>
      </c>
      <c r="J89" s="15">
        <v>4</v>
      </c>
      <c r="K89" s="15">
        <f t="shared" si="51"/>
        <v>-3</v>
      </c>
      <c r="L89" s="15"/>
      <c r="M89" s="15"/>
      <c r="N89" s="15"/>
      <c r="O89" s="15">
        <f t="shared" si="53"/>
        <v>0.2</v>
      </c>
      <c r="P89" s="18"/>
      <c r="Q89" s="18"/>
      <c r="R89" s="18"/>
      <c r="S89" s="15"/>
      <c r="T89" s="15">
        <f t="shared" si="57"/>
        <v>0</v>
      </c>
      <c r="U89" s="15">
        <f t="shared" si="54"/>
        <v>0</v>
      </c>
      <c r="V89" s="15">
        <v>1.2</v>
      </c>
      <c r="W89" s="15">
        <v>1.2</v>
      </c>
      <c r="X89" s="15">
        <v>4</v>
      </c>
      <c r="Y89" s="15">
        <v>1.6</v>
      </c>
      <c r="Z89" s="15">
        <v>1.6</v>
      </c>
      <c r="AA89" s="17" t="s">
        <v>55</v>
      </c>
      <c r="AB89" s="15">
        <f t="shared" si="5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126</v>
      </c>
      <c r="B90" s="11" t="s">
        <v>31</v>
      </c>
      <c r="C90" s="11"/>
      <c r="D90" s="11"/>
      <c r="E90" s="11"/>
      <c r="F90" s="11"/>
      <c r="G90" s="12">
        <v>0</v>
      </c>
      <c r="H90" s="11">
        <v>55</v>
      </c>
      <c r="I90" s="13" t="s">
        <v>151</v>
      </c>
      <c r="J90" s="11"/>
      <c r="K90" s="11">
        <f t="shared" si="51"/>
        <v>0</v>
      </c>
      <c r="L90" s="11"/>
      <c r="M90" s="11"/>
      <c r="N90" s="11"/>
      <c r="O90" s="11">
        <f t="shared" si="53"/>
        <v>0</v>
      </c>
      <c r="P90" s="14"/>
      <c r="Q90" s="14"/>
      <c r="R90" s="14"/>
      <c r="S90" s="11"/>
      <c r="T90" s="11" t="e">
        <f t="shared" si="57"/>
        <v>#DIV/0!</v>
      </c>
      <c r="U90" s="11" t="e">
        <f t="shared" si="54"/>
        <v>#DIV/0!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 t="s">
        <v>44</v>
      </c>
      <c r="AB90" s="11">
        <f t="shared" si="5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34</v>
      </c>
      <c r="C91" s="1">
        <v>738</v>
      </c>
      <c r="D91" s="1">
        <v>47</v>
      </c>
      <c r="E91" s="19">
        <f>23+E106</f>
        <v>107</v>
      </c>
      <c r="F91" s="19">
        <f>229+F106</f>
        <v>207</v>
      </c>
      <c r="G91" s="6">
        <v>0.4</v>
      </c>
      <c r="H91" s="1">
        <v>55</v>
      </c>
      <c r="I91" s="10" t="s">
        <v>151</v>
      </c>
      <c r="J91" s="1">
        <v>23</v>
      </c>
      <c r="K91" s="1">
        <f t="shared" si="51"/>
        <v>84</v>
      </c>
      <c r="L91" s="1"/>
      <c r="M91" s="1"/>
      <c r="N91" s="1">
        <v>0</v>
      </c>
      <c r="O91" s="1">
        <f t="shared" si="53"/>
        <v>21.4</v>
      </c>
      <c r="P91" s="5">
        <f t="shared" ref="P91" si="69">13*O91-N91-F91</f>
        <v>71.199999999999989</v>
      </c>
      <c r="Q91" s="5">
        <v>0</v>
      </c>
      <c r="R91" s="5">
        <v>0</v>
      </c>
      <c r="S91" s="1"/>
      <c r="T91" s="1">
        <f t="shared" ref="T91:T93" si="70">(F91+N91+Q91)/O91</f>
        <v>9.6728971962616832</v>
      </c>
      <c r="U91" s="1">
        <f t="shared" si="54"/>
        <v>9.6728971962616832</v>
      </c>
      <c r="V91" s="1">
        <v>20</v>
      </c>
      <c r="W91" s="1">
        <v>25.4</v>
      </c>
      <c r="X91" s="1">
        <v>24.8</v>
      </c>
      <c r="Y91" s="1">
        <v>24.2</v>
      </c>
      <c r="Z91" s="1">
        <v>41.8</v>
      </c>
      <c r="AA91" s="1" t="s">
        <v>159</v>
      </c>
      <c r="AB91" s="1">
        <f t="shared" ref="AB91:AB93" si="71">ROUND(Q91*G91,0)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31</v>
      </c>
      <c r="C92" s="1">
        <v>120.55800000000001</v>
      </c>
      <c r="D92" s="1">
        <v>43.951999999999998</v>
      </c>
      <c r="E92" s="19">
        <f>E107</f>
        <v>11.9</v>
      </c>
      <c r="F92" s="19">
        <f>90+F107</f>
        <v>88.66</v>
      </c>
      <c r="G92" s="6">
        <v>1</v>
      </c>
      <c r="H92" s="1" t="e">
        <v>#N/A</v>
      </c>
      <c r="I92" s="10" t="s">
        <v>151</v>
      </c>
      <c r="J92" s="1"/>
      <c r="K92" s="1">
        <f t="shared" si="51"/>
        <v>11.9</v>
      </c>
      <c r="L92" s="1"/>
      <c r="M92" s="1"/>
      <c r="N92" s="1">
        <v>0</v>
      </c>
      <c r="O92" s="1">
        <f t="shared" si="53"/>
        <v>2.38</v>
      </c>
      <c r="P92" s="5"/>
      <c r="Q92" s="5">
        <f t="shared" ref="Q92:Q93" si="72">P92</f>
        <v>0</v>
      </c>
      <c r="R92" s="5"/>
      <c r="S92" s="1"/>
      <c r="T92" s="1">
        <f t="shared" si="70"/>
        <v>37.252100840336134</v>
      </c>
      <c r="U92" s="1">
        <f t="shared" si="54"/>
        <v>37.252100840336134</v>
      </c>
      <c r="V92" s="1">
        <v>2.0028000000000001</v>
      </c>
      <c r="W92" s="1">
        <v>2.1480000000000001</v>
      </c>
      <c r="X92" s="1">
        <v>1.6080000000000001</v>
      </c>
      <c r="Y92" s="1">
        <v>2.944</v>
      </c>
      <c r="Z92" s="1">
        <v>2.5680000000000001</v>
      </c>
      <c r="AA92" s="24" t="s">
        <v>35</v>
      </c>
      <c r="AB92" s="1">
        <f t="shared" si="7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31</v>
      </c>
      <c r="C93" s="1">
        <v>10.752000000000001</v>
      </c>
      <c r="D93" s="1">
        <v>55.26</v>
      </c>
      <c r="E93" s="1">
        <v>3.0880000000000001</v>
      </c>
      <c r="F93" s="1">
        <v>11.3</v>
      </c>
      <c r="G93" s="6">
        <v>1</v>
      </c>
      <c r="H93" s="1">
        <v>30</v>
      </c>
      <c r="I93" s="10" t="s">
        <v>151</v>
      </c>
      <c r="J93" s="1">
        <v>6.45</v>
      </c>
      <c r="K93" s="1">
        <f t="shared" si="51"/>
        <v>-3.3620000000000001</v>
      </c>
      <c r="L93" s="1"/>
      <c r="M93" s="1"/>
      <c r="N93" s="1">
        <v>0</v>
      </c>
      <c r="O93" s="1">
        <f t="shared" si="53"/>
        <v>0.61760000000000004</v>
      </c>
      <c r="P93" s="5"/>
      <c r="Q93" s="5">
        <f t="shared" si="72"/>
        <v>0</v>
      </c>
      <c r="R93" s="5"/>
      <c r="S93" s="1"/>
      <c r="T93" s="1">
        <f t="shared" si="70"/>
        <v>18.296632124352332</v>
      </c>
      <c r="U93" s="1">
        <f t="shared" si="54"/>
        <v>18.296632124352332</v>
      </c>
      <c r="V93" s="1">
        <v>0.51300000000000001</v>
      </c>
      <c r="W93" s="1">
        <v>4.0822000000000003</v>
      </c>
      <c r="X93" s="1">
        <v>1.8517999999999999</v>
      </c>
      <c r="Y93" s="1">
        <v>3.9689999999999999</v>
      </c>
      <c r="Z93" s="1">
        <v>3.2768000000000002</v>
      </c>
      <c r="AA93" s="21" t="s">
        <v>35</v>
      </c>
      <c r="AB93" s="1">
        <f t="shared" si="7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5" t="s">
        <v>130</v>
      </c>
      <c r="B94" s="15" t="s">
        <v>34</v>
      </c>
      <c r="C94" s="15">
        <v>424</v>
      </c>
      <c r="D94" s="15">
        <v>5</v>
      </c>
      <c r="E94" s="15">
        <v>-1</v>
      </c>
      <c r="F94" s="15"/>
      <c r="G94" s="16">
        <v>0</v>
      </c>
      <c r="H94" s="15" t="e">
        <v>#N/A</v>
      </c>
      <c r="I94" s="17" t="s">
        <v>152</v>
      </c>
      <c r="J94" s="15">
        <v>2</v>
      </c>
      <c r="K94" s="15">
        <f t="shared" si="51"/>
        <v>-3</v>
      </c>
      <c r="L94" s="15"/>
      <c r="M94" s="15"/>
      <c r="N94" s="15"/>
      <c r="O94" s="15">
        <f t="shared" si="53"/>
        <v>-0.2</v>
      </c>
      <c r="P94" s="18"/>
      <c r="Q94" s="18"/>
      <c r="R94" s="18"/>
      <c r="S94" s="15"/>
      <c r="T94" s="15">
        <f t="shared" si="57"/>
        <v>0</v>
      </c>
      <c r="U94" s="15">
        <f t="shared" si="54"/>
        <v>0</v>
      </c>
      <c r="V94" s="15">
        <v>0.2</v>
      </c>
      <c r="W94" s="15">
        <v>0.2</v>
      </c>
      <c r="X94" s="15">
        <v>0.6</v>
      </c>
      <c r="Y94" s="15">
        <v>1</v>
      </c>
      <c r="Z94" s="15">
        <v>1.6</v>
      </c>
      <c r="AA94" s="17" t="s">
        <v>55</v>
      </c>
      <c r="AB94" s="15">
        <f t="shared" si="5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131</v>
      </c>
      <c r="B95" s="1" t="s">
        <v>34</v>
      </c>
      <c r="C95" s="1">
        <v>47</v>
      </c>
      <c r="D95" s="1">
        <v>10</v>
      </c>
      <c r="E95" s="1">
        <v>21</v>
      </c>
      <c r="F95" s="1">
        <v>6</v>
      </c>
      <c r="G95" s="6">
        <v>0.3</v>
      </c>
      <c r="H95" s="1" t="e">
        <v>#N/A</v>
      </c>
      <c r="I95" s="10" t="s">
        <v>151</v>
      </c>
      <c r="J95" s="1">
        <v>74</v>
      </c>
      <c r="K95" s="1">
        <f t="shared" si="51"/>
        <v>-53</v>
      </c>
      <c r="L95" s="1"/>
      <c r="M95" s="1"/>
      <c r="N95" s="1">
        <v>0</v>
      </c>
      <c r="O95" s="1">
        <f t="shared" si="53"/>
        <v>4.2</v>
      </c>
      <c r="P95" s="5">
        <f>11*O95-N95-F95</f>
        <v>40.200000000000003</v>
      </c>
      <c r="Q95" s="5">
        <v>60</v>
      </c>
      <c r="R95" s="5">
        <v>60</v>
      </c>
      <c r="S95" s="1" t="s">
        <v>161</v>
      </c>
      <c r="T95" s="1">
        <f t="shared" ref="T95:T97" si="73">(F95+N95+Q95)/O95</f>
        <v>15.714285714285714</v>
      </c>
      <c r="U95" s="1">
        <f t="shared" si="54"/>
        <v>1.4285714285714286</v>
      </c>
      <c r="V95" s="1">
        <v>1.2</v>
      </c>
      <c r="W95" s="1">
        <v>1.6</v>
      </c>
      <c r="X95" s="1">
        <v>2.8</v>
      </c>
      <c r="Y95" s="1">
        <v>6</v>
      </c>
      <c r="Z95" s="1">
        <v>3.8</v>
      </c>
      <c r="AA95" s="1"/>
      <c r="AB95" s="1">
        <f t="shared" ref="AB95:AB97" si="74">ROUND(Q95*G95,0)</f>
        <v>18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132</v>
      </c>
      <c r="B96" s="1" t="s">
        <v>34</v>
      </c>
      <c r="C96" s="1">
        <v>47</v>
      </c>
      <c r="D96" s="1">
        <v>15</v>
      </c>
      <c r="E96" s="1">
        <v>12</v>
      </c>
      <c r="F96" s="1">
        <v>22</v>
      </c>
      <c r="G96" s="6">
        <v>0.3</v>
      </c>
      <c r="H96" s="1" t="e">
        <v>#N/A</v>
      </c>
      <c r="I96" s="10" t="s">
        <v>151</v>
      </c>
      <c r="J96" s="1">
        <v>19</v>
      </c>
      <c r="K96" s="1">
        <f t="shared" si="51"/>
        <v>-7</v>
      </c>
      <c r="L96" s="1"/>
      <c r="M96" s="1"/>
      <c r="N96" s="1">
        <v>0</v>
      </c>
      <c r="O96" s="1">
        <f t="shared" si="53"/>
        <v>2.4</v>
      </c>
      <c r="P96" s="5">
        <v>10</v>
      </c>
      <c r="Q96" s="5">
        <v>0</v>
      </c>
      <c r="R96" s="5">
        <v>0</v>
      </c>
      <c r="S96" s="1"/>
      <c r="T96" s="1">
        <f t="shared" si="73"/>
        <v>9.1666666666666679</v>
      </c>
      <c r="U96" s="1">
        <f t="shared" si="54"/>
        <v>9.1666666666666679</v>
      </c>
      <c r="V96" s="1">
        <v>1.4</v>
      </c>
      <c r="W96" s="1">
        <v>0.8</v>
      </c>
      <c r="X96" s="1">
        <v>2.6</v>
      </c>
      <c r="Y96" s="1">
        <v>5.6</v>
      </c>
      <c r="Z96" s="1">
        <v>4</v>
      </c>
      <c r="AA96" s="1" t="s">
        <v>159</v>
      </c>
      <c r="AB96" s="1">
        <f t="shared" si="7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133</v>
      </c>
      <c r="B97" s="1" t="s">
        <v>31</v>
      </c>
      <c r="C97" s="1">
        <v>39.984999999999999</v>
      </c>
      <c r="D97" s="1">
        <v>93.03</v>
      </c>
      <c r="E97" s="1">
        <v>72.14</v>
      </c>
      <c r="F97" s="1">
        <v>36.14</v>
      </c>
      <c r="G97" s="6">
        <v>1</v>
      </c>
      <c r="H97" s="1">
        <v>60</v>
      </c>
      <c r="I97" s="10" t="s">
        <v>151</v>
      </c>
      <c r="J97" s="1">
        <v>71.66</v>
      </c>
      <c r="K97" s="1">
        <f t="shared" si="51"/>
        <v>0.48000000000000398</v>
      </c>
      <c r="L97" s="1"/>
      <c r="M97" s="1"/>
      <c r="N97" s="1">
        <v>0</v>
      </c>
      <c r="O97" s="1">
        <f t="shared" si="53"/>
        <v>14.428000000000001</v>
      </c>
      <c r="P97" s="5">
        <f t="shared" ref="P97" si="75">13*O97-N97-F97</f>
        <v>151.42400000000004</v>
      </c>
      <c r="Q97" s="5">
        <f>R97</f>
        <v>151</v>
      </c>
      <c r="R97" s="5">
        <v>151</v>
      </c>
      <c r="S97" s="1"/>
      <c r="T97" s="1">
        <f t="shared" si="73"/>
        <v>12.970612697532573</v>
      </c>
      <c r="U97" s="1">
        <f t="shared" si="54"/>
        <v>2.50485167729415</v>
      </c>
      <c r="V97" s="1">
        <v>12.172000000000001</v>
      </c>
      <c r="W97" s="1">
        <v>12.273999999999999</v>
      </c>
      <c r="X97" s="1">
        <v>11.872</v>
      </c>
      <c r="Y97" s="1">
        <v>11.868</v>
      </c>
      <c r="Z97" s="1">
        <v>16.841000000000001</v>
      </c>
      <c r="AA97" s="1" t="s">
        <v>72</v>
      </c>
      <c r="AB97" s="1">
        <f t="shared" si="74"/>
        <v>151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134</v>
      </c>
      <c r="B98" s="15" t="s">
        <v>31</v>
      </c>
      <c r="C98" s="15">
        <v>-2.56</v>
      </c>
      <c r="D98" s="15">
        <v>2.56</v>
      </c>
      <c r="E98" s="15"/>
      <c r="F98" s="15"/>
      <c r="G98" s="16">
        <v>0</v>
      </c>
      <c r="H98" s="15" t="e">
        <v>#N/A</v>
      </c>
      <c r="I98" s="17" t="s">
        <v>152</v>
      </c>
      <c r="J98" s="15"/>
      <c r="K98" s="15">
        <f t="shared" si="51"/>
        <v>0</v>
      </c>
      <c r="L98" s="15"/>
      <c r="M98" s="15"/>
      <c r="N98" s="15"/>
      <c r="O98" s="15">
        <f t="shared" si="53"/>
        <v>0</v>
      </c>
      <c r="P98" s="18"/>
      <c r="Q98" s="18"/>
      <c r="R98" s="18"/>
      <c r="S98" s="15"/>
      <c r="T98" s="15" t="e">
        <f t="shared" si="57"/>
        <v>#DIV/0!</v>
      </c>
      <c r="U98" s="15" t="e">
        <f t="shared" si="54"/>
        <v>#DIV/0!</v>
      </c>
      <c r="V98" s="15">
        <v>0</v>
      </c>
      <c r="W98" s="15">
        <v>0</v>
      </c>
      <c r="X98" s="15">
        <v>0</v>
      </c>
      <c r="Y98" s="15">
        <v>-0.22220000000000001</v>
      </c>
      <c r="Z98" s="15">
        <v>0.51200000000000001</v>
      </c>
      <c r="AA98" s="15"/>
      <c r="AB98" s="15">
        <f t="shared" si="5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135</v>
      </c>
      <c r="B99" s="1" t="s">
        <v>31</v>
      </c>
      <c r="C99" s="1">
        <v>519.32899999999995</v>
      </c>
      <c r="D99" s="1">
        <v>292.03300000000002</v>
      </c>
      <c r="E99" s="1">
        <v>361.7</v>
      </c>
      <c r="F99" s="1">
        <v>-127.053</v>
      </c>
      <c r="G99" s="6">
        <v>1</v>
      </c>
      <c r="H99" s="1">
        <v>60</v>
      </c>
      <c r="I99" s="10" t="s">
        <v>151</v>
      </c>
      <c r="J99" s="25">
        <v>361.24</v>
      </c>
      <c r="K99" s="1">
        <f t="shared" si="51"/>
        <v>0.45999999999997954</v>
      </c>
      <c r="L99" s="1"/>
      <c r="M99" s="1"/>
      <c r="N99" s="1">
        <v>600</v>
      </c>
      <c r="O99" s="1">
        <f t="shared" si="53"/>
        <v>72.34</v>
      </c>
      <c r="P99" s="5">
        <f t="shared" ref="P99:P100" si="76">13*O99-N99-F99</f>
        <v>467.47300000000007</v>
      </c>
      <c r="Q99" s="5">
        <f t="shared" ref="Q99:Q100" si="77">R99</f>
        <v>550</v>
      </c>
      <c r="R99" s="5">
        <v>550</v>
      </c>
      <c r="S99" s="10" t="s">
        <v>156</v>
      </c>
      <c r="T99" s="1">
        <f t="shared" ref="T99:T103" si="78">(F99+N99+Q99)/O99</f>
        <v>14.14082112247719</v>
      </c>
      <c r="U99" s="1">
        <f t="shared" si="54"/>
        <v>6.5378352225601324</v>
      </c>
      <c r="V99" s="1">
        <v>100.956</v>
      </c>
      <c r="W99" s="1">
        <v>66.600999999999999</v>
      </c>
      <c r="X99" s="1">
        <v>121.85</v>
      </c>
      <c r="Y99" s="1">
        <v>79.755199999999988</v>
      </c>
      <c r="Z99" s="1">
        <v>89.011200000000002</v>
      </c>
      <c r="AA99" s="1"/>
      <c r="AB99" s="1">
        <f t="shared" ref="AB99:AB103" si="79">ROUND(Q99*G99,0)</f>
        <v>550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136</v>
      </c>
      <c r="B100" s="1" t="s">
        <v>31</v>
      </c>
      <c r="C100" s="1">
        <v>142.96</v>
      </c>
      <c r="D100" s="1">
        <v>131.10499999999999</v>
      </c>
      <c r="E100" s="1">
        <v>108.13500000000001</v>
      </c>
      <c r="F100" s="1">
        <v>95.025000000000006</v>
      </c>
      <c r="G100" s="6">
        <v>1</v>
      </c>
      <c r="H100" s="1">
        <v>60</v>
      </c>
      <c r="I100" s="10" t="s">
        <v>151</v>
      </c>
      <c r="J100" s="25">
        <v>105.035</v>
      </c>
      <c r="K100" s="1">
        <f t="shared" si="51"/>
        <v>3.1000000000000085</v>
      </c>
      <c r="L100" s="1"/>
      <c r="M100" s="1"/>
      <c r="N100" s="1">
        <v>0</v>
      </c>
      <c r="O100" s="1">
        <f t="shared" si="53"/>
        <v>21.627000000000002</v>
      </c>
      <c r="P100" s="5">
        <f t="shared" si="76"/>
        <v>186.126</v>
      </c>
      <c r="Q100" s="5">
        <f t="shared" si="77"/>
        <v>186</v>
      </c>
      <c r="R100" s="5">
        <v>186</v>
      </c>
      <c r="S100" s="1"/>
      <c r="T100" s="1">
        <f t="shared" si="78"/>
        <v>12.994173949230127</v>
      </c>
      <c r="U100" s="1">
        <f t="shared" si="54"/>
        <v>4.3938132889443748</v>
      </c>
      <c r="V100" s="1">
        <v>4.1040000000000001</v>
      </c>
      <c r="W100" s="1">
        <v>5.62</v>
      </c>
      <c r="X100" s="1">
        <v>20.184000000000001</v>
      </c>
      <c r="Y100" s="1">
        <v>12.808</v>
      </c>
      <c r="Z100" s="1">
        <v>13.464</v>
      </c>
      <c r="AA100" s="10" t="s">
        <v>66</v>
      </c>
      <c r="AB100" s="1">
        <f t="shared" si="79"/>
        <v>186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137</v>
      </c>
      <c r="B101" s="1" t="s">
        <v>34</v>
      </c>
      <c r="C101" s="1">
        <v>28</v>
      </c>
      <c r="D101" s="1">
        <v>23</v>
      </c>
      <c r="E101" s="1">
        <v>8</v>
      </c>
      <c r="F101" s="1">
        <v>42</v>
      </c>
      <c r="G101" s="6">
        <v>0.5</v>
      </c>
      <c r="H101" s="1">
        <v>60</v>
      </c>
      <c r="I101" s="10" t="s">
        <v>151</v>
      </c>
      <c r="J101" s="25">
        <v>9</v>
      </c>
      <c r="K101" s="1">
        <f t="shared" si="51"/>
        <v>-1</v>
      </c>
      <c r="L101" s="1"/>
      <c r="M101" s="1"/>
      <c r="N101" s="1">
        <v>18.8</v>
      </c>
      <c r="O101" s="1">
        <f t="shared" si="53"/>
        <v>1.6</v>
      </c>
      <c r="P101" s="5"/>
      <c r="Q101" s="5">
        <f t="shared" ref="Q101:Q103" si="80">P101</f>
        <v>0</v>
      </c>
      <c r="R101" s="5"/>
      <c r="S101" s="1"/>
      <c r="T101" s="1">
        <f t="shared" si="78"/>
        <v>37.999999999999993</v>
      </c>
      <c r="U101" s="1">
        <f t="shared" si="54"/>
        <v>37.999999999999993</v>
      </c>
      <c r="V101" s="1">
        <v>3.6</v>
      </c>
      <c r="W101" s="1">
        <v>3.2</v>
      </c>
      <c r="X101" s="1">
        <v>4.2</v>
      </c>
      <c r="Y101" s="1">
        <v>3</v>
      </c>
      <c r="Z101" s="1">
        <v>3.4</v>
      </c>
      <c r="AA101" s="24" t="s">
        <v>35</v>
      </c>
      <c r="AB101" s="1">
        <f t="shared" si="7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138</v>
      </c>
      <c r="B102" s="1" t="s">
        <v>34</v>
      </c>
      <c r="C102" s="1">
        <v>304</v>
      </c>
      <c r="D102" s="1">
        <v>88</v>
      </c>
      <c r="E102" s="1">
        <v>187</v>
      </c>
      <c r="F102" s="1">
        <v>62</v>
      </c>
      <c r="G102" s="6">
        <v>0.5</v>
      </c>
      <c r="H102" s="1">
        <v>40</v>
      </c>
      <c r="I102" s="10" t="s">
        <v>151</v>
      </c>
      <c r="J102" s="1">
        <v>199</v>
      </c>
      <c r="K102" s="1">
        <f t="shared" ref="K102:K112" si="81">E102-J102</f>
        <v>-12</v>
      </c>
      <c r="L102" s="1"/>
      <c r="M102" s="1"/>
      <c r="N102" s="1">
        <v>0</v>
      </c>
      <c r="O102" s="1">
        <f t="shared" si="53"/>
        <v>37.4</v>
      </c>
      <c r="P102" s="5">
        <f>12*O102-N102-F102</f>
        <v>386.79999999999995</v>
      </c>
      <c r="Q102" s="5">
        <f>R102</f>
        <v>320</v>
      </c>
      <c r="R102" s="5">
        <v>320</v>
      </c>
      <c r="S102" s="1"/>
      <c r="T102" s="1">
        <f t="shared" si="78"/>
        <v>10.213903743315509</v>
      </c>
      <c r="U102" s="1">
        <f t="shared" si="54"/>
        <v>1.6577540106951871</v>
      </c>
      <c r="V102" s="1">
        <v>14.2</v>
      </c>
      <c r="W102" s="1">
        <v>13.4</v>
      </c>
      <c r="X102" s="1">
        <v>34.200000000000003</v>
      </c>
      <c r="Y102" s="1">
        <v>28.8</v>
      </c>
      <c r="Z102" s="1">
        <v>28</v>
      </c>
      <c r="AA102" s="1"/>
      <c r="AB102" s="1">
        <f t="shared" si="79"/>
        <v>160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139</v>
      </c>
      <c r="B103" s="1" t="s">
        <v>34</v>
      </c>
      <c r="C103" s="1">
        <v>69</v>
      </c>
      <c r="D103" s="1">
        <v>13</v>
      </c>
      <c r="E103" s="1">
        <v>23</v>
      </c>
      <c r="F103" s="1">
        <v>58</v>
      </c>
      <c r="G103" s="6">
        <v>0.5</v>
      </c>
      <c r="H103" s="1">
        <v>60</v>
      </c>
      <c r="I103" s="10" t="s">
        <v>151</v>
      </c>
      <c r="J103" s="1">
        <v>23</v>
      </c>
      <c r="K103" s="1">
        <f t="shared" si="81"/>
        <v>0</v>
      </c>
      <c r="L103" s="1"/>
      <c r="M103" s="1"/>
      <c r="N103" s="1">
        <v>0</v>
      </c>
      <c r="O103" s="1">
        <f t="shared" si="53"/>
        <v>4.5999999999999996</v>
      </c>
      <c r="P103" s="5"/>
      <c r="Q103" s="5">
        <f t="shared" si="80"/>
        <v>0</v>
      </c>
      <c r="R103" s="5"/>
      <c r="S103" s="1"/>
      <c r="T103" s="1">
        <f t="shared" si="78"/>
        <v>12.608695652173914</v>
      </c>
      <c r="U103" s="1">
        <f t="shared" si="54"/>
        <v>12.608695652173914</v>
      </c>
      <c r="V103" s="1">
        <v>3.2</v>
      </c>
      <c r="W103" s="1">
        <v>5</v>
      </c>
      <c r="X103" s="1">
        <v>8.4</v>
      </c>
      <c r="Y103" s="1">
        <v>5</v>
      </c>
      <c r="Z103" s="1">
        <v>5.6</v>
      </c>
      <c r="AA103" s="1"/>
      <c r="AB103" s="1">
        <f t="shared" si="7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5" t="s">
        <v>140</v>
      </c>
      <c r="B104" s="15" t="s">
        <v>34</v>
      </c>
      <c r="C104" s="15">
        <v>13</v>
      </c>
      <c r="D104" s="15"/>
      <c r="E104" s="15"/>
      <c r="F104" s="15"/>
      <c r="G104" s="16">
        <v>0</v>
      </c>
      <c r="H104" s="15" t="e">
        <v>#N/A</v>
      </c>
      <c r="I104" s="17" t="s">
        <v>152</v>
      </c>
      <c r="J104" s="15">
        <v>17</v>
      </c>
      <c r="K104" s="15">
        <f t="shared" si="81"/>
        <v>-17</v>
      </c>
      <c r="L104" s="15"/>
      <c r="M104" s="15"/>
      <c r="N104" s="15"/>
      <c r="O104" s="15">
        <f t="shared" si="53"/>
        <v>0</v>
      </c>
      <c r="P104" s="18"/>
      <c r="Q104" s="18"/>
      <c r="R104" s="18"/>
      <c r="S104" s="15"/>
      <c r="T104" s="15" t="e">
        <f t="shared" si="57"/>
        <v>#DIV/0!</v>
      </c>
      <c r="U104" s="15" t="e">
        <f t="shared" si="54"/>
        <v>#DIV/0!</v>
      </c>
      <c r="V104" s="15">
        <v>0.2</v>
      </c>
      <c r="W104" s="15">
        <v>0</v>
      </c>
      <c r="X104" s="15">
        <v>0</v>
      </c>
      <c r="Y104" s="15">
        <v>0.4</v>
      </c>
      <c r="Z104" s="15">
        <v>0.8</v>
      </c>
      <c r="AA104" s="17" t="s">
        <v>152</v>
      </c>
      <c r="AB104" s="15">
        <f t="shared" si="58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5" t="s">
        <v>141</v>
      </c>
      <c r="B105" s="15" t="s">
        <v>31</v>
      </c>
      <c r="C105" s="15">
        <v>-17.97</v>
      </c>
      <c r="D105" s="15">
        <v>17.97</v>
      </c>
      <c r="E105" s="15"/>
      <c r="F105" s="15"/>
      <c r="G105" s="16">
        <v>0</v>
      </c>
      <c r="H105" s="15" t="e">
        <v>#N/A</v>
      </c>
      <c r="I105" s="17" t="s">
        <v>152</v>
      </c>
      <c r="J105" s="15"/>
      <c r="K105" s="15">
        <f t="shared" si="81"/>
        <v>0</v>
      </c>
      <c r="L105" s="15"/>
      <c r="M105" s="15"/>
      <c r="N105" s="15"/>
      <c r="O105" s="15">
        <f t="shared" si="53"/>
        <v>0</v>
      </c>
      <c r="P105" s="18"/>
      <c r="Q105" s="18"/>
      <c r="R105" s="18"/>
      <c r="S105" s="15"/>
      <c r="T105" s="15" t="e">
        <f t="shared" si="57"/>
        <v>#DIV/0!</v>
      </c>
      <c r="U105" s="15" t="e">
        <f t="shared" si="54"/>
        <v>#DIV/0!</v>
      </c>
      <c r="V105" s="15">
        <v>0</v>
      </c>
      <c r="W105" s="15">
        <v>0</v>
      </c>
      <c r="X105" s="15">
        <v>0</v>
      </c>
      <c r="Y105" s="15">
        <v>3.5939999999999999</v>
      </c>
      <c r="Z105" s="15">
        <v>0</v>
      </c>
      <c r="AA105" s="15" t="s">
        <v>142</v>
      </c>
      <c r="AB105" s="15">
        <f t="shared" si="58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5" t="s">
        <v>143</v>
      </c>
      <c r="B106" s="15" t="s">
        <v>34</v>
      </c>
      <c r="C106" s="15">
        <v>-412</v>
      </c>
      <c r="D106" s="15">
        <v>475</v>
      </c>
      <c r="E106" s="19">
        <v>84</v>
      </c>
      <c r="F106" s="19">
        <v>-22</v>
      </c>
      <c r="G106" s="16">
        <v>0</v>
      </c>
      <c r="H106" s="15" t="e">
        <v>#N/A</v>
      </c>
      <c r="I106" s="15" t="s">
        <v>144</v>
      </c>
      <c r="J106" s="15">
        <v>81</v>
      </c>
      <c r="K106" s="15">
        <f t="shared" si="81"/>
        <v>3</v>
      </c>
      <c r="L106" s="15"/>
      <c r="M106" s="15"/>
      <c r="N106" s="15"/>
      <c r="O106" s="15">
        <f t="shared" si="53"/>
        <v>16.8</v>
      </c>
      <c r="P106" s="18"/>
      <c r="Q106" s="18"/>
      <c r="R106" s="18"/>
      <c r="S106" s="15"/>
      <c r="T106" s="15">
        <f t="shared" si="57"/>
        <v>-1.3095238095238095</v>
      </c>
      <c r="U106" s="15">
        <f t="shared" si="54"/>
        <v>-1.3095238095238095</v>
      </c>
      <c r="V106" s="15">
        <v>15.4</v>
      </c>
      <c r="W106" s="15">
        <v>21.2</v>
      </c>
      <c r="X106" s="15">
        <v>17</v>
      </c>
      <c r="Y106" s="15">
        <v>21.8</v>
      </c>
      <c r="Z106" s="15">
        <v>32.6</v>
      </c>
      <c r="AA106" s="17" t="s">
        <v>144</v>
      </c>
      <c r="AB106" s="15">
        <f t="shared" si="58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7" t="s">
        <v>145</v>
      </c>
      <c r="B107" s="15" t="s">
        <v>31</v>
      </c>
      <c r="C107" s="15">
        <v>-46.414000000000001</v>
      </c>
      <c r="D107" s="15">
        <v>56.973999999999997</v>
      </c>
      <c r="E107" s="19">
        <v>11.9</v>
      </c>
      <c r="F107" s="19">
        <v>-1.34</v>
      </c>
      <c r="G107" s="16">
        <v>0</v>
      </c>
      <c r="H107" s="15" t="e">
        <v>#N/A</v>
      </c>
      <c r="I107" s="15" t="s">
        <v>144</v>
      </c>
      <c r="J107" s="15">
        <v>11.7</v>
      </c>
      <c r="K107" s="15">
        <f t="shared" si="81"/>
        <v>0.20000000000000107</v>
      </c>
      <c r="L107" s="15"/>
      <c r="M107" s="15"/>
      <c r="N107" s="15"/>
      <c r="O107" s="15">
        <f t="shared" si="53"/>
        <v>2.38</v>
      </c>
      <c r="P107" s="18"/>
      <c r="Q107" s="18"/>
      <c r="R107" s="18"/>
      <c r="S107" s="15"/>
      <c r="T107" s="15">
        <f t="shared" si="57"/>
        <v>-0.56302521008403372</v>
      </c>
      <c r="U107" s="15">
        <f t="shared" si="54"/>
        <v>-0.56302521008403372</v>
      </c>
      <c r="V107" s="15">
        <v>2.0028000000000001</v>
      </c>
      <c r="W107" s="15">
        <v>2.1480000000000001</v>
      </c>
      <c r="X107" s="15">
        <v>1.6080000000000001</v>
      </c>
      <c r="Y107" s="15">
        <v>2.944</v>
      </c>
      <c r="Z107" s="15">
        <v>2.5680000000000001</v>
      </c>
      <c r="AA107" s="15" t="s">
        <v>144</v>
      </c>
      <c r="AB107" s="15">
        <f t="shared" si="58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7" t="s">
        <v>146</v>
      </c>
      <c r="B108" s="15" t="s">
        <v>34</v>
      </c>
      <c r="C108" s="15">
        <v>-119</v>
      </c>
      <c r="D108" s="15">
        <v>130</v>
      </c>
      <c r="E108" s="19">
        <v>18</v>
      </c>
      <c r="F108" s="19">
        <v>-7</v>
      </c>
      <c r="G108" s="16">
        <v>0</v>
      </c>
      <c r="H108" s="15" t="e">
        <v>#N/A</v>
      </c>
      <c r="I108" s="15" t="s">
        <v>144</v>
      </c>
      <c r="J108" s="15">
        <v>18</v>
      </c>
      <c r="K108" s="15">
        <f t="shared" si="81"/>
        <v>0</v>
      </c>
      <c r="L108" s="15"/>
      <c r="M108" s="15"/>
      <c r="N108" s="15"/>
      <c r="O108" s="15">
        <f t="shared" si="53"/>
        <v>3.6</v>
      </c>
      <c r="P108" s="18"/>
      <c r="Q108" s="18"/>
      <c r="R108" s="18"/>
      <c r="S108" s="15"/>
      <c r="T108" s="15">
        <f t="shared" si="57"/>
        <v>-1.9444444444444444</v>
      </c>
      <c r="U108" s="15">
        <f t="shared" si="54"/>
        <v>-1.9444444444444444</v>
      </c>
      <c r="V108" s="15">
        <v>2.8</v>
      </c>
      <c r="W108" s="15">
        <v>5.2</v>
      </c>
      <c r="X108" s="15">
        <v>6.8</v>
      </c>
      <c r="Y108" s="15">
        <v>5</v>
      </c>
      <c r="Z108" s="15">
        <v>12.6</v>
      </c>
      <c r="AA108" s="15" t="s">
        <v>144</v>
      </c>
      <c r="AB108" s="15">
        <f t="shared" si="58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5" t="s">
        <v>147</v>
      </c>
      <c r="B109" s="15" t="s">
        <v>34</v>
      </c>
      <c r="C109" s="15">
        <v>-453</v>
      </c>
      <c r="D109" s="15">
        <v>453</v>
      </c>
      <c r="E109" s="15"/>
      <c r="F109" s="15"/>
      <c r="G109" s="16">
        <v>0</v>
      </c>
      <c r="H109" s="15" t="e">
        <v>#N/A</v>
      </c>
      <c r="I109" s="15" t="s">
        <v>144</v>
      </c>
      <c r="J109" s="15">
        <v>3</v>
      </c>
      <c r="K109" s="15">
        <f t="shared" si="81"/>
        <v>-3</v>
      </c>
      <c r="L109" s="15"/>
      <c r="M109" s="15"/>
      <c r="N109" s="15"/>
      <c r="O109" s="15">
        <f t="shared" si="53"/>
        <v>0</v>
      </c>
      <c r="P109" s="18"/>
      <c r="Q109" s="18"/>
      <c r="R109" s="18"/>
      <c r="S109" s="15"/>
      <c r="T109" s="15" t="e">
        <f t="shared" si="57"/>
        <v>#DIV/0!</v>
      </c>
      <c r="U109" s="15" t="e">
        <f t="shared" si="54"/>
        <v>#DIV/0!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7" t="s">
        <v>144</v>
      </c>
      <c r="AB109" s="15">
        <f t="shared" si="58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5" t="s">
        <v>148</v>
      </c>
      <c r="B110" s="15" t="s">
        <v>34</v>
      </c>
      <c r="C110" s="15">
        <v>-3</v>
      </c>
      <c r="D110" s="15">
        <v>3</v>
      </c>
      <c r="E110" s="15"/>
      <c r="F110" s="15"/>
      <c r="G110" s="16">
        <v>0</v>
      </c>
      <c r="H110" s="15" t="e">
        <v>#N/A</v>
      </c>
      <c r="I110" s="15" t="s">
        <v>144</v>
      </c>
      <c r="J110" s="15"/>
      <c r="K110" s="15">
        <f t="shared" si="81"/>
        <v>0</v>
      </c>
      <c r="L110" s="15"/>
      <c r="M110" s="15"/>
      <c r="N110" s="15"/>
      <c r="O110" s="15">
        <f t="shared" si="53"/>
        <v>0</v>
      </c>
      <c r="P110" s="18"/>
      <c r="Q110" s="18"/>
      <c r="R110" s="18"/>
      <c r="S110" s="15"/>
      <c r="T110" s="15" t="e">
        <f t="shared" si="57"/>
        <v>#DIV/0!</v>
      </c>
      <c r="U110" s="15" t="e">
        <f t="shared" si="54"/>
        <v>#DIV/0!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 t="s">
        <v>144</v>
      </c>
      <c r="AB110" s="15">
        <f t="shared" si="58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7" t="s">
        <v>149</v>
      </c>
      <c r="B111" s="15" t="s">
        <v>34</v>
      </c>
      <c r="C111" s="15">
        <v>-523</v>
      </c>
      <c r="D111" s="15">
        <v>588</v>
      </c>
      <c r="E111" s="19">
        <v>97</v>
      </c>
      <c r="F111" s="19">
        <v>-32</v>
      </c>
      <c r="G111" s="16">
        <v>0</v>
      </c>
      <c r="H111" s="15" t="e">
        <v>#N/A</v>
      </c>
      <c r="I111" s="15" t="s">
        <v>144</v>
      </c>
      <c r="J111" s="15">
        <v>97</v>
      </c>
      <c r="K111" s="15">
        <f t="shared" si="81"/>
        <v>0</v>
      </c>
      <c r="L111" s="15"/>
      <c r="M111" s="15"/>
      <c r="N111" s="15"/>
      <c r="O111" s="15">
        <f t="shared" si="53"/>
        <v>19.399999999999999</v>
      </c>
      <c r="P111" s="18"/>
      <c r="Q111" s="18"/>
      <c r="R111" s="18"/>
      <c r="S111" s="15"/>
      <c r="T111" s="15">
        <f t="shared" si="57"/>
        <v>-1.6494845360824744</v>
      </c>
      <c r="U111" s="15">
        <f t="shared" si="54"/>
        <v>-1.6494845360824744</v>
      </c>
      <c r="V111" s="15">
        <v>15.4</v>
      </c>
      <c r="W111" s="15">
        <v>25.6</v>
      </c>
      <c r="X111" s="15">
        <v>21.4</v>
      </c>
      <c r="Y111" s="15">
        <v>29.8</v>
      </c>
      <c r="Z111" s="15">
        <v>38.200000000000003</v>
      </c>
      <c r="AA111" s="15" t="s">
        <v>144</v>
      </c>
      <c r="AB111" s="15">
        <f t="shared" si="58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5" t="s">
        <v>150</v>
      </c>
      <c r="B112" s="15" t="s">
        <v>34</v>
      </c>
      <c r="C112" s="15">
        <v>-4</v>
      </c>
      <c r="D112" s="15">
        <v>4</v>
      </c>
      <c r="E112" s="15"/>
      <c r="F112" s="15"/>
      <c r="G112" s="16">
        <v>0</v>
      </c>
      <c r="H112" s="15" t="e">
        <v>#N/A</v>
      </c>
      <c r="I112" s="17" t="s">
        <v>152</v>
      </c>
      <c r="J112" s="15"/>
      <c r="K112" s="15">
        <f t="shared" si="81"/>
        <v>0</v>
      </c>
      <c r="L112" s="15"/>
      <c r="M112" s="15"/>
      <c r="N112" s="15"/>
      <c r="O112" s="15">
        <f t="shared" si="53"/>
        <v>0</v>
      </c>
      <c r="P112" s="18"/>
      <c r="Q112" s="18"/>
      <c r="R112" s="18"/>
      <c r="S112" s="15"/>
      <c r="T112" s="15" t="e">
        <f t="shared" si="57"/>
        <v>#DIV/0!</v>
      </c>
      <c r="U112" s="15" t="e">
        <f t="shared" si="54"/>
        <v>#DIV/0!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/>
      <c r="AB112" s="15">
        <f t="shared" si="58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B11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2024-09-16T08:46:19Z</dcterms:created>
  <dcterms:modified xsi:type="dcterms:W3CDTF">2024-09-23T09:00:00Z</dcterms:modified>
</cp:coreProperties>
</file>