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2D1ADCE-CCD8-475B-9895-C2F92CB723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Y30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O608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5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BO140" i="1"/>
  <c r="BM140" i="1"/>
  <c r="Y140" i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Y104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7" i="1"/>
  <c r="Z27" i="1"/>
  <c r="BN27" i="1"/>
  <c r="BP27" i="1"/>
  <c r="Z29" i="1"/>
  <c r="BN29" i="1"/>
  <c r="Z31" i="1"/>
  <c r="BN31" i="1"/>
  <c r="Z32" i="1"/>
  <c r="BN32" i="1"/>
  <c r="Z33" i="1"/>
  <c r="BN33" i="1"/>
  <c r="BP34" i="1"/>
  <c r="BN34" i="1"/>
  <c r="Z34" i="1"/>
  <c r="BP56" i="1"/>
  <c r="BN56" i="1"/>
  <c r="Z56" i="1"/>
  <c r="BP69" i="1"/>
  <c r="BN69" i="1"/>
  <c r="Z69" i="1"/>
  <c r="BP72" i="1"/>
  <c r="BN72" i="1"/>
  <c r="Z72" i="1"/>
  <c r="BP79" i="1"/>
  <c r="BN79" i="1"/>
  <c r="Z79" i="1"/>
  <c r="Y90" i="1"/>
  <c r="BP87" i="1"/>
  <c r="BN87" i="1"/>
  <c r="Z87" i="1"/>
  <c r="Y99" i="1"/>
  <c r="BP102" i="1"/>
  <c r="BN102" i="1"/>
  <c r="Z102" i="1"/>
  <c r="Z104" i="1" s="1"/>
  <c r="BP115" i="1"/>
  <c r="BN115" i="1"/>
  <c r="Z115" i="1"/>
  <c r="Z119" i="1" s="1"/>
  <c r="Y119" i="1"/>
  <c r="BP124" i="1"/>
  <c r="BN124" i="1"/>
  <c r="Z124" i="1"/>
  <c r="Z128" i="1" s="1"/>
  <c r="Y128" i="1"/>
  <c r="Y137" i="1"/>
  <c r="BP131" i="1"/>
  <c r="BN131" i="1"/>
  <c r="Z131" i="1"/>
  <c r="Y136" i="1"/>
  <c r="BP140" i="1"/>
  <c r="BN140" i="1"/>
  <c r="Z140" i="1"/>
  <c r="BP143" i="1"/>
  <c r="BN143" i="1"/>
  <c r="Z143" i="1"/>
  <c r="BP156" i="1"/>
  <c r="BN156" i="1"/>
  <c r="Z156" i="1"/>
  <c r="Z157" i="1" s="1"/>
  <c r="Y158" i="1"/>
  <c r="Y163" i="1"/>
  <c r="BP160" i="1"/>
  <c r="BN160" i="1"/>
  <c r="Z160" i="1"/>
  <c r="Z162" i="1" s="1"/>
  <c r="Y167" i="1"/>
  <c r="BP173" i="1"/>
  <c r="BN173" i="1"/>
  <c r="Z173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BP195" i="1"/>
  <c r="BN195" i="1"/>
  <c r="Z195" i="1"/>
  <c r="BP199" i="1"/>
  <c r="BN199" i="1"/>
  <c r="Z199" i="1"/>
  <c r="BP216" i="1"/>
  <c r="BN216" i="1"/>
  <c r="Z216" i="1"/>
  <c r="Z223" i="1" s="1"/>
  <c r="BP220" i="1"/>
  <c r="BN220" i="1"/>
  <c r="Z220" i="1"/>
  <c r="H9" i="1"/>
  <c r="Y24" i="1"/>
  <c r="Z36" i="1"/>
  <c r="BP54" i="1"/>
  <c r="BN54" i="1"/>
  <c r="Z54" i="1"/>
  <c r="Z59" i="1" s="1"/>
  <c r="BP58" i="1"/>
  <c r="BN58" i="1"/>
  <c r="Z58" i="1"/>
  <c r="Y60" i="1"/>
  <c r="Y65" i="1"/>
  <c r="BP62" i="1"/>
  <c r="BN62" i="1"/>
  <c r="Z62" i="1"/>
  <c r="Z64" i="1" s="1"/>
  <c r="BP71" i="1"/>
  <c r="BN71" i="1"/>
  <c r="Z71" i="1"/>
  <c r="BP74" i="1"/>
  <c r="BN74" i="1"/>
  <c r="Z74" i="1"/>
  <c r="Y76" i="1"/>
  <c r="Y82" i="1"/>
  <c r="BP78" i="1"/>
  <c r="BN78" i="1"/>
  <c r="Z78" i="1"/>
  <c r="Z81" i="1" s="1"/>
  <c r="Y81" i="1"/>
  <c r="BP85" i="1"/>
  <c r="BN85" i="1"/>
  <c r="Z85" i="1"/>
  <c r="Z90" i="1" s="1"/>
  <c r="BP89" i="1"/>
  <c r="BN89" i="1"/>
  <c r="Z89" i="1"/>
  <c r="Y91" i="1"/>
  <c r="BP96" i="1"/>
  <c r="BN96" i="1"/>
  <c r="Z96" i="1"/>
  <c r="Z98" i="1" s="1"/>
  <c r="BP109" i="1"/>
  <c r="BN109" i="1"/>
  <c r="Z109" i="1"/>
  <c r="Z111" i="1" s="1"/>
  <c r="BP117" i="1"/>
  <c r="BN117" i="1"/>
  <c r="Z117" i="1"/>
  <c r="BP126" i="1"/>
  <c r="BN126" i="1"/>
  <c r="Z126" i="1"/>
  <c r="BP134" i="1"/>
  <c r="BN134" i="1"/>
  <c r="Z134" i="1"/>
  <c r="BP141" i="1"/>
  <c r="BN141" i="1"/>
  <c r="Z141" i="1"/>
  <c r="BP145" i="1"/>
  <c r="BN145" i="1"/>
  <c r="Z145" i="1"/>
  <c r="Y147" i="1"/>
  <c r="Y152" i="1"/>
  <c r="BP149" i="1"/>
  <c r="BN149" i="1"/>
  <c r="Z149" i="1"/>
  <c r="Z151" i="1" s="1"/>
  <c r="BP166" i="1"/>
  <c r="BN166" i="1"/>
  <c r="Z166" i="1"/>
  <c r="Z167" i="1" s="1"/>
  <c r="Y168" i="1"/>
  <c r="H608" i="1"/>
  <c r="Y174" i="1"/>
  <c r="BP171" i="1"/>
  <c r="BN171" i="1"/>
  <c r="Z171" i="1"/>
  <c r="Z174" i="1" s="1"/>
  <c r="BP179" i="1"/>
  <c r="BN179" i="1"/>
  <c r="Z179" i="1"/>
  <c r="BP187" i="1"/>
  <c r="BN187" i="1"/>
  <c r="Z187" i="1"/>
  <c r="Y189" i="1"/>
  <c r="I608" i="1"/>
  <c r="Y202" i="1"/>
  <c r="BP193" i="1"/>
  <c r="BN193" i="1"/>
  <c r="Z193" i="1"/>
  <c r="Z201" i="1" s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BP222" i="1"/>
  <c r="BN222" i="1"/>
  <c r="Z222" i="1"/>
  <c r="Y224" i="1"/>
  <c r="Y237" i="1"/>
  <c r="BP226" i="1"/>
  <c r="BN226" i="1"/>
  <c r="Z226" i="1"/>
  <c r="Y238" i="1"/>
  <c r="Y246" i="1"/>
  <c r="Y257" i="1"/>
  <c r="Y270" i="1"/>
  <c r="Y280" i="1"/>
  <c r="Y285" i="1"/>
  <c r="Y292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R608" i="1"/>
  <c r="C608" i="1"/>
  <c r="Y59" i="1"/>
  <c r="D608" i="1"/>
  <c r="Y75" i="1"/>
  <c r="E608" i="1"/>
  <c r="Y112" i="1"/>
  <c r="F608" i="1"/>
  <c r="Y129" i="1"/>
  <c r="G608" i="1"/>
  <c r="Y157" i="1"/>
  <c r="J608" i="1"/>
  <c r="Y207" i="1"/>
  <c r="Z228" i="1"/>
  <c r="BN228" i="1"/>
  <c r="Z230" i="1"/>
  <c r="BN230" i="1"/>
  <c r="Z232" i="1"/>
  <c r="BN232" i="1"/>
  <c r="Z234" i="1"/>
  <c r="BN234" i="1"/>
  <c r="Z236" i="1"/>
  <c r="BN236" i="1"/>
  <c r="Z240" i="1"/>
  <c r="Z245" i="1" s="1"/>
  <c r="BN240" i="1"/>
  <c r="BP240" i="1"/>
  <c r="Z242" i="1"/>
  <c r="BN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Z269" i="1" s="1"/>
  <c r="BN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Z304" i="1"/>
  <c r="Z305" i="1" s="1"/>
  <c r="BN304" i="1"/>
  <c r="BP304" i="1"/>
  <c r="Y305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Z362" i="1" s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24" i="1" l="1"/>
  <c r="Z510" i="1"/>
  <c r="Z578" i="1"/>
  <c r="Z564" i="1"/>
  <c r="Z458" i="1"/>
  <c r="Z300" i="1"/>
  <c r="Z291" i="1"/>
  <c r="Z279" i="1"/>
  <c r="Z257" i="1"/>
  <c r="Z327" i="1"/>
  <c r="Z237" i="1"/>
  <c r="Z188" i="1"/>
  <c r="Z182" i="1"/>
  <c r="Z75" i="1"/>
  <c r="Y600" i="1"/>
  <c r="Z547" i="1"/>
  <c r="Z492" i="1"/>
  <c r="Y598" i="1"/>
  <c r="Z146" i="1"/>
  <c r="Z136" i="1"/>
  <c r="Z603" i="1" s="1"/>
  <c r="Y602" i="1"/>
  <c r="Y599" i="1"/>
  <c r="Y601" i="1" s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<sst xmlns="http://schemas.openxmlformats.org/spreadsheetml/2006/main" count="2493" uniqueCount="797">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</sst>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3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350</v>
      </c>
      <c r="Y74" s="387">
        <f t="shared" si="11"/>
        <v>351</v>
      </c>
      <c r="Z74" s="36">
        <f>IFERROR(IF(Y74=0,"",ROUNDUP(Y74/H74,0)*0.00937),"")</f>
        <v>0.73085999999999995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368.66666666666669</v>
      </c>
      <c r="BN74" s="64">
        <f t="shared" si="13"/>
        <v>369.72</v>
      </c>
      <c r="BO74" s="64">
        <f t="shared" si="14"/>
        <v>0.64814814814814814</v>
      </c>
      <c r="BP74" s="64">
        <f t="shared" si="15"/>
        <v>0.65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77.777777777777771</v>
      </c>
      <c r="Y75" s="388">
        <f>IFERROR(Y68/H68,"0")+IFERROR(Y69/H69,"0")+IFERROR(Y70/H70,"0")+IFERROR(Y71/H71,"0")+IFERROR(Y72/H72,"0")+IFERROR(Y73/H73,"0")+IFERROR(Y74/H74,"0")</f>
        <v>78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0.73085999999999995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350</v>
      </c>
      <c r="Y76" s="388">
        <f>IFERROR(SUM(Y68:Y74),"0")</f>
        <v>351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500</v>
      </c>
      <c r="Y114" s="387">
        <f>IFERROR(IF(X114="",0,CEILING((X114/$H114),1)*$H114),"")</f>
        <v>502.2</v>
      </c>
      <c r="Z114" s="36">
        <f>IFERROR(IF(Y114=0,"",ROUNDUP(Y114/H114,0)*0.02175),"")</f>
        <v>1.3484999999999998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534.81481481481489</v>
      </c>
      <c r="BN114" s="64">
        <f>IFERROR(Y114*I114/H114,"0")</f>
        <v>537.16800000000001</v>
      </c>
      <c r="BO114" s="64">
        <f>IFERROR(1/J114*(X114/H114),"0")</f>
        <v>1.1022927689594357</v>
      </c>
      <c r="BP114" s="64">
        <f>IFERROR(1/J114*(Y114/H114),"0")</f>
        <v>1.107142857142857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450</v>
      </c>
      <c r="Y116" s="387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100</v>
      </c>
      <c r="Y117" s="387">
        <f>IFERROR(IF(X117="",0,CEILING((X117/$H117),1)*$H117),"")</f>
        <v>100.98</v>
      </c>
      <c r="Z117" s="36">
        <f>IFERROR(IF(Y117=0,"",ROUNDUP(Y117/H117,0)*0.00753),"")</f>
        <v>0.38403000000000004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114.04040404040404</v>
      </c>
      <c r="BN117" s="64">
        <f>IFERROR(Y117*I117/H117,"0")</f>
        <v>115.158</v>
      </c>
      <c r="BO117" s="64">
        <f>IFERROR(1/J117*(X117/H117),"0")</f>
        <v>0.32375032375032375</v>
      </c>
      <c r="BP117" s="64">
        <f>IFERROR(1/J117*(Y117/H117),"0")</f>
        <v>0.32692307692307693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278.90011223344555</v>
      </c>
      <c r="Y119" s="388">
        <f>IFERROR(Y114/H114,"0")+IFERROR(Y115/H115,"0")+IFERROR(Y116/H116,"0")+IFERROR(Y117/H117,"0")+IFERROR(Y118/H118,"0")</f>
        <v>280</v>
      </c>
      <c r="Z119" s="388">
        <f>IFERROR(IF(Z114="",0,Z114),"0")+IFERROR(IF(Z115="",0,Z115),"0")+IFERROR(IF(Z116="",0,Z116),"0")+IFERROR(IF(Z117="",0,Z117),"0")+IFERROR(IF(Z118="",0,Z118),"0")</f>
        <v>2.99004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1050</v>
      </c>
      <c r="Y120" s="388">
        <f>IFERROR(SUM(Y114:Y118),"0")</f>
        <v>1054.08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50</v>
      </c>
      <c r="Y132" s="387">
        <f>IFERROR(IF(X132="",0,CEILING((X132/$H132),1)*$H132),"")</f>
        <v>54</v>
      </c>
      <c r="Z132" s="36">
        <f>IFERROR(IF(Y132=0,"",ROUNDUP(Y132/H132,0)*0.02175),"")</f>
        <v>0.10874999999999999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52.222222222222221</v>
      </c>
      <c r="BN132" s="64">
        <f>IFERROR(Y132*I132/H132,"0")</f>
        <v>56.4</v>
      </c>
      <c r="BO132" s="64">
        <f>IFERROR(1/J132*(X132/H132),"0")</f>
        <v>8.2671957671957674E-2</v>
      </c>
      <c r="BP132" s="64">
        <f>IFERROR(1/J132*(Y132/H132),"0")</f>
        <v>8.9285714285714274E-2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4.6296296296296298</v>
      </c>
      <c r="Y136" s="388">
        <f>IFERROR(Y131/H131,"0")+IFERROR(Y132/H132,"0")+IFERROR(Y133/H133,"0")+IFERROR(Y134/H134,"0")+IFERROR(Y135/H135,"0")</f>
        <v>5</v>
      </c>
      <c r="Z136" s="388">
        <f>IFERROR(IF(Z131="",0,Z131),"0")+IFERROR(IF(Z132="",0,Z132),"0")+IFERROR(IF(Z133="",0,Z133),"0")+IFERROR(IF(Z134="",0,Z134),"0")+IFERROR(IF(Z135="",0,Z135),"0")</f>
        <v>0.10874999999999999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50</v>
      </c>
      <c r="Y137" s="388">
        <f>IFERROR(SUM(Y131:Y135),"0")</f>
        <v>54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1200</v>
      </c>
      <c r="Y139" s="387">
        <f t="shared" ref="Y139:Y145" si="21">IFERROR(IF(X139="",0,CEILING((X139/$H139),1)*$H139),"")</f>
        <v>1206.8999999999999</v>
      </c>
      <c r="Z139" s="36">
        <f>IFERROR(IF(Y139=0,"",ROUNDUP(Y139/H139,0)*0.02175),"")</f>
        <v>3.2407499999999998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1282.6666666666665</v>
      </c>
      <c r="BN139" s="64">
        <f t="shared" ref="BN139:BN145" si="23">IFERROR(Y139*I139/H139,"0")</f>
        <v>1290.0419999999999</v>
      </c>
      <c r="BO139" s="64">
        <f t="shared" ref="BO139:BO145" si="24">IFERROR(1/J139*(X139/H139),"0")</f>
        <v>2.6455026455026456</v>
      </c>
      <c r="BP139" s="64">
        <f t="shared" ref="BP139:BP145" si="25">IFERROR(1/J139*(Y139/H139),"0")</f>
        <v>2.6607142857142856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600</v>
      </c>
      <c r="Y143" s="387">
        <f t="shared" si="21"/>
        <v>602.1</v>
      </c>
      <c r="Z143" s="36">
        <f>IFERROR(IF(Y143=0,"",ROUNDUP(Y143/H143,0)*0.00753),"")</f>
        <v>1.67919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660.44444444444446</v>
      </c>
      <c r="BN143" s="64">
        <f t="shared" si="23"/>
        <v>662.75599999999997</v>
      </c>
      <c r="BO143" s="64">
        <f t="shared" si="24"/>
        <v>1.4245014245014243</v>
      </c>
      <c r="BP143" s="64">
        <f t="shared" si="25"/>
        <v>1.4294871794871795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370.37037037037032</v>
      </c>
      <c r="Y146" s="388">
        <f>IFERROR(Y139/H139,"0")+IFERROR(Y140/H140,"0")+IFERROR(Y141/H141,"0")+IFERROR(Y142/H142,"0")+IFERROR(Y143/H143,"0")+IFERROR(Y144/H144,"0")+IFERROR(Y145/H145,"0")</f>
        <v>372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4.9199399999999995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1800</v>
      </c>
      <c r="Y147" s="388">
        <f>IFERROR(SUM(Y139:Y145),"0")</f>
        <v>1809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200</v>
      </c>
      <c r="Y195" s="387">
        <f t="shared" si="26"/>
        <v>201.60000000000002</v>
      </c>
      <c r="Z195" s="36">
        <f>IFERROR(IF(Y195=0,"",ROUNDUP(Y195/H195,0)*0.00753),"")</f>
        <v>0.36143999999999998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209.52380952380955</v>
      </c>
      <c r="BN195" s="64">
        <f t="shared" si="28"/>
        <v>211.20000000000005</v>
      </c>
      <c r="BO195" s="64">
        <f t="shared" si="29"/>
        <v>0.30525030525030528</v>
      </c>
      <c r="BP195" s="64">
        <f t="shared" si="30"/>
        <v>0.30769230769230771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70</v>
      </c>
      <c r="Y198" s="387">
        <f t="shared" si="26"/>
        <v>71.400000000000006</v>
      </c>
      <c r="Z198" s="36">
        <f>IFERROR(IF(Y198=0,"",ROUNDUP(Y198/H198,0)*0.00502),"")</f>
        <v>0.17068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73.333333333333329</v>
      </c>
      <c r="BN198" s="64">
        <f t="shared" si="28"/>
        <v>74.8</v>
      </c>
      <c r="BO198" s="64">
        <f t="shared" si="29"/>
        <v>0.14245014245014245</v>
      </c>
      <c r="BP198" s="64">
        <f t="shared" si="30"/>
        <v>0.14529914529914531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80.952380952380949</v>
      </c>
      <c r="Y201" s="388">
        <f>IFERROR(Y193/H193,"0")+IFERROR(Y194/H194,"0")+IFERROR(Y195/H195,"0")+IFERROR(Y196/H196,"0")+IFERROR(Y197/H197,"0")+IFERROR(Y198/H198,"0")+IFERROR(Y199/H199,"0")+IFERROR(Y200/H200,"0")</f>
        <v>82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0.53211999999999993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270</v>
      </c>
      <c r="Y202" s="388">
        <f>IFERROR(SUM(Y193:Y200),"0")</f>
        <v>273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250</v>
      </c>
      <c r="Y215" s="387">
        <f t="shared" ref="Y215:Y222" si="31">IFERROR(IF(X215="",0,CEILING((X215/$H215),1)*$H215),"")</f>
        <v>253.8</v>
      </c>
      <c r="Z215" s="36">
        <f>IFERROR(IF(Y215=0,"",ROUNDUP(Y215/H215,0)*0.00937),"")</f>
        <v>0.44039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259.72222222222223</v>
      </c>
      <c r="BN215" s="64">
        <f t="shared" ref="BN215:BN222" si="33">IFERROR(Y215*I215/H215,"0")</f>
        <v>263.67</v>
      </c>
      <c r="BO215" s="64">
        <f t="shared" ref="BO215:BO222" si="34">IFERROR(1/J215*(X215/H215),"0")</f>
        <v>0.38580246913580241</v>
      </c>
      <c r="BP215" s="64">
        <f t="shared" ref="BP215:BP222" si="35">IFERROR(1/J215*(Y215/H215),"0")</f>
        <v>0.39166666666666666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150</v>
      </c>
      <c r="Y216" s="387">
        <f t="shared" si="31"/>
        <v>151.20000000000002</v>
      </c>
      <c r="Z216" s="36">
        <f>IFERROR(IF(Y216=0,"",ROUNDUP(Y216/H216,0)*0.00937),"")</f>
        <v>0.26235999999999998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155.83333333333331</v>
      </c>
      <c r="BN216" s="64">
        <f t="shared" si="33"/>
        <v>157.08000000000001</v>
      </c>
      <c r="BO216" s="64">
        <f t="shared" si="34"/>
        <v>0.23148148148148145</v>
      </c>
      <c r="BP216" s="64">
        <f t="shared" si="35"/>
        <v>0.23333333333333334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250</v>
      </c>
      <c r="Y217" s="387">
        <f t="shared" si="31"/>
        <v>253.8</v>
      </c>
      <c r="Z217" s="36">
        <f>IFERROR(IF(Y217=0,"",ROUNDUP(Y217/H217,0)*0.00937),"")</f>
        <v>0.44039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259.72222222222223</v>
      </c>
      <c r="BN217" s="64">
        <f t="shared" si="33"/>
        <v>263.67</v>
      </c>
      <c r="BO217" s="64">
        <f t="shared" si="34"/>
        <v>0.38580246913580241</v>
      </c>
      <c r="BP217" s="64">
        <f t="shared" si="35"/>
        <v>0.39166666666666666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250</v>
      </c>
      <c r="Y218" s="387">
        <f t="shared" si="31"/>
        <v>253.8</v>
      </c>
      <c r="Z218" s="36">
        <f>IFERROR(IF(Y218=0,"",ROUNDUP(Y218/H218,0)*0.00937),"")</f>
        <v>0.44039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259.72222222222223</v>
      </c>
      <c r="BN218" s="64">
        <f t="shared" si="33"/>
        <v>263.67</v>
      </c>
      <c r="BO218" s="64">
        <f t="shared" si="34"/>
        <v>0.38580246913580241</v>
      </c>
      <c r="BP218" s="64">
        <f t="shared" si="35"/>
        <v>0.39166666666666666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166.66666666666663</v>
      </c>
      <c r="Y223" s="388">
        <f>IFERROR(Y215/H215,"0")+IFERROR(Y216/H216,"0")+IFERROR(Y217/H217,"0")+IFERROR(Y218/H218,"0")+IFERROR(Y219/H219,"0")+IFERROR(Y220/H220,"0")+IFERROR(Y221/H221,"0")+IFERROR(Y222/H222,"0")</f>
        <v>169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1.5835300000000001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900</v>
      </c>
      <c r="Y224" s="388">
        <f>IFERROR(SUM(Y215:Y222),"0")</f>
        <v>912.59999999999991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100</v>
      </c>
      <c r="Y227" s="387">
        <f t="shared" si="36"/>
        <v>101.39999999999999</v>
      </c>
      <c r="Z227" s="36">
        <f>IFERROR(IF(Y227=0,"",ROUNDUP(Y227/H227,0)*0.02175),"")</f>
        <v>0.28275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107.23076923076924</v>
      </c>
      <c r="BN227" s="64">
        <f t="shared" si="38"/>
        <v>108.732</v>
      </c>
      <c r="BO227" s="64">
        <f t="shared" si="39"/>
        <v>0.22893772893772893</v>
      </c>
      <c r="BP227" s="64">
        <f t="shared" si="40"/>
        <v>0.23214285714285712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200</v>
      </c>
      <c r="Y228" s="387">
        <f t="shared" si="36"/>
        <v>202.5</v>
      </c>
      <c r="Z228" s="36">
        <f>IFERROR(IF(Y228=0,"",ROUNDUP(Y228/H228,0)*0.02175),"")</f>
        <v>0.54374999999999996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213.48148148148152</v>
      </c>
      <c r="BN228" s="64">
        <f t="shared" si="38"/>
        <v>216.15</v>
      </c>
      <c r="BO228" s="64">
        <f t="shared" si="39"/>
        <v>0.44091710758377423</v>
      </c>
      <c r="BP228" s="64">
        <f t="shared" si="40"/>
        <v>0.4464285714285714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400</v>
      </c>
      <c r="Y229" s="387">
        <f t="shared" si="36"/>
        <v>400.2</v>
      </c>
      <c r="Z229" s="36">
        <f>IFERROR(IF(Y229=0,"",ROUNDUP(Y229/H229,0)*0.02175),"")</f>
        <v>1.0004999999999999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425.93103448275866</v>
      </c>
      <c r="BN229" s="64">
        <f t="shared" si="38"/>
        <v>426.14400000000001</v>
      </c>
      <c r="BO229" s="64">
        <f t="shared" si="39"/>
        <v>0.82101806239737274</v>
      </c>
      <c r="BP229" s="64">
        <f t="shared" si="40"/>
        <v>0.8214285714285714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250</v>
      </c>
      <c r="Y230" s="387">
        <f t="shared" si="36"/>
        <v>252</v>
      </c>
      <c r="Z230" s="36">
        <f t="shared" ref="Z230:Z236" si="41">IFERROR(IF(Y230=0,"",ROUNDUP(Y230/H230,0)*0.00753),"")</f>
        <v>0.79065000000000007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280.20833333333337</v>
      </c>
      <c r="BN230" s="64">
        <f t="shared" si="38"/>
        <v>282.45</v>
      </c>
      <c r="BO230" s="64">
        <f t="shared" si="39"/>
        <v>0.66773504273504269</v>
      </c>
      <c r="BP230" s="64">
        <f t="shared" si="40"/>
        <v>0.67307692307692302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200</v>
      </c>
      <c r="Y232" s="387">
        <f t="shared" si="36"/>
        <v>201.6</v>
      </c>
      <c r="Z232" s="36">
        <f t="shared" si="41"/>
        <v>0.63251999999999997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222.66666666666666</v>
      </c>
      <c r="BN232" s="64">
        <f t="shared" si="38"/>
        <v>224.44800000000001</v>
      </c>
      <c r="BO232" s="64">
        <f t="shared" si="39"/>
        <v>0.53418803418803418</v>
      </c>
      <c r="BP232" s="64">
        <f t="shared" si="40"/>
        <v>0.53846153846153844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200</v>
      </c>
      <c r="Y233" s="387">
        <f t="shared" si="36"/>
        <v>201.6</v>
      </c>
      <c r="Z233" s="36">
        <f t="shared" si="41"/>
        <v>0.63251999999999997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222.66666666666666</v>
      </c>
      <c r="BN233" s="64">
        <f t="shared" si="38"/>
        <v>224.44800000000001</v>
      </c>
      <c r="BO233" s="64">
        <f t="shared" si="39"/>
        <v>0.53418803418803418</v>
      </c>
      <c r="BP233" s="64">
        <f t="shared" si="40"/>
        <v>0.53846153846153844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150</v>
      </c>
      <c r="Y235" s="387">
        <f t="shared" si="36"/>
        <v>151.19999999999999</v>
      </c>
      <c r="Z235" s="36">
        <f t="shared" si="41"/>
        <v>0.47439000000000003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167</v>
      </c>
      <c r="BN235" s="64">
        <f t="shared" si="38"/>
        <v>168.33600000000001</v>
      </c>
      <c r="BO235" s="64">
        <f t="shared" si="39"/>
        <v>0.40064102564102561</v>
      </c>
      <c r="BP235" s="64">
        <f t="shared" si="40"/>
        <v>0.40384615384615385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150</v>
      </c>
      <c r="Y236" s="387">
        <f t="shared" si="36"/>
        <v>151.19999999999999</v>
      </c>
      <c r="Z236" s="36">
        <f t="shared" si="41"/>
        <v>0.47439000000000003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167.375</v>
      </c>
      <c r="BN236" s="64">
        <f t="shared" si="38"/>
        <v>168.714</v>
      </c>
      <c r="BO236" s="64">
        <f t="shared" si="39"/>
        <v>0.40064102564102561</v>
      </c>
      <c r="BP236" s="64">
        <f t="shared" si="40"/>
        <v>0.40384615384615385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479.32221567279043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483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4.8314699999999995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1650</v>
      </c>
      <c r="Y238" s="388">
        <f>IFERROR(SUM(Y226:Y236),"0")</f>
        <v>1661.6999999999998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100</v>
      </c>
      <c r="Y250" s="387">
        <f t="shared" si="42"/>
        <v>104.39999999999999</v>
      </c>
      <c r="Z250" s="36">
        <f>IFERROR(IF(Y250=0,"",ROUNDUP(Y250/H250,0)*0.02175),"")</f>
        <v>0.19574999999999998</v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104.13793103448276</v>
      </c>
      <c r="BN250" s="64">
        <f t="shared" si="44"/>
        <v>108.71999999999998</v>
      </c>
      <c r="BO250" s="64">
        <f t="shared" si="45"/>
        <v>0.1539408866995074</v>
      </c>
      <c r="BP250" s="64">
        <f t="shared" si="46"/>
        <v>0.1607142857142857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8.6206896551724146</v>
      </c>
      <c r="Y257" s="388">
        <f>IFERROR(Y249/H249,"0")+IFERROR(Y250/H250,"0")+IFERROR(Y251/H251,"0")+IFERROR(Y252/H252,"0")+IFERROR(Y253/H253,"0")+IFERROR(Y254/H254,"0")+IFERROR(Y255/H255,"0")+IFERROR(Y256/H256,"0")</f>
        <v>9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0.19574999999999998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100</v>
      </c>
      <c r="Y258" s="388">
        <f>IFERROR(SUM(Y249:Y256),"0")</f>
        <v>104.39999999999999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100</v>
      </c>
      <c r="Y295" s="387">
        <f>IFERROR(IF(X295="",0,CEILING((X295/$H295),1)*$H295),"")</f>
        <v>100</v>
      </c>
      <c r="Z295" s="36">
        <f>IFERROR(IF(Y295=0,"",ROUNDUP(Y295/H295,0)*0.01196),"")</f>
        <v>0.29899999999999999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110.2</v>
      </c>
      <c r="BN295" s="64">
        <f>IFERROR(Y295*I295/H295,"0")</f>
        <v>110.2</v>
      </c>
      <c r="BO295" s="64">
        <f>IFERROR(1/J295*(X295/H295),"0")</f>
        <v>0.24038461538461539</v>
      </c>
      <c r="BP295" s="64">
        <f>IFERROR(1/J295*(Y295/H295),"0")</f>
        <v>0.24038461538461539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100</v>
      </c>
      <c r="Y297" s="387">
        <f>IFERROR(IF(X297="",0,CEILING((X297/$H297),1)*$H297),"")</f>
        <v>100.8</v>
      </c>
      <c r="Z297" s="36">
        <f>IFERROR(IF(Y297=0,"",ROUNDUP(Y297/H297,0)*0.00753),"")</f>
        <v>0.31625999999999999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111.33333333333333</v>
      </c>
      <c r="BN297" s="64">
        <f>IFERROR(Y297*I297/H297,"0")</f>
        <v>112.224</v>
      </c>
      <c r="BO297" s="64">
        <f>IFERROR(1/J297*(X297/H297),"0")</f>
        <v>0.26709401709401709</v>
      </c>
      <c r="BP297" s="64">
        <f>IFERROR(1/J297*(Y297/H297),"0")</f>
        <v>0.26923076923076922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100</v>
      </c>
      <c r="Y298" s="387">
        <f>IFERROR(IF(X298="",0,CEILING((X298/$H298),1)*$H298),"")</f>
        <v>100.8</v>
      </c>
      <c r="Z298" s="36">
        <f>IFERROR(IF(Y298=0,"",ROUNDUP(Y298/H298,0)*0.00753),"")</f>
        <v>0.31625999999999999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108.33333333333334</v>
      </c>
      <c r="BN298" s="64">
        <f>IFERROR(Y298*I298/H298,"0")</f>
        <v>109.2</v>
      </c>
      <c r="BO298" s="64">
        <f>IFERROR(1/J298*(X298/H298),"0")</f>
        <v>0.26709401709401709</v>
      </c>
      <c r="BP298" s="64">
        <f>IFERROR(1/J298*(Y298/H298),"0")</f>
        <v>0.26923076923076922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108.33333333333334</v>
      </c>
      <c r="Y300" s="388">
        <f>IFERROR(Y295/H295,"0")+IFERROR(Y296/H296,"0")+IFERROR(Y297/H297,"0")+IFERROR(Y298/H298,"0")+IFERROR(Y299/H299,"0")</f>
        <v>109</v>
      </c>
      <c r="Z300" s="388">
        <f>IFERROR(IF(Z295="",0,Z295),"0")+IFERROR(IF(Z296="",0,Z296),"0")+IFERROR(IF(Z297="",0,Z297),"0")+IFERROR(IF(Z298="",0,Z298),"0")+IFERROR(IF(Z299="",0,Z299),"0")</f>
        <v>0.9315199999999999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300</v>
      </c>
      <c r="Y301" s="388">
        <f>IFERROR(SUM(Y295:Y299),"0")</f>
        <v>301.60000000000002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50</v>
      </c>
      <c r="Y313" s="387">
        <f>IFERROR(IF(X313="",0,CEILING((X313/$H313),1)*$H313),"")</f>
        <v>50.400000000000006</v>
      </c>
      <c r="Z313" s="36">
        <f>IFERROR(IF(Y313=0,"",ROUNDUP(Y313/H313,0)*0.00502),"")</f>
        <v>0.12048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52.380952380952387</v>
      </c>
      <c r="BN313" s="64">
        <f>IFERROR(Y313*I313/H313,"0")</f>
        <v>52.800000000000011</v>
      </c>
      <c r="BO313" s="64">
        <f>IFERROR(1/J313*(X313/H313),"0")</f>
        <v>0.10175010175010177</v>
      </c>
      <c r="BP313" s="64">
        <f>IFERROR(1/J313*(Y313/H313),"0")</f>
        <v>0.10256410256410257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23.80952380952381</v>
      </c>
      <c r="Y315" s="388">
        <f>IFERROR(Y313/H313,"0")+IFERROR(Y314/H314,"0")</f>
        <v>24</v>
      </c>
      <c r="Z315" s="388">
        <f>IFERROR(IF(Z313="",0,Z313),"0")+IFERROR(IF(Z314="",0,Z314),"0")</f>
        <v>0.12048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50</v>
      </c>
      <c r="Y316" s="388">
        <f>IFERROR(SUM(Y313:Y314),"0")</f>
        <v>50.400000000000006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150</v>
      </c>
      <c r="Y331" s="387">
        <f>IFERROR(IF(X331="",0,CEILING((X331/$H331),1)*$H331),"")</f>
        <v>151.20000000000002</v>
      </c>
      <c r="Z331" s="36">
        <f>IFERROR(IF(Y331=0,"",ROUNDUP(Y331/H331,0)*0.00753),"")</f>
        <v>0.27107999999999999</v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159.28571428571428</v>
      </c>
      <c r="BN331" s="64">
        <f>IFERROR(Y331*I331/H331,"0")</f>
        <v>160.56</v>
      </c>
      <c r="BO331" s="64">
        <f>IFERROR(1/J331*(X331/H331),"0")</f>
        <v>0.22893772893772893</v>
      </c>
      <c r="BP331" s="64">
        <f>IFERROR(1/J331*(Y331/H331),"0")</f>
        <v>0.23076923076923075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35.714285714285715</v>
      </c>
      <c r="Y334" s="388">
        <f>IFERROR(Y330/H330,"0")+IFERROR(Y331/H331,"0")+IFERROR(Y332/H332,"0")+IFERROR(Y333/H333,"0")</f>
        <v>36</v>
      </c>
      <c r="Z334" s="388">
        <f>IFERROR(IF(Z330="",0,Z330),"0")+IFERROR(IF(Z331="",0,Z331),"0")+IFERROR(IF(Z332="",0,Z332),"0")+IFERROR(IF(Z333="",0,Z333),"0")</f>
        <v>0.27107999999999999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150</v>
      </c>
      <c r="Y335" s="388">
        <f>IFERROR(SUM(Y330:Y333),"0")</f>
        <v>151.20000000000002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100</v>
      </c>
      <c r="Y337" s="387">
        <f t="shared" ref="Y337:Y342" si="62">IFERROR(IF(X337="",0,CEILING((X337/$H337),1)*$H337),"")</f>
        <v>101.39999999999999</v>
      </c>
      <c r="Z337" s="36">
        <f>IFERROR(IF(Y337=0,"",ROUNDUP(Y337/H337,0)*0.02175),"")</f>
        <v>0.28275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107.15384615384616</v>
      </c>
      <c r="BN337" s="64">
        <f t="shared" ref="BN337:BN342" si="64">IFERROR(Y337*I337/H337,"0")</f>
        <v>108.65400000000001</v>
      </c>
      <c r="BO337" s="64">
        <f t="shared" ref="BO337:BO342" si="65">IFERROR(1/J337*(X337/H337),"0")</f>
        <v>0.22893772893772893</v>
      </c>
      <c r="BP337" s="64">
        <f t="shared" ref="BP337:BP342" si="66">IFERROR(1/J337*(Y337/H337),"0")</f>
        <v>0.23214285714285712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12.820512820512821</v>
      </c>
      <c r="Y343" s="388">
        <f>IFERROR(Y337/H337,"0")+IFERROR(Y338/H338,"0")+IFERROR(Y339/H339,"0")+IFERROR(Y340/H340,"0")+IFERROR(Y341/H341,"0")+IFERROR(Y342/H342,"0")</f>
        <v>13</v>
      </c>
      <c r="Z343" s="388">
        <f>IFERROR(IF(Z337="",0,Z337),"0")+IFERROR(IF(Z338="",0,Z338),"0")+IFERROR(IF(Z339="",0,Z339),"0")+IFERROR(IF(Z340="",0,Z340),"0")+IFERROR(IF(Z341="",0,Z341),"0")+IFERROR(IF(Z342="",0,Z342),"0")</f>
        <v>0.28275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100</v>
      </c>
      <c r="Y344" s="388">
        <f>IFERROR(SUM(Y337:Y342),"0")</f>
        <v>101.39999999999999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1000</v>
      </c>
      <c r="Y347" s="387">
        <f>IFERROR(IF(X347="",0,CEILING((X347/$H347),1)*$H347),"")</f>
        <v>1006.1999999999999</v>
      </c>
      <c r="Z347" s="36">
        <f>IFERROR(IF(Y347=0,"",ROUNDUP(Y347/H347,0)*0.02175),"")</f>
        <v>2.8057499999999997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1072.3076923076924</v>
      </c>
      <c r="BN347" s="64">
        <f>IFERROR(Y347*I347/H347,"0")</f>
        <v>1078.9559999999999</v>
      </c>
      <c r="BO347" s="64">
        <f>IFERROR(1/J347*(X347/H347),"0")</f>
        <v>2.2893772893772892</v>
      </c>
      <c r="BP347" s="64">
        <f>IFERROR(1/J347*(Y347/H347),"0")</f>
        <v>2.3035714285714284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128.2051282051282</v>
      </c>
      <c r="Y349" s="388">
        <f>IFERROR(Y346/H346,"0")+IFERROR(Y347/H347,"0")+IFERROR(Y348/H348,"0")</f>
        <v>129</v>
      </c>
      <c r="Z349" s="388">
        <f>IFERROR(IF(Z346="",0,Z346),"0")+IFERROR(IF(Z347="",0,Z347),"0")+IFERROR(IF(Z348="",0,Z348),"0")</f>
        <v>2.8057499999999997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1000</v>
      </c>
      <c r="Y350" s="388">
        <f>IFERROR(SUM(Y346:Y348),"0")</f>
        <v>1006.1999999999999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10</v>
      </c>
      <c r="Y361" s="387">
        <f>IFERROR(IF(X361="",0,CEILING((X361/$H361),1)*$H361),"")</f>
        <v>10</v>
      </c>
      <c r="Z361" s="36">
        <f>IFERROR(IF(Y361=0,"",ROUNDUP(Y361/H361,0)*0.00474),"")</f>
        <v>2.3700000000000002E-2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11.200000000000001</v>
      </c>
      <c r="BN361" s="64">
        <f>IFERROR(Y361*I361/H361,"0")</f>
        <v>11.200000000000001</v>
      </c>
      <c r="BO361" s="64">
        <f>IFERROR(1/J361*(X361/H361),"0")</f>
        <v>2.1008403361344536E-2</v>
      </c>
      <c r="BP361" s="64">
        <f>IFERROR(1/J361*(Y361/H361),"0")</f>
        <v>2.1008403361344536E-2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5</v>
      </c>
      <c r="Y362" s="388">
        <f>IFERROR(Y359/H359,"0")+IFERROR(Y360/H360,"0")+IFERROR(Y361/H361,"0")</f>
        <v>5</v>
      </c>
      <c r="Z362" s="388">
        <f>IFERROR(IF(Z359="",0,Z359),"0")+IFERROR(IF(Z360="",0,Z360),"0")+IFERROR(IF(Z361="",0,Z361),"0")</f>
        <v>2.3700000000000002E-2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10</v>
      </c>
      <c r="Y363" s="388">
        <f>IFERROR(SUM(Y359:Y361),"0")</f>
        <v>10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300</v>
      </c>
      <c r="Y371" s="387">
        <f>IFERROR(IF(X371="",0,CEILING((X371/$H371),1)*$H371),"")</f>
        <v>300.3</v>
      </c>
      <c r="Z371" s="36">
        <f>IFERROR(IF(Y371=0,"",ROUNDUP(Y371/H371,0)*0.00753),"")</f>
        <v>1.0767900000000001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338.85714285714278</v>
      </c>
      <c r="BN371" s="64">
        <f>IFERROR(Y371*I371/H371,"0")</f>
        <v>339.19599999999997</v>
      </c>
      <c r="BO371" s="64">
        <f>IFERROR(1/J371*(X371/H371),"0")</f>
        <v>0.91575091575091572</v>
      </c>
      <c r="BP371" s="64">
        <f>IFERROR(1/J371*(Y371/H371),"0")</f>
        <v>0.91666666666666663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200</v>
      </c>
      <c r="Y372" s="387">
        <f>IFERROR(IF(X372="",0,CEILING((X372/$H372),1)*$H372),"")</f>
        <v>201.60000000000002</v>
      </c>
      <c r="Z372" s="36">
        <f>IFERROR(IF(Y372=0,"",ROUNDUP(Y372/H372,0)*0.00753),"")</f>
        <v>0.72287999999999997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224.76190476190476</v>
      </c>
      <c r="BN372" s="64">
        <f>IFERROR(Y372*I372/H372,"0")</f>
        <v>226.56</v>
      </c>
      <c r="BO372" s="64">
        <f>IFERROR(1/J372*(X372/H372),"0")</f>
        <v>0.61050061050061055</v>
      </c>
      <c r="BP372" s="64">
        <f>IFERROR(1/J372*(Y372/H372),"0")</f>
        <v>0.61538461538461542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238.0952380952381</v>
      </c>
      <c r="Y373" s="388">
        <f>IFERROR(Y370/H370,"0")+IFERROR(Y371/H371,"0")+IFERROR(Y372/H372,"0")</f>
        <v>239</v>
      </c>
      <c r="Z373" s="388">
        <f>IFERROR(IF(Z370="",0,Z370),"0")+IFERROR(IF(Z371="",0,Z371),"0")+IFERROR(IF(Z372="",0,Z372),"0")</f>
        <v>1.7996700000000001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500</v>
      </c>
      <c r="Y374" s="388">
        <f>IFERROR(SUM(Y370:Y372),"0")</f>
        <v>501.90000000000003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300</v>
      </c>
      <c r="Y401" s="387">
        <f>IFERROR(IF(X401="",0,CEILING((X401/$H401),1)*$H401),"")</f>
        <v>304.2</v>
      </c>
      <c r="Z401" s="36">
        <f>IFERROR(IF(Y401=0,"",ROUNDUP(Y401/H401,0)*0.02175),"")</f>
        <v>0.84824999999999995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321.69230769230774</v>
      </c>
      <c r="BN401" s="64">
        <f>IFERROR(Y401*I401/H401,"0")</f>
        <v>326.19600000000003</v>
      </c>
      <c r="BO401" s="64">
        <f>IFERROR(1/J401*(X401/H401),"0")</f>
        <v>0.6868131868131867</v>
      </c>
      <c r="BP401" s="64">
        <f>IFERROR(1/J401*(Y401/H401),"0")</f>
        <v>0.6964285714285714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38.46153846153846</v>
      </c>
      <c r="Y403" s="388">
        <f>IFERROR(Y401/H401,"0")+IFERROR(Y402/H402,"0")</f>
        <v>39</v>
      </c>
      <c r="Z403" s="388">
        <f>IFERROR(IF(Z401="",0,Z401),"0")+IFERROR(IF(Z402="",0,Z402),"0")</f>
        <v>0.84824999999999995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300</v>
      </c>
      <c r="Y404" s="388">
        <f>IFERROR(SUM(Y401:Y402),"0")</f>
        <v>304.2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200</v>
      </c>
      <c r="Y409" s="387">
        <f>IFERROR(IF(X409="",0,CEILING((X409/$H409),1)*$H409),"")</f>
        <v>204</v>
      </c>
      <c r="Z409" s="36">
        <f>IFERROR(IF(Y409=0,"",ROUNDUP(Y409/H409,0)*0.02175),"")</f>
        <v>0.36974999999999997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208</v>
      </c>
      <c r="BN409" s="64">
        <f>IFERROR(Y409*I409/H409,"0")</f>
        <v>212.16</v>
      </c>
      <c r="BO409" s="64">
        <f>IFERROR(1/J409*(X409/H409),"0")</f>
        <v>0.29761904761904762</v>
      </c>
      <c r="BP409" s="64">
        <f>IFERROR(1/J409*(Y409/H409),"0")</f>
        <v>0.30357142857142855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16.666666666666668</v>
      </c>
      <c r="Y411" s="388">
        <f>IFERROR(Y407/H407,"0")+IFERROR(Y408/H408,"0")+IFERROR(Y409/H409,"0")+IFERROR(Y410/H410,"0")</f>
        <v>17</v>
      </c>
      <c r="Z411" s="388">
        <f>IFERROR(IF(Z407="",0,Z407),"0")+IFERROR(IF(Z408="",0,Z408),"0")+IFERROR(IF(Z409="",0,Z409),"0")+IFERROR(IF(Z410="",0,Z410),"0")</f>
        <v>0.36974999999999997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200</v>
      </c>
      <c r="Y412" s="388">
        <f>IFERROR(SUM(Y407:Y410),"0")</f>
        <v>204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1000</v>
      </c>
      <c r="Y419" s="387">
        <f>IFERROR(IF(X419="",0,CEILING((X419/$H419),1)*$H419),"")</f>
        <v>1006.1999999999999</v>
      </c>
      <c r="Z419" s="36">
        <f>IFERROR(IF(Y419=0,"",ROUNDUP(Y419/H419,0)*0.02175),"")</f>
        <v>2.8057499999999997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1072.3076923076924</v>
      </c>
      <c r="BN419" s="64">
        <f>IFERROR(Y419*I419/H419,"0")</f>
        <v>1078.9559999999999</v>
      </c>
      <c r="BO419" s="64">
        <f>IFERROR(1/J419*(X419/H419),"0")</f>
        <v>2.2893772893772892</v>
      </c>
      <c r="BP419" s="64">
        <f>IFERROR(1/J419*(Y419/H419),"0")</f>
        <v>2.3035714285714284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600</v>
      </c>
      <c r="Y422" s="387">
        <f>IFERROR(IF(X422="",0,CEILING((X422/$H422),1)*$H422),"")</f>
        <v>600</v>
      </c>
      <c r="Z422" s="36">
        <f>IFERROR(IF(Y422=0,"",ROUNDUP(Y422/H422,0)*0.00753),"")</f>
        <v>1.8825000000000001</v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671.00000000000011</v>
      </c>
      <c r="BN422" s="64">
        <f>IFERROR(Y422*I422/H422,"0")</f>
        <v>671.00000000000011</v>
      </c>
      <c r="BO422" s="64">
        <f>IFERROR(1/J422*(X422/H422),"0")</f>
        <v>1.6025641025641024</v>
      </c>
      <c r="BP422" s="64">
        <f>IFERROR(1/J422*(Y422/H422),"0")</f>
        <v>1.6025641025641024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378.20512820512818</v>
      </c>
      <c r="Y424" s="388">
        <f>IFERROR(Y419/H419,"0")+IFERROR(Y420/H420,"0")+IFERROR(Y421/H421,"0")+IFERROR(Y422/H422,"0")+IFERROR(Y423/H423,"0")</f>
        <v>379</v>
      </c>
      <c r="Z424" s="388">
        <f>IFERROR(IF(Z419="",0,Z419),"0")+IFERROR(IF(Z420="",0,Z420),"0")+IFERROR(IF(Z421="",0,Z421),"0")+IFERROR(IF(Z422="",0,Z422),"0")+IFERROR(IF(Z423="",0,Z423),"0")</f>
        <v>4.68825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1600</v>
      </c>
      <c r="Y425" s="388">
        <f>IFERROR(SUM(Y419:Y423),"0")</f>
        <v>1606.1999999999998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100</v>
      </c>
      <c r="Y438" s="387">
        <f t="shared" si="72"/>
        <v>100.80000000000001</v>
      </c>
      <c r="Z438" s="36">
        <f>IFERROR(IF(Y438=0,"",ROUNDUP(Y438/H438,0)*0.00753),"")</f>
        <v>0.18071999999999999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105.47619047619047</v>
      </c>
      <c r="BN438" s="64">
        <f t="shared" si="74"/>
        <v>106.32000000000001</v>
      </c>
      <c r="BO438" s="64">
        <f t="shared" si="75"/>
        <v>0.15262515262515264</v>
      </c>
      <c r="BP438" s="64">
        <f t="shared" si="76"/>
        <v>0.15384615384615385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100</v>
      </c>
      <c r="Y439" s="387">
        <f t="shared" si="72"/>
        <v>100.80000000000001</v>
      </c>
      <c r="Z439" s="36">
        <f>IFERROR(IF(Y439=0,"",ROUNDUP(Y439/H439,0)*0.00753),"")</f>
        <v>0.18071999999999999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105.47619047619047</v>
      </c>
      <c r="BN439" s="64">
        <f t="shared" si="74"/>
        <v>106.32000000000001</v>
      </c>
      <c r="BO439" s="64">
        <f t="shared" si="75"/>
        <v>0.15262515262515264</v>
      </c>
      <c r="BP439" s="64">
        <f t="shared" si="76"/>
        <v>0.15384615384615385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47.61904761904762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48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0.36143999999999998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200</v>
      </c>
      <c r="Y459" s="388">
        <f>IFERROR(SUM(Y437:Y457),"0")</f>
        <v>201.60000000000002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200</v>
      </c>
      <c r="Y476" s="387">
        <f t="shared" si="78"/>
        <v>201.60000000000002</v>
      </c>
      <c r="Z476" s="36">
        <f>IFERROR(IF(Y476=0,"",ROUNDUP(Y476/H476,0)*0.00753),"")</f>
        <v>0.36143999999999998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210.95238095238093</v>
      </c>
      <c r="BN476" s="64">
        <f t="shared" si="80"/>
        <v>212.64000000000001</v>
      </c>
      <c r="BO476" s="64">
        <f t="shared" si="81"/>
        <v>0.30525030525030528</v>
      </c>
      <c r="BP476" s="64">
        <f t="shared" si="82"/>
        <v>0.30769230769230771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47.61904761904762</v>
      </c>
      <c r="Y481" s="388">
        <f>IFERROR(Y475/H475,"0")+IFERROR(Y476/H476,"0")+IFERROR(Y477/H477,"0")+IFERROR(Y478/H478,"0")+IFERROR(Y479/H479,"0")+IFERROR(Y480/H480,"0")</f>
        <v>48</v>
      </c>
      <c r="Z481" s="388">
        <f>IFERROR(IF(Z475="",0,Z475),"0")+IFERROR(IF(Z476="",0,Z476),"0")+IFERROR(IF(Z477="",0,Z477),"0")+IFERROR(IF(Z478="",0,Z478),"0")+IFERROR(IF(Z479="",0,Z479),"0")+IFERROR(IF(Z480="",0,Z480),"0")</f>
        <v>0.36143999999999998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200</v>
      </c>
      <c r="Y482" s="388">
        <f>IFERROR(SUM(Y475:Y480),"0")</f>
        <v>201.60000000000002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1000</v>
      </c>
      <c r="Y505" s="387">
        <f t="shared" si="83"/>
        <v>1003.2</v>
      </c>
      <c r="Z505" s="36">
        <f t="shared" si="84"/>
        <v>2.2724000000000002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1068.1818181818182</v>
      </c>
      <c r="BN505" s="64">
        <f t="shared" si="86"/>
        <v>1071.5999999999999</v>
      </c>
      <c r="BO505" s="64">
        <f t="shared" si="87"/>
        <v>1.821095571095571</v>
      </c>
      <c r="BP505" s="64">
        <f t="shared" si="88"/>
        <v>1.8269230769230771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1000</v>
      </c>
      <c r="Y507" s="387">
        <f t="shared" si="83"/>
        <v>1003.2</v>
      </c>
      <c r="Z507" s="36">
        <f t="shared" si="84"/>
        <v>2.2724000000000002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1068.1818181818182</v>
      </c>
      <c r="BN507" s="64">
        <f t="shared" si="86"/>
        <v>1071.5999999999999</v>
      </c>
      <c r="BO507" s="64">
        <f t="shared" si="87"/>
        <v>1.821095571095571</v>
      </c>
      <c r="BP507" s="64">
        <f t="shared" si="88"/>
        <v>1.8269230769230771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378.78787878787875</v>
      </c>
      <c r="Y510" s="388">
        <f>IFERROR(Y502/H502,"0")+IFERROR(Y503/H503,"0")+IFERROR(Y504/H504,"0")+IFERROR(Y505/H505,"0")+IFERROR(Y506/H506,"0")+IFERROR(Y507/H507,"0")+IFERROR(Y508/H508,"0")+IFERROR(Y509/H509,"0")</f>
        <v>380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4.5448000000000004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2000</v>
      </c>
      <c r="Y511" s="388">
        <f>IFERROR(SUM(Y502:Y509),"0")</f>
        <v>2006.4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800</v>
      </c>
      <c r="Y513" s="387">
        <f>IFERROR(IF(X513="",0,CEILING((X513/$H513),1)*$H513),"")</f>
        <v>802.56000000000006</v>
      </c>
      <c r="Z513" s="36">
        <f>IFERROR(IF(Y513=0,"",ROUNDUP(Y513/H513,0)*0.01196),"")</f>
        <v>1.81792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854.5454545454545</v>
      </c>
      <c r="BN513" s="64">
        <f>IFERROR(Y513*I513/H513,"0")</f>
        <v>857.28</v>
      </c>
      <c r="BO513" s="64">
        <f>IFERROR(1/J513*(X513/H513),"0")</f>
        <v>1.4568764568764567</v>
      </c>
      <c r="BP513" s="64">
        <f>IFERROR(1/J513*(Y513/H513),"0")</f>
        <v>1.4615384615384617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151.5151515151515</v>
      </c>
      <c r="Y515" s="388">
        <f>IFERROR(Y513/H513,"0")+IFERROR(Y514/H514,"0")</f>
        <v>152</v>
      </c>
      <c r="Z515" s="388">
        <f>IFERROR(IF(Z513="",0,Z513),"0")+IFERROR(IF(Z514="",0,Z514),"0")</f>
        <v>1.81792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800</v>
      </c>
      <c r="Y516" s="388">
        <f>IFERROR(SUM(Y513:Y514),"0")</f>
        <v>802.56000000000006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500</v>
      </c>
      <c r="Y518" s="387">
        <f t="shared" ref="Y518:Y523" si="89">IFERROR(IF(X518="",0,CEILING((X518/$H518),1)*$H518),"")</f>
        <v>501.6</v>
      </c>
      <c r="Z518" s="36">
        <f>IFERROR(IF(Y518=0,"",ROUNDUP(Y518/H518,0)*0.01196),"")</f>
        <v>1.1362000000000001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534.09090909090912</v>
      </c>
      <c r="BN518" s="64">
        <f t="shared" ref="BN518:BN523" si="91">IFERROR(Y518*I518/H518,"0")</f>
        <v>535.79999999999995</v>
      </c>
      <c r="BO518" s="64">
        <f t="shared" ref="BO518:BO523" si="92">IFERROR(1/J518*(X518/H518),"0")</f>
        <v>0.91054778554778548</v>
      </c>
      <c r="BP518" s="64">
        <f t="shared" ref="BP518:BP523" si="93">IFERROR(1/J518*(Y518/H518),"0")</f>
        <v>0.91346153846153855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500</v>
      </c>
      <c r="Y519" s="387">
        <f t="shared" si="89"/>
        <v>501.6</v>
      </c>
      <c r="Z519" s="36">
        <f>IFERROR(IF(Y519=0,"",ROUNDUP(Y519/H519,0)*0.01196),"")</f>
        <v>1.1362000000000001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534.09090909090912</v>
      </c>
      <c r="BN519" s="64">
        <f t="shared" si="91"/>
        <v>535.79999999999995</v>
      </c>
      <c r="BO519" s="64">
        <f t="shared" si="92"/>
        <v>0.91054778554778548</v>
      </c>
      <c r="BP519" s="64">
        <f t="shared" si="93"/>
        <v>0.91346153846153855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500</v>
      </c>
      <c r="Y520" s="387">
        <f t="shared" si="89"/>
        <v>501.6</v>
      </c>
      <c r="Z520" s="36">
        <f>IFERROR(IF(Y520=0,"",ROUNDUP(Y520/H520,0)*0.01196),"")</f>
        <v>1.1362000000000001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534.09090909090912</v>
      </c>
      <c r="BN520" s="64">
        <f t="shared" si="91"/>
        <v>535.79999999999995</v>
      </c>
      <c r="BO520" s="64">
        <f t="shared" si="92"/>
        <v>0.91054778554778548</v>
      </c>
      <c r="BP520" s="64">
        <f t="shared" si="93"/>
        <v>0.91346153846153855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284.09090909090907</v>
      </c>
      <c r="Y524" s="388">
        <f>IFERROR(Y518/H518,"0")+IFERROR(Y519/H519,"0")+IFERROR(Y520/H520,"0")+IFERROR(Y521/H521,"0")+IFERROR(Y522/H522,"0")+IFERROR(Y523/H523,"0")</f>
        <v>285</v>
      </c>
      <c r="Z524" s="388">
        <f>IFERROR(IF(Z518="",0,Z518),"0")+IFERROR(IF(Z519="",0,Z519),"0")+IFERROR(IF(Z520="",0,Z520),"0")+IFERROR(IF(Z521="",0,Z521),"0")+IFERROR(IF(Z522="",0,Z522),"0")+IFERROR(IF(Z523="",0,Z523),"0")</f>
        <v>3.4086000000000003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1500</v>
      </c>
      <c r="Y525" s="388">
        <f>IFERROR(SUM(Y518:Y523),"0")</f>
        <v>1504.8000000000002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400</v>
      </c>
      <c r="Y567" s="387">
        <f>IFERROR(IF(X567="",0,CEILING((X567/$H567),1)*$H567),"")</f>
        <v>405.59999999999997</v>
      </c>
      <c r="Z567" s="36">
        <f>IFERROR(IF(Y567=0,"",ROUNDUP(Y567/H567,0)*0.02175),"")</f>
        <v>1.131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428.92307692307696</v>
      </c>
      <c r="BN567" s="64">
        <f>IFERROR(Y567*I567/H567,"0")</f>
        <v>434.928</v>
      </c>
      <c r="BO567" s="64">
        <f>IFERROR(1/J567*(X567/H567),"0")</f>
        <v>0.91575091575091572</v>
      </c>
      <c r="BP567" s="64">
        <f>IFERROR(1/J567*(Y567/H567),"0")</f>
        <v>0.92857142857142849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51.282051282051285</v>
      </c>
      <c r="Y571" s="388">
        <f>IFERROR(Y567/H567,"0")+IFERROR(Y568/H568,"0")+IFERROR(Y569/H569,"0")+IFERROR(Y570/H570,"0")</f>
        <v>52</v>
      </c>
      <c r="Z571" s="388">
        <f>IFERROR(IF(Z567="",0,Z567),"0")+IFERROR(IF(Z568="",0,Z568),"0")+IFERROR(IF(Z569="",0,Z569),"0")+IFERROR(IF(Z570="",0,Z570),"0")</f>
        <v>1.131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400</v>
      </c>
      <c r="Y572" s="388">
        <f>IFERROR(SUM(Y567:Y570),"0")</f>
        <v>405.59999999999997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15480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15579.44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16649.567154365439</v>
      </c>
      <c r="Y599" s="388">
        <f>IFERROR(SUM(BN22:BN595),"0")</f>
        <v>16755.75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33</v>
      </c>
      <c r="Y600" s="38">
        <f>ROUNDUP(SUM(BP22:BP595),0)</f>
        <v>33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17474.567154365439</v>
      </c>
      <c r="Y601" s="388">
        <f>GrossWeightTotalR+PalletQtyTotalR*25</f>
        <v>17580.75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3413.4652841836751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3433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39.658860000000004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351</v>
      </c>
      <c r="E608" s="46">
        <f>IFERROR(Y108*1,"0")+IFERROR(Y109*1,"0")+IFERROR(Y110*1,"0")+IFERROR(Y114*1,"0")+IFERROR(Y115*1,"0")+IFERROR(Y116*1,"0")+IFERROR(Y117*1,"0")+IFERROR(Y118*1,"0")</f>
        <v>1054.08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1863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273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2574.2999999999997</v>
      </c>
      <c r="K608" s="46">
        <f>IFERROR(Y249*1,"0")+IFERROR(Y250*1,"0")+IFERROR(Y251*1,"0")+IFERROR(Y252*1,"0")+IFERROR(Y253*1,"0")+IFERROR(Y254*1,"0")+IFERROR(Y255*1,"0")+IFERROR(Y256*1,"0")</f>
        <v>104.39999999999999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301.60000000000002</v>
      </c>
      <c r="S608" s="46">
        <f>IFERROR(Y304*1,"0")</f>
        <v>0</v>
      </c>
      <c r="T608" s="46">
        <f>IFERROR(Y309*1,"0")+IFERROR(Y313*1,"0")+IFERROR(Y314*1,"0")</f>
        <v>50.400000000000006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1268.8</v>
      </c>
      <c r="V608" s="46">
        <f>IFERROR(Y366*1,"0")+IFERROR(Y370*1,"0")+IFERROR(Y371*1,"0")+IFERROR(Y372*1,"0")</f>
        <v>501.90000000000003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304.2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1810.1999999999998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201.60000000000002</v>
      </c>
      <c r="Z608" s="46">
        <f>IFERROR(Y471*1,"0")+IFERROR(Y475*1,"0")+IFERROR(Y476*1,"0")+IFERROR(Y477*1,"0")+IFERROR(Y478*1,"0")+IFERROR(Y479*1,"0")+IFERROR(Y480*1,"0")+IFERROR(Y484*1,"0")</f>
        <v>201.60000000000002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4313.76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405.59999999999997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2024-09-25T07:52:57Z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