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B63290D-793A-4419-883F-FB0AEEC226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Y280" i="1" s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Y274" i="1" s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X263" i="1" s="1"/>
  <c r="O258" i="1"/>
  <c r="W256" i="1"/>
  <c r="W255" i="1"/>
  <c r="X254" i="1"/>
  <c r="X255" i="1" s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X232" i="1" s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J538" i="1" s="1"/>
  <c r="O210" i="1"/>
  <c r="W207" i="1"/>
  <c r="W206" i="1"/>
  <c r="X205" i="1"/>
  <c r="Y205" i="1" s="1"/>
  <c r="O205" i="1"/>
  <c r="Y204" i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Y199" i="1" s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X180" i="1" s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I538" i="1" s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H538" i="1" s="1"/>
  <c r="O152" i="1"/>
  <c r="W149" i="1"/>
  <c r="W148" i="1"/>
  <c r="X147" i="1"/>
  <c r="Y147" i="1" s="1"/>
  <c r="O147" i="1"/>
  <c r="Y146" i="1"/>
  <c r="X146" i="1"/>
  <c r="O146" i="1"/>
  <c r="X145" i="1"/>
  <c r="X148" i="1" s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F538" i="1" s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X131" i="1" s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X121" i="1" s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5" i="1" s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X93" i="1" s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E538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8" i="1" s="1"/>
  <c r="O56" i="1"/>
  <c r="W53" i="1"/>
  <c r="W52" i="1"/>
  <c r="W532" i="1" s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X34" i="1" s="1"/>
  <c r="O26" i="1"/>
  <c r="W24" i="1"/>
  <c r="W528" i="1" s="1"/>
  <c r="X23" i="1"/>
  <c r="W23" i="1"/>
  <c r="Y22" i="1"/>
  <c r="Y23" i="1" s="1"/>
  <c r="X22" i="1"/>
  <c r="O22" i="1"/>
  <c r="H10" i="1"/>
  <c r="A9" i="1"/>
  <c r="F10" i="1" s="1"/>
  <c r="D7" i="1"/>
  <c r="P6" i="1"/>
  <c r="O2" i="1"/>
  <c r="Y206" i="1" l="1"/>
  <c r="H9" i="1"/>
  <c r="A10" i="1"/>
  <c r="F9" i="1"/>
  <c r="J9" i="1"/>
  <c r="X33" i="1"/>
  <c r="X53" i="1"/>
  <c r="X61" i="1"/>
  <c r="X86" i="1"/>
  <c r="X94" i="1"/>
  <c r="X104" i="1"/>
  <c r="X122" i="1"/>
  <c r="X132" i="1"/>
  <c r="X141" i="1"/>
  <c r="X149" i="1"/>
  <c r="X162" i="1"/>
  <c r="X167" i="1"/>
  <c r="X173" i="1"/>
  <c r="X179" i="1"/>
  <c r="X199" i="1"/>
  <c r="X207" i="1"/>
  <c r="X216" i="1"/>
  <c r="X222" i="1"/>
  <c r="X231" i="1"/>
  <c r="X252" i="1"/>
  <c r="X256" i="1"/>
  <c r="X262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B538" i="1"/>
  <c r="X530" i="1"/>
  <c r="X529" i="1"/>
  <c r="X531" i="1" s="1"/>
  <c r="X24" i="1"/>
  <c r="X52" i="1"/>
  <c r="X532" i="1" s="1"/>
  <c r="Y56" i="1"/>
  <c r="Y60" i="1" s="1"/>
  <c r="X60" i="1"/>
  <c r="Y64" i="1"/>
  <c r="Y86" i="1" s="1"/>
  <c r="X87" i="1"/>
  <c r="Y96" i="1"/>
  <c r="Y104" i="1" s="1"/>
  <c r="Y107" i="1"/>
  <c r="Y121" i="1" s="1"/>
  <c r="Y533" i="1" s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28" i="1" l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<sst xmlns="http://schemas.openxmlformats.org/spreadsheetml/2006/main" count="2266" uniqueCount="744">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</sst>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06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0</v>
      </c>
      <c r="X60" s="367">
        <f>IFERROR(X56/H56,"0")+IFERROR(X57/H57,"0")+IFERROR(X58/H58,"0")+IFERROR(X59/H59,"0")</f>
        <v>0</v>
      </c>
      <c r="Y60" s="367">
        <f>IFERROR(IF(Y56="",0,Y56),"0")+IFERROR(IF(Y57="",0,Y57),"0")+IFERROR(IF(Y58="",0,Y58),"0")+IFERROR(IF(Y59="",0,Y59),"0")</f>
        <v>0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0</v>
      </c>
      <c r="X61" s="367">
        <f>IFERROR(SUM(X56:X59),"0")</f>
        <v>0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0</v>
      </c>
      <c r="X87" s="367">
        <f>IFERROR(SUM(X64:X85),"0")</f>
        <v>0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0</v>
      </c>
      <c r="X122" s="367">
        <f>IFERROR(SUM(X107:X120),"0")</f>
        <v>0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0</v>
      </c>
      <c r="X136" s="36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0</v>
      </c>
      <c r="X140" s="367">
        <f>IFERROR(X135/H135,"0")+IFERROR(X136/H136,"0")+IFERROR(X137/H137,"0")+IFERROR(X138/H138,"0")+IFERROR(X139/H139,"0")</f>
        <v>0</v>
      </c>
      <c r="Y140" s="367">
        <f>IFERROR(IF(Y135="",0,Y135),"0")+IFERROR(IF(Y136="",0,Y136),"0")+IFERROR(IF(Y137="",0,Y137),"0")+IFERROR(IF(Y138="",0,Y138),"0")+IFERROR(IF(Y139="",0,Y139),"0")</f>
        <v>0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0</v>
      </c>
      <c r="X141" s="367">
        <f>IFERROR(SUM(X135:X139),"0")</f>
        <v>0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0</v>
      </c>
      <c r="X262" s="367">
        <f>IFERROR(X258/H258,"0")+IFERROR(X259/H259,"0")+IFERROR(X260/H260,"0")+IFERROR(X261/H261,"0")</f>
        <v>0</v>
      </c>
      <c r="Y262" s="367">
        <f>IFERROR(IF(Y258="",0,Y258),"0")+IFERROR(IF(Y259="",0,Y259),"0")+IFERROR(IF(Y260="",0,Y260),"0")+IFERROR(IF(Y261="",0,Y261),"0")</f>
        <v>0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0</v>
      </c>
      <c r="X263" s="367">
        <f>IFERROR(SUM(X258:X261),"0")</f>
        <v>0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0</v>
      </c>
      <c r="X274" s="367">
        <f>IFERROR(X265/H265,"0")+IFERROR(X266/H266,"0")+IFERROR(X267/H267,"0")+IFERROR(X268/H268,"0")+IFERROR(X269/H269,"0")+IFERROR(X270/H270,"0")+IFERROR(X271/H271,"0")+IFERROR(X272/H272,"0")+IFERROR(X273/H273,"0")</f>
        <v>0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0</v>
      </c>
      <c r="X275" s="367">
        <f>IFERROR(SUM(X265:X273),"0")</f>
        <v>0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0</v>
      </c>
      <c r="X280" s="367">
        <f>IFERROR(X277/H277,"0")+IFERROR(X278/H278,"0")+IFERROR(X279/H279,"0")</f>
        <v>0</v>
      </c>
      <c r="Y280" s="367">
        <f>IFERROR(IF(Y277="",0,Y277),"0")+IFERROR(IF(Y278="",0,Y278),"0")+IFERROR(IF(Y279="",0,Y279),"0")</f>
        <v>0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0</v>
      </c>
      <c r="X281" s="367">
        <f>IFERROR(SUM(X277:X279),"0")</f>
        <v>0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1330</v>
      </c>
      <c r="X318" s="366">
        <f>IFERROR(IF(W318="",0,CEILING((W318/$H318),1)*$H318),"")</f>
        <v>1331.4</v>
      </c>
      <c r="Y318" s="36">
        <f>IFERROR(IF(X318=0,"",ROUNDUP(X318/H318,0)*0.00753),"")</f>
        <v>4.7740200000000002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633.33333333333326</v>
      </c>
      <c r="X320" s="367">
        <f>IFERROR(X317/H317,"0")+IFERROR(X318/H318,"0")+IFERROR(X319/H319,"0")</f>
        <v>634</v>
      </c>
      <c r="Y320" s="367">
        <f>IFERROR(IF(Y317="",0,Y317),"0")+IFERROR(IF(Y318="",0,Y318),"0")+IFERROR(IF(Y319="",0,Y319),"0")</f>
        <v>4.7740200000000002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1330</v>
      </c>
      <c r="X321" s="367">
        <f>IFERROR(SUM(X317:X319),"0")</f>
        <v>1331.4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2500</v>
      </c>
      <c r="X334" s="366">
        <f t="shared" si="17"/>
        <v>2505</v>
      </c>
      <c r="Y334" s="36">
        <f>IFERROR(IF(X334=0,"",ROUNDUP(X334/H334,0)*0.02175),"")</f>
        <v>3.6322499999999995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1000</v>
      </c>
      <c r="X335" s="366">
        <f t="shared" si="17"/>
        <v>1005</v>
      </c>
      <c r="Y335" s="36">
        <f>IFERROR(IF(X335=0,"",ROUNDUP(X335/H335,0)*0.02175),"")</f>
        <v>1.4572499999999999</v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1000</v>
      </c>
      <c r="X337" s="366">
        <f t="shared" si="17"/>
        <v>1005</v>
      </c>
      <c r="Y337" s="36">
        <f>IFERROR(IF(X337=0,"",ROUNDUP(X337/H337,0)*0.02175),"")</f>
        <v>1.4572499999999999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300</v>
      </c>
      <c r="X341" s="367">
        <f>IFERROR(X333/H333,"0")+IFERROR(X334/H334,"0")+IFERROR(X335/H335,"0")+IFERROR(X336/H336,"0")+IFERROR(X337/H337,"0")+IFERROR(X338/H338,"0")+IFERROR(X339/H339,"0")+IFERROR(X340/H340,"0")</f>
        <v>301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6.5467499999999994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4500</v>
      </c>
      <c r="X342" s="367">
        <f>IFERROR(SUM(X333:X340),"0")</f>
        <v>4515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1200</v>
      </c>
      <c r="X344" s="366">
        <f>IFERROR(IF(W344="",0,CEILING((W344/$H344),1)*$H344),"")</f>
        <v>1200</v>
      </c>
      <c r="Y344" s="36">
        <f>IFERROR(IF(X344=0,"",ROUNDUP(X344/H344,0)*0.02175),"")</f>
        <v>1.7399999999999998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80</v>
      </c>
      <c r="X347" s="367">
        <f>IFERROR(X344/H344,"0")+IFERROR(X345/H345,"0")+IFERROR(X346/H346,"0")</f>
        <v>80</v>
      </c>
      <c r="Y347" s="367">
        <f>IFERROR(IF(Y344="",0,Y344),"0")+IFERROR(IF(Y345="",0,Y345),"0")+IFERROR(IF(Y346="",0,Y346),"0")</f>
        <v>1.7399999999999998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1200</v>
      </c>
      <c r="X348" s="367">
        <f>IFERROR(SUM(X344:X346),"0")</f>
        <v>1200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0</v>
      </c>
      <c r="X479" s="367">
        <f>IFERROR(X473/H473,"0")+IFERROR(X474/H474,"0")+IFERROR(X475/H475,"0")+IFERROR(X476/H476,"0")+IFERROR(X477/H477,"0")+IFERROR(X478/H478,"0")</f>
        <v>0</v>
      </c>
      <c r="Y479" s="367">
        <f>IFERROR(IF(Y473="",0,Y473),"0")+IFERROR(IF(Y474="",0,Y474),"0")+IFERROR(IF(Y475="",0,Y475),"0")+IFERROR(IF(Y476="",0,Y476),"0")+IFERROR(IF(Y477="",0,Y477),"0")+IFERROR(IF(Y478="",0,Y478),"0")</f>
        <v>0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0</v>
      </c>
      <c r="X480" s="367">
        <f>IFERROR(SUM(X473:X478),"0")</f>
        <v>0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7030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7046.4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7384.6666666666661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7401.728000000001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12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13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7684.6666666666661</v>
      </c>
      <c r="X531" s="367">
        <f>GrossWeightTotalR+PalletQtyTotalR*25</f>
        <v>7726.728000000001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1013.3333333333333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1015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13.06077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46">
        <f>IFERROR(X135*1,"0")+IFERROR(X136*1,"0")+IFERROR(X137*1,"0")+IFERROR(X138*1,"0")+IFERROR(X139*1,"0")</f>
        <v>0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1331.4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5715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2024-04-23T08:26:36Z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