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5D0A38-978E-470B-94BF-44D4AE1B25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X145" i="1" s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Y64" i="1"/>
  <c r="X64" i="1"/>
  <c r="O64" i="1"/>
  <c r="W61" i="1"/>
  <c r="W60" i="1"/>
  <c r="X59" i="1"/>
  <c r="Y59" i="1" s="1"/>
  <c r="Y58" i="1"/>
  <c r="X58" i="1"/>
  <c r="O58" i="1"/>
  <c r="X57" i="1"/>
  <c r="Y57" i="1" s="1"/>
  <c r="O57" i="1"/>
  <c r="X56" i="1"/>
  <c r="Y56" i="1" s="1"/>
  <c r="O56" i="1"/>
  <c r="W53" i="1"/>
  <c r="W52" i="1"/>
  <c r="X51" i="1"/>
  <c r="Y51" i="1" s="1"/>
  <c r="O51" i="1"/>
  <c r="X50" i="1"/>
  <c r="C535" i="1" s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Y29" i="1"/>
  <c r="X29" i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D7" i="1"/>
  <c r="P6" i="1"/>
  <c r="O2" i="1"/>
  <c r="Y271" i="1" l="1"/>
  <c r="Y277" i="1"/>
  <c r="Y301" i="1"/>
  <c r="Y317" i="1"/>
  <c r="Y362" i="1"/>
  <c r="W525" i="1"/>
  <c r="Y60" i="1"/>
  <c r="Y377" i="1"/>
  <c r="Y378" i="1" s="1"/>
  <c r="X378" i="1"/>
  <c r="X169" i="1"/>
  <c r="Y167" i="1"/>
  <c r="Y169" i="1" s="1"/>
  <c r="X203" i="1"/>
  <c r="Y199" i="1"/>
  <c r="Y203" i="1" s="1"/>
  <c r="X311" i="1"/>
  <c r="Y310" i="1"/>
  <c r="Y311" i="1" s="1"/>
  <c r="W529" i="1"/>
  <c r="X92" i="1"/>
  <c r="Y88" i="1"/>
  <c r="Y92" i="1" s="1"/>
  <c r="J535" i="1"/>
  <c r="X229" i="1"/>
  <c r="X322" i="1"/>
  <c r="X321" i="1"/>
  <c r="Y320" i="1"/>
  <c r="Y321" i="1" s="1"/>
  <c r="X326" i="1"/>
  <c r="X325" i="1"/>
  <c r="Y324" i="1"/>
  <c r="Y325" i="1" s="1"/>
  <c r="X338" i="1"/>
  <c r="Y330" i="1"/>
  <c r="Y338" i="1" s="1"/>
  <c r="Y476" i="1"/>
  <c r="V535" i="1"/>
  <c r="X496" i="1"/>
  <c r="Y491" i="1"/>
  <c r="Y496" i="1" s="1"/>
  <c r="X510" i="1"/>
  <c r="Y505" i="1"/>
  <c r="Y510" i="1" s="1"/>
  <c r="X118" i="1"/>
  <c r="X128" i="1"/>
  <c r="H535" i="1"/>
  <c r="I535" i="1"/>
  <c r="X177" i="1"/>
  <c r="X197" i="1"/>
  <c r="X218" i="1"/>
  <c r="X260" i="1"/>
  <c r="X290" i="1"/>
  <c r="X289" i="1"/>
  <c r="X434" i="1"/>
  <c r="F10" i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H9" i="1"/>
  <c r="B535" i="1"/>
  <c r="X527" i="1"/>
  <c r="X526" i="1"/>
  <c r="X23" i="1"/>
  <c r="Y22" i="1"/>
  <c r="Y23" i="1" s="1"/>
  <c r="X24" i="1"/>
  <c r="X33" i="1"/>
  <c r="Y26" i="1"/>
  <c r="Y33" i="1" s="1"/>
  <c r="Y85" i="1"/>
  <c r="Y196" i="1"/>
  <c r="Y248" i="1"/>
  <c r="X164" i="1"/>
  <c r="X170" i="1"/>
  <c r="X176" i="1"/>
  <c r="X196" i="1"/>
  <c r="X204" i="1"/>
  <c r="X213" i="1"/>
  <c r="X219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X52" i="1"/>
  <c r="X60" i="1"/>
  <c r="X85" i="1"/>
  <c r="X93" i="1"/>
  <c r="X103" i="1"/>
  <c r="X119" i="1"/>
  <c r="X129" i="1"/>
  <c r="X138" i="1"/>
  <c r="X146" i="1"/>
  <c r="X159" i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Y530" i="1" l="1"/>
  <c r="X528" i="1"/>
  <c r="X525" i="1"/>
  <c r="X529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<sst xmlns="http://schemas.openxmlformats.org/spreadsheetml/2006/main" count="2244" uniqueCount="736">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</sst>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172" sqref="AA172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96" t="s">
        <v>0</v>
      </c>
      <c r="E1" s="497"/>
      <c r="F1" s="497"/>
      <c r="G1" s="12" t="s">
        <v>1</v>
      </c>
      <c r="H1" s="496" t="s">
        <v>2</v>
      </c>
      <c r="I1" s="497"/>
      <c r="J1" s="497"/>
      <c r="K1" s="497"/>
      <c r="L1" s="497"/>
      <c r="M1" s="497"/>
      <c r="N1" s="497"/>
      <c r="O1" s="497"/>
      <c r="P1" s="497"/>
      <c r="Q1" s="733" t="s">
        <v>3</v>
      </c>
      <c r="R1" s="497"/>
      <c r="S1" s="4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0"/>
      <c r="Q2" s="370"/>
      <c r="R2" s="370"/>
      <c r="S2" s="370"/>
      <c r="T2" s="370"/>
      <c r="U2" s="370"/>
      <c r="V2" s="370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0"/>
      <c r="P3" s="370"/>
      <c r="Q3" s="370"/>
      <c r="R3" s="370"/>
      <c r="S3" s="370"/>
      <c r="T3" s="370"/>
      <c r="U3" s="370"/>
      <c r="V3" s="370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23" t="s">
        <v>7</v>
      </c>
      <c r="B5" s="494"/>
      <c r="C5" s="495"/>
      <c r="D5" s="432"/>
      <c r="E5" s="434"/>
      <c r="F5" s="697" t="s">
        <v>8</v>
      </c>
      <c r="G5" s="495"/>
      <c r="H5" s="432" t="s">
        <v>735</v>
      </c>
      <c r="I5" s="433"/>
      <c r="J5" s="433"/>
      <c r="K5" s="433"/>
      <c r="L5" s="434"/>
      <c r="M5" s="59"/>
      <c r="O5" s="24" t="s">
        <v>9</v>
      </c>
      <c r="P5" s="705">
        <v>45409</v>
      </c>
      <c r="Q5" s="530"/>
      <c r="S5" s="603" t="s">
        <v>10</v>
      </c>
      <c r="T5" s="406"/>
      <c r="U5" s="613" t="s">
        <v>11</v>
      </c>
      <c r="V5" s="530"/>
      <c r="AA5" s="51"/>
      <c r="AB5" s="51"/>
      <c r="AC5" s="51"/>
    </row>
    <row r="6" spans="1:30" s="355" customFormat="1" ht="24" customHeight="1" x14ac:dyDescent="0.2">
      <c r="A6" s="523" t="s">
        <v>12</v>
      </c>
      <c r="B6" s="494"/>
      <c r="C6" s="495"/>
      <c r="D6" s="668" t="s">
        <v>13</v>
      </c>
      <c r="E6" s="669"/>
      <c r="F6" s="669"/>
      <c r="G6" s="669"/>
      <c r="H6" s="669"/>
      <c r="I6" s="669"/>
      <c r="J6" s="669"/>
      <c r="K6" s="669"/>
      <c r="L6" s="530"/>
      <c r="M6" s="60"/>
      <c r="O6" s="24" t="s">
        <v>14</v>
      </c>
      <c r="P6" s="385" t="str">
        <f>IF(P5=0," ",CHOOSE(WEEKDAY(P5,2),"Понедельник","Вторник","Среда","Четверг","Пятница","Суббота","Воскресенье"))</f>
        <v>Суббота</v>
      </c>
      <c r="Q6" s="373"/>
      <c r="S6" s="405" t="s">
        <v>15</v>
      </c>
      <c r="T6" s="406"/>
      <c r="U6" s="676" t="s">
        <v>16</v>
      </c>
      <c r="V6" s="429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558"/>
      <c r="M7" s="61"/>
      <c r="O7" s="24"/>
      <c r="P7" s="42"/>
      <c r="Q7" s="42"/>
      <c r="S7" s="370"/>
      <c r="T7" s="406"/>
      <c r="U7" s="677"/>
      <c r="V7" s="678"/>
      <c r="AA7" s="51"/>
      <c r="AB7" s="51"/>
      <c r="AC7" s="51"/>
    </row>
    <row r="8" spans="1:30" s="355" customFormat="1" ht="25.5" customHeight="1" x14ac:dyDescent="0.2">
      <c r="A8" s="736" t="s">
        <v>17</v>
      </c>
      <c r="B8" s="402"/>
      <c r="C8" s="403"/>
      <c r="D8" s="483"/>
      <c r="E8" s="484"/>
      <c r="F8" s="484"/>
      <c r="G8" s="484"/>
      <c r="H8" s="484"/>
      <c r="I8" s="484"/>
      <c r="J8" s="484"/>
      <c r="K8" s="484"/>
      <c r="L8" s="485"/>
      <c r="M8" s="62"/>
      <c r="O8" s="24" t="s">
        <v>18</v>
      </c>
      <c r="P8" s="557">
        <v>0.5</v>
      </c>
      <c r="Q8" s="558"/>
      <c r="S8" s="370"/>
      <c r="T8" s="406"/>
      <c r="U8" s="677"/>
      <c r="V8" s="678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7"/>
      <c r="Q9" s="528"/>
      <c r="S9" s="370"/>
      <c r="T9" s="406"/>
      <c r="U9" s="679"/>
      <c r="V9" s="680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605" t="str">
        <f>IFERROR(VLOOKUP($D$10,Proxy,2,FALSE),"")</f>
        <v/>
      </c>
      <c r="I10" s="370"/>
      <c r="J10" s="370"/>
      <c r="K10" s="370"/>
      <c r="L10" s="370"/>
      <c r="M10" s="354"/>
      <c r="O10" s="26" t="s">
        <v>20</v>
      </c>
      <c r="P10" s="617"/>
      <c r="Q10" s="618"/>
      <c r="T10" s="24" t="s">
        <v>21</v>
      </c>
      <c r="U10" s="428" t="s">
        <v>22</v>
      </c>
      <c r="V10" s="429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83" t="s">
        <v>27</v>
      </c>
      <c r="B12" s="494"/>
      <c r="C12" s="494"/>
      <c r="D12" s="494"/>
      <c r="E12" s="494"/>
      <c r="F12" s="494"/>
      <c r="G12" s="494"/>
      <c r="H12" s="494"/>
      <c r="I12" s="494"/>
      <c r="J12" s="494"/>
      <c r="K12" s="494"/>
      <c r="L12" s="495"/>
      <c r="M12" s="63"/>
      <c r="O12" s="24" t="s">
        <v>28</v>
      </c>
      <c r="P12" s="557"/>
      <c r="Q12" s="558"/>
      <c r="R12" s="23"/>
      <c r="T12" s="24"/>
      <c r="U12" s="497"/>
      <c r="V12" s="370"/>
      <c r="AA12" s="51"/>
      <c r="AB12" s="51"/>
      <c r="AC12" s="51"/>
    </row>
    <row r="13" spans="1:30" s="355" customFormat="1" ht="23.25" customHeight="1" x14ac:dyDescent="0.2">
      <c r="A13" s="683" t="s">
        <v>29</v>
      </c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5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83" t="s">
        <v>31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5" t="s">
        <v>32</v>
      </c>
      <c r="B15" s="494"/>
      <c r="C15" s="494"/>
      <c r="D15" s="494"/>
      <c r="E15" s="494"/>
      <c r="F15" s="494"/>
      <c r="G15" s="494"/>
      <c r="H15" s="494"/>
      <c r="I15" s="494"/>
      <c r="J15" s="494"/>
      <c r="K15" s="494"/>
      <c r="L15" s="495"/>
      <c r="M15" s="64"/>
      <c r="O15" s="695" t="s">
        <v>33</v>
      </c>
      <c r="P15" s="497"/>
      <c r="Q15" s="497"/>
      <c r="R15" s="497"/>
      <c r="S15" s="4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6"/>
      <c r="P16" s="696"/>
      <c r="Q16" s="696"/>
      <c r="R16" s="696"/>
      <c r="S16" s="6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7" t="s">
        <v>34</v>
      </c>
      <c r="B17" s="407" t="s">
        <v>35</v>
      </c>
      <c r="C17" s="543" t="s">
        <v>36</v>
      </c>
      <c r="D17" s="407" t="s">
        <v>37</v>
      </c>
      <c r="E17" s="409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07" t="s">
        <v>47</v>
      </c>
      <c r="P17" s="408"/>
      <c r="Q17" s="408"/>
      <c r="R17" s="408"/>
      <c r="S17" s="409"/>
      <c r="T17" s="723" t="s">
        <v>48</v>
      </c>
      <c r="U17" s="495"/>
      <c r="V17" s="407" t="s">
        <v>49</v>
      </c>
      <c r="W17" s="407" t="s">
        <v>50</v>
      </c>
      <c r="X17" s="706" t="s">
        <v>51</v>
      </c>
      <c r="Y17" s="407" t="s">
        <v>52</v>
      </c>
      <c r="Z17" s="473" t="s">
        <v>53</v>
      </c>
      <c r="AA17" s="473" t="s">
        <v>54</v>
      </c>
      <c r="AB17" s="473" t="s">
        <v>55</v>
      </c>
      <c r="AC17" s="474"/>
      <c r="AD17" s="475"/>
      <c r="AE17" s="490"/>
      <c r="BB17" s="722" t="s">
        <v>56</v>
      </c>
    </row>
    <row r="18" spans="1:54" ht="14.25" customHeight="1" x14ac:dyDescent="0.2">
      <c r="A18" s="421"/>
      <c r="B18" s="421"/>
      <c r="C18" s="421"/>
      <c r="D18" s="410"/>
      <c r="E18" s="412"/>
      <c r="F18" s="421"/>
      <c r="G18" s="421"/>
      <c r="H18" s="421"/>
      <c r="I18" s="421"/>
      <c r="J18" s="421"/>
      <c r="K18" s="421"/>
      <c r="L18" s="421"/>
      <c r="M18" s="421"/>
      <c r="N18" s="421"/>
      <c r="O18" s="410"/>
      <c r="P18" s="411"/>
      <c r="Q18" s="411"/>
      <c r="R18" s="411"/>
      <c r="S18" s="412"/>
      <c r="T18" s="356" t="s">
        <v>57</v>
      </c>
      <c r="U18" s="356" t="s">
        <v>58</v>
      </c>
      <c r="V18" s="421"/>
      <c r="W18" s="421"/>
      <c r="X18" s="707"/>
      <c r="Y18" s="421"/>
      <c r="Z18" s="640"/>
      <c r="AA18" s="640"/>
      <c r="AB18" s="476"/>
      <c r="AC18" s="477"/>
      <c r="AD18" s="478"/>
      <c r="AE18" s="491"/>
      <c r="BB18" s="370"/>
    </row>
    <row r="19" spans="1:54" ht="27.75" hidden="1" customHeight="1" x14ac:dyDescent="0.2">
      <c r="A19" s="451" t="s">
        <v>59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54" ht="16.5" hidden="1" customHeight="1" x14ac:dyDescent="0.25">
      <c r="A20" s="379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57"/>
      <c r="AA20" s="357"/>
    </row>
    <row r="21" spans="1:54" ht="14.25" hidden="1" customHeight="1" x14ac:dyDescent="0.25">
      <c r="A21" s="374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2">
        <v>4607091389258</v>
      </c>
      <c r="E22" s="373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7"/>
      <c r="Q22" s="377"/>
      <c r="R22" s="377"/>
      <c r="S22" s="373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69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1"/>
      <c r="O23" s="401" t="s">
        <v>66</v>
      </c>
      <c r="P23" s="402"/>
      <c r="Q23" s="402"/>
      <c r="R23" s="402"/>
      <c r="S23" s="402"/>
      <c r="T23" s="402"/>
      <c r="U23" s="40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1"/>
      <c r="O24" s="401" t="s">
        <v>66</v>
      </c>
      <c r="P24" s="402"/>
      <c r="Q24" s="402"/>
      <c r="R24" s="402"/>
      <c r="S24" s="402"/>
      <c r="T24" s="402"/>
      <c r="U24" s="40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2">
        <v>4607091383881</v>
      </c>
      <c r="E26" s="373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7"/>
      <c r="Q26" s="377"/>
      <c r="R26" s="377"/>
      <c r="S26" s="373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2">
        <v>4607091388237</v>
      </c>
      <c r="E27" s="373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7"/>
      <c r="Q27" s="377"/>
      <c r="R27" s="377"/>
      <c r="S27" s="373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2">
        <v>4607091383935</v>
      </c>
      <c r="E28" s="373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7"/>
      <c r="Q28" s="377"/>
      <c r="R28" s="377"/>
      <c r="S28" s="373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2">
        <v>4607091383935</v>
      </c>
      <c r="E29" s="373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3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2">
        <v>4680115881853</v>
      </c>
      <c r="E30" s="373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7"/>
      <c r="Q30" s="377"/>
      <c r="R30" s="377"/>
      <c r="S30" s="373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2">
        <v>4607091383911</v>
      </c>
      <c r="E31" s="373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1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7"/>
      <c r="Q31" s="377"/>
      <c r="R31" s="377"/>
      <c r="S31" s="373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2">
        <v>4607091388244</v>
      </c>
      <c r="E32" s="373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7"/>
      <c r="Q32" s="377"/>
      <c r="R32" s="377"/>
      <c r="S32" s="373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1"/>
      <c r="O33" s="401" t="s">
        <v>66</v>
      </c>
      <c r="P33" s="402"/>
      <c r="Q33" s="402"/>
      <c r="R33" s="402"/>
      <c r="S33" s="402"/>
      <c r="T33" s="402"/>
      <c r="U33" s="40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1"/>
      <c r="O34" s="401" t="s">
        <v>66</v>
      </c>
      <c r="P34" s="402"/>
      <c r="Q34" s="402"/>
      <c r="R34" s="402"/>
      <c r="S34" s="402"/>
      <c r="T34" s="402"/>
      <c r="U34" s="40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2">
        <v>4607091388503</v>
      </c>
      <c r="E36" s="373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7"/>
      <c r="Q36" s="377"/>
      <c r="R36" s="377"/>
      <c r="S36" s="373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69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371"/>
      <c r="O37" s="401" t="s">
        <v>66</v>
      </c>
      <c r="P37" s="402"/>
      <c r="Q37" s="402"/>
      <c r="R37" s="402"/>
      <c r="S37" s="402"/>
      <c r="T37" s="402"/>
      <c r="U37" s="40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1"/>
      <c r="O38" s="401" t="s">
        <v>66</v>
      </c>
      <c r="P38" s="402"/>
      <c r="Q38" s="402"/>
      <c r="R38" s="402"/>
      <c r="S38" s="402"/>
      <c r="T38" s="402"/>
      <c r="U38" s="40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2">
        <v>4607091388282</v>
      </c>
      <c r="E40" s="373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7"/>
      <c r="Q40" s="377"/>
      <c r="R40" s="377"/>
      <c r="S40" s="373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69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1"/>
      <c r="O41" s="401" t="s">
        <v>66</v>
      </c>
      <c r="P41" s="402"/>
      <c r="Q41" s="402"/>
      <c r="R41" s="402"/>
      <c r="S41" s="402"/>
      <c r="T41" s="402"/>
      <c r="U41" s="40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1"/>
      <c r="O42" s="401" t="s">
        <v>66</v>
      </c>
      <c r="P42" s="402"/>
      <c r="Q42" s="402"/>
      <c r="R42" s="402"/>
      <c r="S42" s="402"/>
      <c r="T42" s="402"/>
      <c r="U42" s="40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2">
        <v>4607091389111</v>
      </c>
      <c r="E44" s="373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7"/>
      <c r="Q44" s="377"/>
      <c r="R44" s="377"/>
      <c r="S44" s="373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69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1"/>
      <c r="O45" s="401" t="s">
        <v>66</v>
      </c>
      <c r="P45" s="402"/>
      <c r="Q45" s="402"/>
      <c r="R45" s="402"/>
      <c r="S45" s="402"/>
      <c r="T45" s="402"/>
      <c r="U45" s="40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1"/>
      <c r="O46" s="401" t="s">
        <v>66</v>
      </c>
      <c r="P46" s="402"/>
      <c r="Q46" s="402"/>
      <c r="R46" s="402"/>
      <c r="S46" s="402"/>
      <c r="T46" s="402"/>
      <c r="U46" s="40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51" t="s">
        <v>94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8"/>
      <c r="AA47" s="48"/>
    </row>
    <row r="48" spans="1:54" ht="16.5" hidden="1" customHeight="1" x14ac:dyDescent="0.25">
      <c r="A48" s="379" t="s">
        <v>95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57"/>
      <c r="AA48" s="357"/>
    </row>
    <row r="49" spans="1:54" ht="14.25" hidden="1" customHeight="1" x14ac:dyDescent="0.25">
      <c r="A49" s="374" t="s">
        <v>96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72">
        <v>4680115881440</v>
      </c>
      <c r="E50" s="373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7"/>
      <c r="Q50" s="377"/>
      <c r="R50" s="377"/>
      <c r="S50" s="373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2">
        <v>4680115881433</v>
      </c>
      <c r="E51" s="373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7"/>
      <c r="Q51" s="377"/>
      <c r="R51" s="377"/>
      <c r="S51" s="373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401" t="s">
        <v>66</v>
      </c>
      <c r="P52" s="402"/>
      <c r="Q52" s="402"/>
      <c r="R52" s="402"/>
      <c r="S52" s="402"/>
      <c r="T52" s="402"/>
      <c r="U52" s="40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401" t="s">
        <v>66</v>
      </c>
      <c r="P53" s="402"/>
      <c r="Q53" s="402"/>
      <c r="R53" s="402"/>
      <c r="S53" s="402"/>
      <c r="T53" s="402"/>
      <c r="U53" s="40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79" t="s">
        <v>103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57"/>
      <c r="AA54" s="357"/>
    </row>
    <row r="55" spans="1:54" ht="14.25" hidden="1" customHeight="1" x14ac:dyDescent="0.25">
      <c r="A55" s="374" t="s">
        <v>104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72">
        <v>4680115881426</v>
      </c>
      <c r="E56" s="373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7"/>
      <c r="Q56" s="377"/>
      <c r="R56" s="377"/>
      <c r="S56" s="373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2">
        <v>4680115881426</v>
      </c>
      <c r="E57" s="373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3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2">
        <v>4680115881419</v>
      </c>
      <c r="E58" s="373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7"/>
      <c r="Q58" s="377"/>
      <c r="R58" s="377"/>
      <c r="S58" s="373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72">
        <v>4680115881525</v>
      </c>
      <c r="E59" s="373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04" t="s">
        <v>113</v>
      </c>
      <c r="P59" s="377"/>
      <c r="Q59" s="377"/>
      <c r="R59" s="377"/>
      <c r="S59" s="373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69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1"/>
      <c r="O60" s="401" t="s">
        <v>66</v>
      </c>
      <c r="P60" s="402"/>
      <c r="Q60" s="402"/>
      <c r="R60" s="402"/>
      <c r="S60" s="402"/>
      <c r="T60" s="402"/>
      <c r="U60" s="40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1"/>
      <c r="O61" s="401" t="s">
        <v>66</v>
      </c>
      <c r="P61" s="402"/>
      <c r="Q61" s="402"/>
      <c r="R61" s="402"/>
      <c r="S61" s="402"/>
      <c r="T61" s="402"/>
      <c r="U61" s="40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79" t="s">
        <v>94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57"/>
      <c r="AA62" s="357"/>
    </row>
    <row r="63" spans="1:54" ht="14.25" hidden="1" customHeight="1" x14ac:dyDescent="0.25">
      <c r="A63" s="374" t="s">
        <v>104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2">
        <v>4607091382945</v>
      </c>
      <c r="E64" s="373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7"/>
      <c r="Q64" s="377"/>
      <c r="R64" s="377"/>
      <c r="S64" s="373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72">
        <v>4607091385670</v>
      </c>
      <c r="E65" s="373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7"/>
      <c r="Q65" s="377"/>
      <c r="R65" s="377"/>
      <c r="S65" s="373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2">
        <v>4607091385670</v>
      </c>
      <c r="E66" s="373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3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72">
        <v>4680115883956</v>
      </c>
      <c r="E67" s="373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7"/>
      <c r="Q67" s="377"/>
      <c r="R67" s="377"/>
      <c r="S67" s="373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72">
        <v>4680115881327</v>
      </c>
      <c r="E68" s="373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7"/>
      <c r="Q68" s="377"/>
      <c r="R68" s="377"/>
      <c r="S68" s="373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2">
        <v>4680115882133</v>
      </c>
      <c r="E69" s="373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7"/>
      <c r="Q69" s="377"/>
      <c r="R69" s="377"/>
      <c r="S69" s="373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72">
        <v>4680115882133</v>
      </c>
      <c r="E70" s="373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3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2">
        <v>4607091382952</v>
      </c>
      <c r="E71" s="373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7"/>
      <c r="Q71" s="377"/>
      <c r="R71" s="377"/>
      <c r="S71" s="373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72">
        <v>4680115882539</v>
      </c>
      <c r="E72" s="373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7"/>
      <c r="Q72" s="377"/>
      <c r="R72" s="377"/>
      <c r="S72" s="373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2">
        <v>4607091385687</v>
      </c>
      <c r="E73" s="373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3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2">
        <v>4607091384604</v>
      </c>
      <c r="E74" s="373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7"/>
      <c r="Q74" s="377"/>
      <c r="R74" s="377"/>
      <c r="S74" s="373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2">
        <v>4607091384604</v>
      </c>
      <c r="E75" s="373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3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2">
        <v>4680115880283</v>
      </c>
      <c r="E76" s="373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3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2">
        <v>4680115883949</v>
      </c>
      <c r="E77" s="373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3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72">
        <v>4680115881303</v>
      </c>
      <c r="E78" s="373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3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2">
        <v>4680115882577</v>
      </c>
      <c r="E79" s="373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3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2">
        <v>4680115882577</v>
      </c>
      <c r="E80" s="373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3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2">
        <v>4680115882720</v>
      </c>
      <c r="E81" s="373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3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2">
        <v>4680115880269</v>
      </c>
      <c r="E82" s="373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3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72">
        <v>4680115880429</v>
      </c>
      <c r="E83" s="373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3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2">
        <v>4680115881457</v>
      </c>
      <c r="E84" s="373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3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69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1"/>
      <c r="O85" s="401" t="s">
        <v>66</v>
      </c>
      <c r="P85" s="402"/>
      <c r="Q85" s="402"/>
      <c r="R85" s="402"/>
      <c r="S85" s="402"/>
      <c r="T85" s="402"/>
      <c r="U85" s="40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1"/>
      <c r="O86" s="401" t="s">
        <v>66</v>
      </c>
      <c r="P86" s="402"/>
      <c r="Q86" s="402"/>
      <c r="R86" s="402"/>
      <c r="S86" s="402"/>
      <c r="T86" s="402"/>
      <c r="U86" s="403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58"/>
      <c r="AA87" s="358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72">
        <v>4680115881488</v>
      </c>
      <c r="E88" s="373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3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2">
        <v>4680115882751</v>
      </c>
      <c r="E89" s="373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3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2">
        <v>4680115882775</v>
      </c>
      <c r="E90" s="373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3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72">
        <v>4680115880658</v>
      </c>
      <c r="E91" s="373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3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69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1"/>
      <c r="O92" s="401" t="s">
        <v>66</v>
      </c>
      <c r="P92" s="402"/>
      <c r="Q92" s="402"/>
      <c r="R92" s="402"/>
      <c r="S92" s="402"/>
      <c r="T92" s="402"/>
      <c r="U92" s="40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1"/>
      <c r="O93" s="401" t="s">
        <v>66</v>
      </c>
      <c r="P93" s="402"/>
      <c r="Q93" s="402"/>
      <c r="R93" s="402"/>
      <c r="S93" s="402"/>
      <c r="T93" s="402"/>
      <c r="U93" s="40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58"/>
      <c r="AA94" s="358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2">
        <v>4607091387667</v>
      </c>
      <c r="E95" s="373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3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2">
        <v>4607091387636</v>
      </c>
      <c r="E96" s="373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3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2">
        <v>4607091382426</v>
      </c>
      <c r="E97" s="373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3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2">
        <v>4607091386547</v>
      </c>
      <c r="E98" s="373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3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2">
        <v>4607091384734</v>
      </c>
      <c r="E99" s="373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7"/>
      <c r="Q99" s="377"/>
      <c r="R99" s="377"/>
      <c r="S99" s="373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2">
        <v>4607091382464</v>
      </c>
      <c r="E100" s="373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3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2">
        <v>4680115883444</v>
      </c>
      <c r="E101" s="373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3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2">
        <v>4680115883444</v>
      </c>
      <c r="E102" s="373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3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69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1"/>
      <c r="O103" s="401" t="s">
        <v>66</v>
      </c>
      <c r="P103" s="402"/>
      <c r="Q103" s="402"/>
      <c r="R103" s="402"/>
      <c r="S103" s="402"/>
      <c r="T103" s="402"/>
      <c r="U103" s="40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1"/>
      <c r="O104" s="401" t="s">
        <v>66</v>
      </c>
      <c r="P104" s="402"/>
      <c r="Q104" s="402"/>
      <c r="R104" s="402"/>
      <c r="S104" s="402"/>
      <c r="T104" s="402"/>
      <c r="U104" s="40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58"/>
      <c r="AA105" s="358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2">
        <v>4680115884915</v>
      </c>
      <c r="E106" s="373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9" t="s">
        <v>180</v>
      </c>
      <c r="P106" s="377"/>
      <c r="Q106" s="377"/>
      <c r="R106" s="377"/>
      <c r="S106" s="373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2">
        <v>4680115884311</v>
      </c>
      <c r="E107" s="373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5" t="s">
        <v>185</v>
      </c>
      <c r="P107" s="377"/>
      <c r="Q107" s="377"/>
      <c r="R107" s="377"/>
      <c r="S107" s="373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2">
        <v>4680115884403</v>
      </c>
      <c r="E108" s="373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7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7"/>
      <c r="Q108" s="377"/>
      <c r="R108" s="377"/>
      <c r="S108" s="373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2">
        <v>4607091386967</v>
      </c>
      <c r="E109" s="373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3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72">
        <v>4607091386967</v>
      </c>
      <c r="E110" s="373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7"/>
      <c r="Q110" s="377"/>
      <c r="R110" s="377"/>
      <c r="S110" s="373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191</v>
      </c>
      <c r="B111" s="54" t="s">
        <v>192</v>
      </c>
      <c r="C111" s="31">
        <v>4301051611</v>
      </c>
      <c r="D111" s="372">
        <v>4607091385304</v>
      </c>
      <c r="E111" s="373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7"/>
      <c r="Q111" s="377"/>
      <c r="R111" s="377"/>
      <c r="S111" s="373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2">
        <v>4607091386264</v>
      </c>
      <c r="E112" s="373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7"/>
      <c r="Q112" s="377"/>
      <c r="R112" s="377"/>
      <c r="S112" s="373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72">
        <v>4607091385731</v>
      </c>
      <c r="E113" s="373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7"/>
      <c r="Q113" s="377"/>
      <c r="R113" s="377"/>
      <c r="S113" s="373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72">
        <v>4680115880214</v>
      </c>
      <c r="E114" s="373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7"/>
      <c r="Q114" s="377"/>
      <c r="R114" s="377"/>
      <c r="S114" s="373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2">
        <v>4680115880894</v>
      </c>
      <c r="E115" s="373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7"/>
      <c r="Q115" s="377"/>
      <c r="R115" s="377"/>
      <c r="S115" s="373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2">
        <v>4607091385427</v>
      </c>
      <c r="E116" s="373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7"/>
      <c r="Q116" s="377"/>
      <c r="R116" s="377"/>
      <c r="S116" s="373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2">
        <v>4680115882645</v>
      </c>
      <c r="E117" s="373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7"/>
      <c r="Q117" s="377"/>
      <c r="R117" s="377"/>
      <c r="S117" s="373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idden="1" x14ac:dyDescent="0.2">
      <c r="A118" s="369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1"/>
      <c r="O118" s="401" t="s">
        <v>66</v>
      </c>
      <c r="P118" s="402"/>
      <c r="Q118" s="402"/>
      <c r="R118" s="402"/>
      <c r="S118" s="402"/>
      <c r="T118" s="402"/>
      <c r="U118" s="40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hidden="1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1"/>
      <c r="O119" s="401" t="s">
        <v>66</v>
      </c>
      <c r="P119" s="402"/>
      <c r="Q119" s="402"/>
      <c r="R119" s="402"/>
      <c r="S119" s="402"/>
      <c r="T119" s="402"/>
      <c r="U119" s="403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58"/>
      <c r="AA120" s="358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72">
        <v>4607091383065</v>
      </c>
      <c r="E121" s="373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7"/>
      <c r="Q121" s="377"/>
      <c r="R121" s="377"/>
      <c r="S121" s="373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2">
        <v>4680115881532</v>
      </c>
      <c r="E122" s="373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7"/>
      <c r="Q122" s="377"/>
      <c r="R122" s="377"/>
      <c r="S122" s="373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72">
        <v>4680115881532</v>
      </c>
      <c r="E123" s="373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7"/>
      <c r="Q123" s="377"/>
      <c r="R123" s="377"/>
      <c r="S123" s="373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2">
        <v>4680115881532</v>
      </c>
      <c r="E124" s="373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3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2">
        <v>4680115882652</v>
      </c>
      <c r="E125" s="373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7"/>
      <c r="Q125" s="377"/>
      <c r="R125" s="377"/>
      <c r="S125" s="373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2">
        <v>4680115880238</v>
      </c>
      <c r="E126" s="373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7"/>
      <c r="Q126" s="377"/>
      <c r="R126" s="377"/>
      <c r="S126" s="373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72">
        <v>4680115881464</v>
      </c>
      <c r="E127" s="373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7"/>
      <c r="Q127" s="377"/>
      <c r="R127" s="377"/>
      <c r="S127" s="373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69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1"/>
      <c r="O128" s="401" t="s">
        <v>66</v>
      </c>
      <c r="P128" s="402"/>
      <c r="Q128" s="402"/>
      <c r="R128" s="402"/>
      <c r="S128" s="402"/>
      <c r="T128" s="402"/>
      <c r="U128" s="40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1"/>
      <c r="O129" s="401" t="s">
        <v>66</v>
      </c>
      <c r="P129" s="402"/>
      <c r="Q129" s="402"/>
      <c r="R129" s="402"/>
      <c r="S129" s="402"/>
      <c r="T129" s="402"/>
      <c r="U129" s="40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79" t="s">
        <v>218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57"/>
      <c r="AA130" s="357"/>
    </row>
    <row r="131" spans="1:54" ht="14.25" hidden="1" customHeight="1" x14ac:dyDescent="0.25">
      <c r="A131" s="374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58"/>
      <c r="AA131" s="358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2">
        <v>4607091385168</v>
      </c>
      <c r="E132" s="373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3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hidden="1" customHeight="1" x14ac:dyDescent="0.25">
      <c r="A133" s="54" t="s">
        <v>219</v>
      </c>
      <c r="B133" s="54" t="s">
        <v>221</v>
      </c>
      <c r="C133" s="31">
        <v>4301051612</v>
      </c>
      <c r="D133" s="372">
        <v>4607091385168</v>
      </c>
      <c r="E133" s="373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7"/>
      <c r="Q133" s="377"/>
      <c r="R133" s="377"/>
      <c r="S133" s="373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2">
        <v>4607091383256</v>
      </c>
      <c r="E134" s="373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7"/>
      <c r="Q134" s="377"/>
      <c r="R134" s="377"/>
      <c r="S134" s="373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72">
        <v>4607091385748</v>
      </c>
      <c r="E135" s="373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7"/>
      <c r="Q135" s="377"/>
      <c r="R135" s="377"/>
      <c r="S135" s="373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2">
        <v>4680115884533</v>
      </c>
      <c r="E136" s="373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7"/>
      <c r="Q136" s="377"/>
      <c r="R136" s="377"/>
      <c r="S136" s="373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idden="1" x14ac:dyDescent="0.2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1"/>
      <c r="O137" s="401" t="s">
        <v>66</v>
      </c>
      <c r="P137" s="402"/>
      <c r="Q137" s="402"/>
      <c r="R137" s="402"/>
      <c r="S137" s="402"/>
      <c r="T137" s="402"/>
      <c r="U137" s="403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hidden="1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1"/>
      <c r="O138" s="401" t="s">
        <v>66</v>
      </c>
      <c r="P138" s="402"/>
      <c r="Q138" s="402"/>
      <c r="R138" s="402"/>
      <c r="S138" s="402"/>
      <c r="T138" s="402"/>
      <c r="U138" s="403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hidden="1" customHeight="1" x14ac:dyDescent="0.2">
      <c r="A139" s="451" t="s">
        <v>228</v>
      </c>
      <c r="B139" s="452"/>
      <c r="C139" s="452"/>
      <c r="D139" s="452"/>
      <c r="E139" s="452"/>
      <c r="F139" s="452"/>
      <c r="G139" s="452"/>
      <c r="H139" s="452"/>
      <c r="I139" s="452"/>
      <c r="J139" s="452"/>
      <c r="K139" s="452"/>
      <c r="L139" s="452"/>
      <c r="M139" s="452"/>
      <c r="N139" s="452"/>
      <c r="O139" s="452"/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8"/>
      <c r="AA139" s="48"/>
    </row>
    <row r="140" spans="1:54" ht="16.5" hidden="1" customHeight="1" x14ac:dyDescent="0.25">
      <c r="A140" s="379" t="s">
        <v>229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57"/>
      <c r="AA140" s="357"/>
    </row>
    <row r="141" spans="1:54" ht="14.25" hidden="1" customHeight="1" x14ac:dyDescent="0.25">
      <c r="A141" s="374" t="s">
        <v>104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58"/>
      <c r="AA141" s="358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2">
        <v>4607091383423</v>
      </c>
      <c r="E142" s="373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7"/>
      <c r="Q142" s="377"/>
      <c r="R142" s="377"/>
      <c r="S142" s="373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2">
        <v>4607091381405</v>
      </c>
      <c r="E143" s="373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7"/>
      <c r="Q143" s="377"/>
      <c r="R143" s="377"/>
      <c r="S143" s="373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2">
        <v>4607091386516</v>
      </c>
      <c r="E144" s="373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7"/>
      <c r="Q144" s="377"/>
      <c r="R144" s="377"/>
      <c r="S144" s="373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69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1"/>
      <c r="O145" s="401" t="s">
        <v>66</v>
      </c>
      <c r="P145" s="402"/>
      <c r="Q145" s="402"/>
      <c r="R145" s="402"/>
      <c r="S145" s="402"/>
      <c r="T145" s="402"/>
      <c r="U145" s="40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1"/>
      <c r="O146" s="401" t="s">
        <v>66</v>
      </c>
      <c r="P146" s="402"/>
      <c r="Q146" s="402"/>
      <c r="R146" s="402"/>
      <c r="S146" s="402"/>
      <c r="T146" s="402"/>
      <c r="U146" s="40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79" t="s">
        <v>236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57"/>
      <c r="AA147" s="357"/>
    </row>
    <row r="148" spans="1:54" ht="14.25" hidden="1" customHeight="1" x14ac:dyDescent="0.25">
      <c r="A148" s="374" t="s">
        <v>60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58"/>
      <c r="AA148" s="358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72">
        <v>4680115880993</v>
      </c>
      <c r="E149" s="373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7"/>
      <c r="Q149" s="377"/>
      <c r="R149" s="377"/>
      <c r="S149" s="373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72">
        <v>4680115881761</v>
      </c>
      <c r="E150" s="373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7"/>
      <c r="Q150" s="377"/>
      <c r="R150" s="377"/>
      <c r="S150" s="373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72">
        <v>4680115881563</v>
      </c>
      <c r="E151" s="373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7"/>
      <c r="Q151" s="377"/>
      <c r="R151" s="377"/>
      <c r="S151" s="373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72">
        <v>4680115880986</v>
      </c>
      <c r="E152" s="373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7"/>
      <c r="Q152" s="377"/>
      <c r="R152" s="377"/>
      <c r="S152" s="373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2">
        <v>4680115880207</v>
      </c>
      <c r="E153" s="373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7"/>
      <c r="Q153" s="377"/>
      <c r="R153" s="377"/>
      <c r="S153" s="373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2">
        <v>4680115881785</v>
      </c>
      <c r="E154" s="373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7"/>
      <c r="Q154" s="377"/>
      <c r="R154" s="377"/>
      <c r="S154" s="373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72">
        <v>4680115881679</v>
      </c>
      <c r="E155" s="373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7"/>
      <c r="Q155" s="377"/>
      <c r="R155" s="377"/>
      <c r="S155" s="373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2">
        <v>4680115880191</v>
      </c>
      <c r="E156" s="373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7"/>
      <c r="Q156" s="377"/>
      <c r="R156" s="377"/>
      <c r="S156" s="373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2">
        <v>4680115883963</v>
      </c>
      <c r="E157" s="373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7"/>
      <c r="Q157" s="377"/>
      <c r="R157" s="377"/>
      <c r="S157" s="373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idden="1" x14ac:dyDescent="0.2">
      <c r="A158" s="369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1"/>
      <c r="O158" s="401" t="s">
        <v>66</v>
      </c>
      <c r="P158" s="402"/>
      <c r="Q158" s="402"/>
      <c r="R158" s="402"/>
      <c r="S158" s="402"/>
      <c r="T158" s="402"/>
      <c r="U158" s="40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hidden="1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1"/>
      <c r="O159" s="401" t="s">
        <v>66</v>
      </c>
      <c r="P159" s="402"/>
      <c r="Q159" s="402"/>
      <c r="R159" s="402"/>
      <c r="S159" s="402"/>
      <c r="T159" s="402"/>
      <c r="U159" s="403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hidden="1" customHeight="1" x14ac:dyDescent="0.25">
      <c r="A160" s="379" t="s">
        <v>255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70"/>
      <c r="Z160" s="357"/>
      <c r="AA160" s="357"/>
    </row>
    <row r="161" spans="1:54" ht="14.25" hidden="1" customHeight="1" x14ac:dyDescent="0.25">
      <c r="A161" s="374" t="s">
        <v>104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58"/>
      <c r="AA161" s="358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2">
        <v>4680115881402</v>
      </c>
      <c r="E162" s="373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7"/>
      <c r="Q162" s="377"/>
      <c r="R162" s="377"/>
      <c r="S162" s="373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2">
        <v>4680115881396</v>
      </c>
      <c r="E163" s="373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7"/>
      <c r="Q163" s="377"/>
      <c r="R163" s="377"/>
      <c r="S163" s="373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69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1"/>
      <c r="O164" s="401" t="s">
        <v>66</v>
      </c>
      <c r="P164" s="402"/>
      <c r="Q164" s="402"/>
      <c r="R164" s="402"/>
      <c r="S164" s="402"/>
      <c r="T164" s="402"/>
      <c r="U164" s="40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1"/>
      <c r="O165" s="401" t="s">
        <v>66</v>
      </c>
      <c r="P165" s="402"/>
      <c r="Q165" s="402"/>
      <c r="R165" s="402"/>
      <c r="S165" s="402"/>
      <c r="T165" s="402"/>
      <c r="U165" s="40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370"/>
      <c r="Z166" s="358"/>
      <c r="AA166" s="358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2">
        <v>4680115882935</v>
      </c>
      <c r="E167" s="373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7"/>
      <c r="Q167" s="377"/>
      <c r="R167" s="377"/>
      <c r="S167" s="373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72">
        <v>4680115880764</v>
      </c>
      <c r="E168" s="373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7"/>
      <c r="Q168" s="377"/>
      <c r="R168" s="377"/>
      <c r="S168" s="373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69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1"/>
      <c r="O169" s="401" t="s">
        <v>66</v>
      </c>
      <c r="P169" s="402"/>
      <c r="Q169" s="402"/>
      <c r="R169" s="402"/>
      <c r="S169" s="402"/>
      <c r="T169" s="402"/>
      <c r="U169" s="40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1"/>
      <c r="O170" s="401" t="s">
        <v>66</v>
      </c>
      <c r="P170" s="402"/>
      <c r="Q170" s="402"/>
      <c r="R170" s="402"/>
      <c r="S170" s="402"/>
      <c r="T170" s="402"/>
      <c r="U170" s="40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370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72">
        <v>4680115882683</v>
      </c>
      <c r="E172" s="373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7"/>
      <c r="Q172" s="377"/>
      <c r="R172" s="377"/>
      <c r="S172" s="373"/>
      <c r="T172" s="34"/>
      <c r="U172" s="34"/>
      <c r="V172" s="35" t="s">
        <v>65</v>
      </c>
      <c r="W172" s="362">
        <v>300</v>
      </c>
      <c r="X172" s="363">
        <f>IFERROR(IF(W172="",0,CEILING((W172/$H172),1)*$H172),"")</f>
        <v>302.40000000000003</v>
      </c>
      <c r="Y172" s="36">
        <f>IFERROR(IF(X172=0,"",ROUNDUP(X172/H172,0)*0.00937),"")</f>
        <v>0.52471999999999996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72">
        <v>4680115882690</v>
      </c>
      <c r="E173" s="373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7"/>
      <c r="Q173" s="377"/>
      <c r="R173" s="377"/>
      <c r="S173" s="373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72">
        <v>4680115882669</v>
      </c>
      <c r="E174" s="373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7"/>
      <c r="Q174" s="377"/>
      <c r="R174" s="377"/>
      <c r="S174" s="373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72">
        <v>4680115882676</v>
      </c>
      <c r="E175" s="373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7"/>
      <c r="Q175" s="377"/>
      <c r="R175" s="377"/>
      <c r="S175" s="373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69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1"/>
      <c r="O176" s="401" t="s">
        <v>66</v>
      </c>
      <c r="P176" s="402"/>
      <c r="Q176" s="402"/>
      <c r="R176" s="402"/>
      <c r="S176" s="402"/>
      <c r="T176" s="402"/>
      <c r="U176" s="403"/>
      <c r="V176" s="37" t="s">
        <v>67</v>
      </c>
      <c r="W176" s="364">
        <f>IFERROR(W172/H172,"0")+IFERROR(W173/H173,"0")+IFERROR(W174/H174,"0")+IFERROR(W175/H175,"0")</f>
        <v>55.55555555555555</v>
      </c>
      <c r="X176" s="364">
        <f>IFERROR(X172/H172,"0")+IFERROR(X173/H173,"0")+IFERROR(X174/H174,"0")+IFERROR(X175/H175,"0")</f>
        <v>56</v>
      </c>
      <c r="Y176" s="364">
        <f>IFERROR(IF(Y172="",0,Y172),"0")+IFERROR(IF(Y173="",0,Y173),"0")+IFERROR(IF(Y174="",0,Y174),"0")+IFERROR(IF(Y175="",0,Y175),"0")</f>
        <v>0.52471999999999996</v>
      </c>
      <c r="Z176" s="365"/>
      <c r="AA176" s="365"/>
    </row>
    <row r="177" spans="1:54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1"/>
      <c r="O177" s="401" t="s">
        <v>66</v>
      </c>
      <c r="P177" s="402"/>
      <c r="Q177" s="402"/>
      <c r="R177" s="402"/>
      <c r="S177" s="402"/>
      <c r="T177" s="402"/>
      <c r="U177" s="403"/>
      <c r="V177" s="37" t="s">
        <v>65</v>
      </c>
      <c r="W177" s="364">
        <f>IFERROR(SUM(W172:W175),"0")</f>
        <v>300</v>
      </c>
      <c r="X177" s="364">
        <f>IFERROR(SUM(X172:X175),"0")</f>
        <v>302.40000000000003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370"/>
      <c r="Z178" s="358"/>
      <c r="AA178" s="358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2">
        <v>4680115881556</v>
      </c>
      <c r="E179" s="373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7"/>
      <c r="Q179" s="377"/>
      <c r="R179" s="377"/>
      <c r="S179" s="373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72">
        <v>4680115880573</v>
      </c>
      <c r="E180" s="373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7"/>
      <c r="Q180" s="377"/>
      <c r="R180" s="377"/>
      <c r="S180" s="373"/>
      <c r="T180" s="34"/>
      <c r="U180" s="34"/>
      <c r="V180" s="35" t="s">
        <v>65</v>
      </c>
      <c r="W180" s="362">
        <v>400</v>
      </c>
      <c r="X180" s="363">
        <f t="shared" si="9"/>
        <v>400.2</v>
      </c>
      <c r="Y180" s="36">
        <f>IFERROR(IF(X180=0,"",ROUNDUP(X180/H180,0)*0.02175),"")</f>
        <v>1.0004999999999999</v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72">
        <v>4680115881594</v>
      </c>
      <c r="E181" s="373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7"/>
      <c r="Q181" s="377"/>
      <c r="R181" s="377"/>
      <c r="S181" s="373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2">
        <v>4680115881587</v>
      </c>
      <c r="E182" s="373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7"/>
      <c r="Q182" s="377"/>
      <c r="R182" s="377"/>
      <c r="S182" s="373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72">
        <v>4680115880962</v>
      </c>
      <c r="E183" s="373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7"/>
      <c r="Q183" s="377"/>
      <c r="R183" s="377"/>
      <c r="S183" s="373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2">
        <v>4680115881617</v>
      </c>
      <c r="E184" s="373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7"/>
      <c r="Q184" s="377"/>
      <c r="R184" s="377"/>
      <c r="S184" s="373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284</v>
      </c>
      <c r="B185" s="54" t="s">
        <v>285</v>
      </c>
      <c r="C185" s="31">
        <v>4301051487</v>
      </c>
      <c r="D185" s="372">
        <v>4680115881228</v>
      </c>
      <c r="E185" s="373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7"/>
      <c r="Q185" s="377"/>
      <c r="R185" s="377"/>
      <c r="S185" s="373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2">
        <v>4680115881037</v>
      </c>
      <c r="E186" s="373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7"/>
      <c r="Q186" s="377"/>
      <c r="R186" s="377"/>
      <c r="S186" s="373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288</v>
      </c>
      <c r="B187" s="54" t="s">
        <v>289</v>
      </c>
      <c r="C187" s="31">
        <v>4301051384</v>
      </c>
      <c r="D187" s="372">
        <v>4680115881211</v>
      </c>
      <c r="E187" s="373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7"/>
      <c r="Q187" s="377"/>
      <c r="R187" s="377"/>
      <c r="S187" s="373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2">
        <v>4680115881020</v>
      </c>
      <c r="E188" s="373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7"/>
      <c r="Q188" s="377"/>
      <c r="R188" s="377"/>
      <c r="S188" s="373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72">
        <v>4680115882195</v>
      </c>
      <c r="E189" s="373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7"/>
      <c r="Q189" s="377"/>
      <c r="R189" s="377"/>
      <c r="S189" s="373"/>
      <c r="T189" s="34"/>
      <c r="U189" s="34"/>
      <c r="V189" s="35" t="s">
        <v>65</v>
      </c>
      <c r="W189" s="362">
        <v>200</v>
      </c>
      <c r="X189" s="363">
        <f t="shared" si="9"/>
        <v>201.6</v>
      </c>
      <c r="Y189" s="36">
        <f t="shared" ref="Y189:Y195" si="10">IFERROR(IF(X189=0,"",ROUNDUP(X189/H189,0)*0.00753),"")</f>
        <v>0.63251999999999997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72">
        <v>4680115882607</v>
      </c>
      <c r="E190" s="373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7"/>
      <c r="Q190" s="377"/>
      <c r="R190" s="377"/>
      <c r="S190" s="373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72">
        <v>4680115880092</v>
      </c>
      <c r="E191" s="373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7"/>
      <c r="Q191" s="377"/>
      <c r="R191" s="377"/>
      <c r="S191" s="373"/>
      <c r="T191" s="34"/>
      <c r="U191" s="34"/>
      <c r="V191" s="35" t="s">
        <v>65</v>
      </c>
      <c r="W191" s="362">
        <v>200</v>
      </c>
      <c r="X191" s="363">
        <f t="shared" si="9"/>
        <v>201.6</v>
      </c>
      <c r="Y191" s="36">
        <f t="shared" si="10"/>
        <v>0.63251999999999997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72">
        <v>4680115880221</v>
      </c>
      <c r="E192" s="373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7"/>
      <c r="Q192" s="377"/>
      <c r="R192" s="377"/>
      <c r="S192" s="373"/>
      <c r="T192" s="34"/>
      <c r="U192" s="34"/>
      <c r="V192" s="35" t="s">
        <v>65</v>
      </c>
      <c r="W192" s="362">
        <v>160</v>
      </c>
      <c r="X192" s="363">
        <f t="shared" si="9"/>
        <v>160.79999999999998</v>
      </c>
      <c r="Y192" s="36">
        <f t="shared" si="10"/>
        <v>0.50451000000000001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2">
        <v>4680115882942</v>
      </c>
      <c r="E193" s="373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7"/>
      <c r="Q193" s="377"/>
      <c r="R193" s="377"/>
      <c r="S193" s="373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hidden="1" customHeight="1" x14ac:dyDescent="0.25">
      <c r="A194" s="54" t="s">
        <v>302</v>
      </c>
      <c r="B194" s="54" t="s">
        <v>303</v>
      </c>
      <c r="C194" s="31">
        <v>4301051326</v>
      </c>
      <c r="D194" s="372">
        <v>4680115880504</v>
      </c>
      <c r="E194" s="373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7"/>
      <c r="Q194" s="377"/>
      <c r="R194" s="377"/>
      <c r="S194" s="373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72">
        <v>4680115882164</v>
      </c>
      <c r="E195" s="373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7"/>
      <c r="Q195" s="377"/>
      <c r="R195" s="377"/>
      <c r="S195" s="373"/>
      <c r="T195" s="34"/>
      <c r="U195" s="34"/>
      <c r="V195" s="35" t="s">
        <v>65</v>
      </c>
      <c r="W195" s="362">
        <v>200</v>
      </c>
      <c r="X195" s="363">
        <f t="shared" si="9"/>
        <v>201.6</v>
      </c>
      <c r="Y195" s="36">
        <f t="shared" si="10"/>
        <v>0.63251999999999997</v>
      </c>
      <c r="Z195" s="56"/>
      <c r="AA195" s="57"/>
      <c r="AE195" s="58"/>
      <c r="BB195" s="175" t="s">
        <v>1</v>
      </c>
    </row>
    <row r="196" spans="1:54" x14ac:dyDescent="0.2">
      <c r="A196" s="369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70"/>
      <c r="N196" s="371"/>
      <c r="O196" s="401" t="s">
        <v>66</v>
      </c>
      <c r="P196" s="402"/>
      <c r="Q196" s="402"/>
      <c r="R196" s="402"/>
      <c r="S196" s="402"/>
      <c r="T196" s="402"/>
      <c r="U196" s="40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362.64367816091954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365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3.4025699999999994</v>
      </c>
      <c r="Z196" s="365"/>
      <c r="AA196" s="365"/>
    </row>
    <row r="197" spans="1:54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1"/>
      <c r="O197" s="401" t="s">
        <v>66</v>
      </c>
      <c r="P197" s="402"/>
      <c r="Q197" s="402"/>
      <c r="R197" s="402"/>
      <c r="S197" s="402"/>
      <c r="T197" s="402"/>
      <c r="U197" s="403"/>
      <c r="V197" s="37" t="s">
        <v>65</v>
      </c>
      <c r="W197" s="364">
        <f>IFERROR(SUM(W179:W195),"0")</f>
        <v>1160</v>
      </c>
      <c r="X197" s="364">
        <f>IFERROR(SUM(X179:X195),"0")</f>
        <v>1165.8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370"/>
      <c r="Z198" s="358"/>
      <c r="AA198" s="358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2">
        <v>4680115882874</v>
      </c>
      <c r="E199" s="373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7"/>
      <c r="Q199" s="377"/>
      <c r="R199" s="377"/>
      <c r="S199" s="373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2">
        <v>4680115884434</v>
      </c>
      <c r="E200" s="373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7"/>
      <c r="Q200" s="377"/>
      <c r="R200" s="377"/>
      <c r="S200" s="373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310</v>
      </c>
      <c r="B201" s="54" t="s">
        <v>311</v>
      </c>
      <c r="C201" s="31">
        <v>4301060338</v>
      </c>
      <c r="D201" s="372">
        <v>4680115880801</v>
      </c>
      <c r="E201" s="373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3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312</v>
      </c>
      <c r="B202" s="54" t="s">
        <v>313</v>
      </c>
      <c r="C202" s="31">
        <v>4301060339</v>
      </c>
      <c r="D202" s="372">
        <v>4680115880818</v>
      </c>
      <c r="E202" s="373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7"/>
      <c r="Q202" s="377"/>
      <c r="R202" s="377"/>
      <c r="S202" s="373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hidden="1" x14ac:dyDescent="0.2">
      <c r="A203" s="369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1"/>
      <c r="O203" s="401" t="s">
        <v>66</v>
      </c>
      <c r="P203" s="402"/>
      <c r="Q203" s="402"/>
      <c r="R203" s="402"/>
      <c r="S203" s="402"/>
      <c r="T203" s="402"/>
      <c r="U203" s="403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hidden="1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1"/>
      <c r="O204" s="401" t="s">
        <v>66</v>
      </c>
      <c r="P204" s="402"/>
      <c r="Q204" s="402"/>
      <c r="R204" s="402"/>
      <c r="S204" s="402"/>
      <c r="T204" s="402"/>
      <c r="U204" s="403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hidden="1" customHeight="1" x14ac:dyDescent="0.25">
      <c r="A205" s="379" t="s">
        <v>314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70"/>
      <c r="Z205" s="357"/>
      <c r="AA205" s="357"/>
    </row>
    <row r="206" spans="1:54" ht="14.25" hidden="1" customHeight="1" x14ac:dyDescent="0.25">
      <c r="A206" s="374" t="s">
        <v>104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58"/>
      <c r="AA206" s="358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2">
        <v>4680115884274</v>
      </c>
      <c r="E207" s="373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7"/>
      <c r="Q207" s="377"/>
      <c r="R207" s="377"/>
      <c r="S207" s="373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2">
        <v>4680115884298</v>
      </c>
      <c r="E208" s="373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7"/>
      <c r="Q208" s="377"/>
      <c r="R208" s="377"/>
      <c r="S208" s="373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72">
        <v>4680115884250</v>
      </c>
      <c r="E209" s="373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7"/>
      <c r="Q209" s="377"/>
      <c r="R209" s="377"/>
      <c r="S209" s="373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2">
        <v>4680115884281</v>
      </c>
      <c r="E210" s="373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7"/>
      <c r="Q210" s="377"/>
      <c r="R210" s="377"/>
      <c r="S210" s="373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2">
        <v>4680115884199</v>
      </c>
      <c r="E211" s="373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7"/>
      <c r="Q211" s="377"/>
      <c r="R211" s="377"/>
      <c r="S211" s="373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72">
        <v>4680115884267</v>
      </c>
      <c r="E212" s="373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7"/>
      <c r="Q212" s="377"/>
      <c r="R212" s="377"/>
      <c r="S212" s="373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69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1"/>
      <c r="O213" s="401" t="s">
        <v>66</v>
      </c>
      <c r="P213" s="402"/>
      <c r="Q213" s="402"/>
      <c r="R213" s="402"/>
      <c r="S213" s="402"/>
      <c r="T213" s="402"/>
      <c r="U213" s="40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1"/>
      <c r="O214" s="401" t="s">
        <v>66</v>
      </c>
      <c r="P214" s="402"/>
      <c r="Q214" s="402"/>
      <c r="R214" s="402"/>
      <c r="S214" s="402"/>
      <c r="T214" s="402"/>
      <c r="U214" s="40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58"/>
      <c r="AA215" s="358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2">
        <v>4607091389845</v>
      </c>
      <c r="E216" s="373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7"/>
      <c r="Q216" s="377"/>
      <c r="R216" s="377"/>
      <c r="S216" s="373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2">
        <v>4680115882881</v>
      </c>
      <c r="E217" s="373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7"/>
      <c r="Q217" s="377"/>
      <c r="R217" s="377"/>
      <c r="S217" s="373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69"/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1"/>
      <c r="O218" s="401" t="s">
        <v>66</v>
      </c>
      <c r="P218" s="402"/>
      <c r="Q218" s="402"/>
      <c r="R218" s="402"/>
      <c r="S218" s="402"/>
      <c r="T218" s="402"/>
      <c r="U218" s="40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1"/>
      <c r="O219" s="401" t="s">
        <v>66</v>
      </c>
      <c r="P219" s="402"/>
      <c r="Q219" s="402"/>
      <c r="R219" s="402"/>
      <c r="S219" s="402"/>
      <c r="T219" s="402"/>
      <c r="U219" s="40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79" t="s">
        <v>331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57"/>
      <c r="AA220" s="357"/>
    </row>
    <row r="221" spans="1:54" ht="14.25" hidden="1" customHeight="1" x14ac:dyDescent="0.25">
      <c r="A221" s="374" t="s">
        <v>104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58"/>
      <c r="AA221" s="358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72">
        <v>4680115884137</v>
      </c>
      <c r="E222" s="373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7"/>
      <c r="Q222" s="377"/>
      <c r="R222" s="377"/>
      <c r="S222" s="373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2">
        <v>4680115884236</v>
      </c>
      <c r="E223" s="373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7"/>
      <c r="Q223" s="377"/>
      <c r="R223" s="377"/>
      <c r="S223" s="373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2">
        <v>4680115884175</v>
      </c>
      <c r="E224" s="373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7"/>
      <c r="Q224" s="377"/>
      <c r="R224" s="377"/>
      <c r="S224" s="373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72">
        <v>4680115884144</v>
      </c>
      <c r="E225" s="373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7"/>
      <c r="Q225" s="377"/>
      <c r="R225" s="377"/>
      <c r="S225" s="373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2">
        <v>4680115884182</v>
      </c>
      <c r="E226" s="373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7"/>
      <c r="Q226" s="377"/>
      <c r="R226" s="377"/>
      <c r="S226" s="373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2">
        <v>4680115884205</v>
      </c>
      <c r="E227" s="373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7"/>
      <c r="Q227" s="377"/>
      <c r="R227" s="377"/>
      <c r="S227" s="373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69"/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1"/>
      <c r="O228" s="401" t="s">
        <v>66</v>
      </c>
      <c r="P228" s="402"/>
      <c r="Q228" s="402"/>
      <c r="R228" s="402"/>
      <c r="S228" s="402"/>
      <c r="T228" s="402"/>
      <c r="U228" s="40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1"/>
      <c r="O229" s="401" t="s">
        <v>66</v>
      </c>
      <c r="P229" s="402"/>
      <c r="Q229" s="402"/>
      <c r="R229" s="402"/>
      <c r="S229" s="402"/>
      <c r="T229" s="402"/>
      <c r="U229" s="40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79" t="s">
        <v>344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57"/>
      <c r="AA230" s="357"/>
    </row>
    <row r="231" spans="1:54" ht="14.25" hidden="1" customHeight="1" x14ac:dyDescent="0.25">
      <c r="A231" s="374" t="s">
        <v>104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58"/>
      <c r="AA231" s="358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2">
        <v>4607091387445</v>
      </c>
      <c r="E232" s="373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7"/>
      <c r="Q232" s="377"/>
      <c r="R232" s="377"/>
      <c r="S232" s="373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2">
        <v>4607091386004</v>
      </c>
      <c r="E233" s="373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3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2">
        <v>4607091386004</v>
      </c>
      <c r="E234" s="373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7"/>
      <c r="Q234" s="377"/>
      <c r="R234" s="377"/>
      <c r="S234" s="373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2">
        <v>4607091386073</v>
      </c>
      <c r="E235" s="373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7"/>
      <c r="Q235" s="377"/>
      <c r="R235" s="377"/>
      <c r="S235" s="373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2">
        <v>4607091387322</v>
      </c>
      <c r="E236" s="373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7"/>
      <c r="Q236" s="377"/>
      <c r="R236" s="377"/>
      <c r="S236" s="373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2">
        <v>4607091387322</v>
      </c>
      <c r="E237" s="373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7"/>
      <c r="Q237" s="377"/>
      <c r="R237" s="377"/>
      <c r="S237" s="373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2">
        <v>4607091387377</v>
      </c>
      <c r="E238" s="373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7"/>
      <c r="Q238" s="377"/>
      <c r="R238" s="377"/>
      <c r="S238" s="373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2">
        <v>4607091387353</v>
      </c>
      <c r="E239" s="373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7"/>
      <c r="Q239" s="377"/>
      <c r="R239" s="377"/>
      <c r="S239" s="373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2">
        <v>4607091386011</v>
      </c>
      <c r="E240" s="373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7"/>
      <c r="Q240" s="377"/>
      <c r="R240" s="377"/>
      <c r="S240" s="373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2">
        <v>4607091387308</v>
      </c>
      <c r="E241" s="373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7"/>
      <c r="Q241" s="377"/>
      <c r="R241" s="377"/>
      <c r="S241" s="373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2">
        <v>4607091387339</v>
      </c>
      <c r="E242" s="373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7"/>
      <c r="Q242" s="377"/>
      <c r="R242" s="377"/>
      <c r="S242" s="373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2">
        <v>4680115882638</v>
      </c>
      <c r="E243" s="373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7"/>
      <c r="Q243" s="377"/>
      <c r="R243" s="377"/>
      <c r="S243" s="373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2">
        <v>4680115881938</v>
      </c>
      <c r="E244" s="373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7"/>
      <c r="Q244" s="377"/>
      <c r="R244" s="377"/>
      <c r="S244" s="373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2">
        <v>4607091387346</v>
      </c>
      <c r="E245" s="373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7"/>
      <c r="Q245" s="377"/>
      <c r="R245" s="377"/>
      <c r="S245" s="373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2">
        <v>4680115880375</v>
      </c>
      <c r="E246" s="373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9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7"/>
      <c r="Q246" s="377"/>
      <c r="R246" s="377"/>
      <c r="S246" s="373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2">
        <v>4607091389807</v>
      </c>
      <c r="E247" s="373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3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69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1"/>
      <c r="O248" s="401" t="s">
        <v>66</v>
      </c>
      <c r="P248" s="402"/>
      <c r="Q248" s="402"/>
      <c r="R248" s="402"/>
      <c r="S248" s="402"/>
      <c r="T248" s="402"/>
      <c r="U248" s="40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1"/>
      <c r="O249" s="401" t="s">
        <v>66</v>
      </c>
      <c r="P249" s="402"/>
      <c r="Q249" s="402"/>
      <c r="R249" s="402"/>
      <c r="S249" s="402"/>
      <c r="T249" s="402"/>
      <c r="U249" s="40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58"/>
      <c r="AA250" s="358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2">
        <v>4680115881914</v>
      </c>
      <c r="E251" s="373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3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69"/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1"/>
      <c r="O252" s="401" t="s">
        <v>66</v>
      </c>
      <c r="P252" s="402"/>
      <c r="Q252" s="402"/>
      <c r="R252" s="402"/>
      <c r="S252" s="402"/>
      <c r="T252" s="402"/>
      <c r="U252" s="40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1"/>
      <c r="O253" s="401" t="s">
        <v>66</v>
      </c>
      <c r="P253" s="402"/>
      <c r="Q253" s="402"/>
      <c r="R253" s="402"/>
      <c r="S253" s="402"/>
      <c r="T253" s="402"/>
      <c r="U253" s="40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58"/>
      <c r="AA254" s="358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72">
        <v>4607091387193</v>
      </c>
      <c r="E255" s="373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3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72">
        <v>4607091387230</v>
      </c>
      <c r="E256" s="373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3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2">
        <v>4607091387285</v>
      </c>
      <c r="E257" s="373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3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2">
        <v>4680115880481</v>
      </c>
      <c r="E258" s="373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3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69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1"/>
      <c r="O259" s="401" t="s">
        <v>66</v>
      </c>
      <c r="P259" s="402"/>
      <c r="Q259" s="402"/>
      <c r="R259" s="402"/>
      <c r="S259" s="402"/>
      <c r="T259" s="402"/>
      <c r="U259" s="403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1"/>
      <c r="O260" s="401" t="s">
        <v>66</v>
      </c>
      <c r="P260" s="402"/>
      <c r="Q260" s="402"/>
      <c r="R260" s="402"/>
      <c r="S260" s="402"/>
      <c r="T260" s="402"/>
      <c r="U260" s="403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0"/>
      <c r="Y261" s="370"/>
      <c r="Z261" s="358"/>
      <c r="AA261" s="358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72">
        <v>4607091387766</v>
      </c>
      <c r="E262" s="373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3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2">
        <v>4607091387957</v>
      </c>
      <c r="E263" s="373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3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2">
        <v>4607091387964</v>
      </c>
      <c r="E264" s="373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3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2">
        <v>4680115884618</v>
      </c>
      <c r="E265" s="373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3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2">
        <v>4607091381672</v>
      </c>
      <c r="E266" s="373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3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2">
        <v>4607091387537</v>
      </c>
      <c r="E267" s="373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3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72">
        <v>4607091387513</v>
      </c>
      <c r="E268" s="373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3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2">
        <v>4680115880511</v>
      </c>
      <c r="E269" s="373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3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2">
        <v>4680115880412</v>
      </c>
      <c r="E270" s="373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3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69"/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1"/>
      <c r="O271" s="401" t="s">
        <v>66</v>
      </c>
      <c r="P271" s="402"/>
      <c r="Q271" s="402"/>
      <c r="R271" s="402"/>
      <c r="S271" s="402"/>
      <c r="T271" s="402"/>
      <c r="U271" s="40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1"/>
      <c r="O272" s="401" t="s">
        <v>66</v>
      </c>
      <c r="P272" s="402"/>
      <c r="Q272" s="402"/>
      <c r="R272" s="402"/>
      <c r="S272" s="402"/>
      <c r="T272" s="402"/>
      <c r="U272" s="40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58"/>
      <c r="AA273" s="358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72">
        <v>4607091380880</v>
      </c>
      <c r="E274" s="373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3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72">
        <v>4607091384482</v>
      </c>
      <c r="E275" s="373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3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72">
        <v>4607091380897</v>
      </c>
      <c r="E276" s="373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3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69"/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1"/>
      <c r="O277" s="401" t="s">
        <v>66</v>
      </c>
      <c r="P277" s="402"/>
      <c r="Q277" s="402"/>
      <c r="R277" s="402"/>
      <c r="S277" s="402"/>
      <c r="T277" s="402"/>
      <c r="U277" s="403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hidden="1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1"/>
      <c r="O278" s="401" t="s">
        <v>66</v>
      </c>
      <c r="P278" s="402"/>
      <c r="Q278" s="402"/>
      <c r="R278" s="402"/>
      <c r="S278" s="402"/>
      <c r="T278" s="402"/>
      <c r="U278" s="403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370"/>
      <c r="Z279" s="358"/>
      <c r="AA279" s="358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2">
        <v>4607091388374</v>
      </c>
      <c r="E280" s="373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21" t="s">
        <v>411</v>
      </c>
      <c r="P280" s="377"/>
      <c r="Q280" s="377"/>
      <c r="R280" s="377"/>
      <c r="S280" s="373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2">
        <v>4607091388381</v>
      </c>
      <c r="E281" s="373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89" t="s">
        <v>414</v>
      </c>
      <c r="P281" s="377"/>
      <c r="Q281" s="377"/>
      <c r="R281" s="377"/>
      <c r="S281" s="373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72">
        <v>4607091388404</v>
      </c>
      <c r="E282" s="373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3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69"/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1"/>
      <c r="O283" s="401" t="s">
        <v>66</v>
      </c>
      <c r="P283" s="402"/>
      <c r="Q283" s="402"/>
      <c r="R283" s="402"/>
      <c r="S283" s="402"/>
      <c r="T283" s="402"/>
      <c r="U283" s="40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1"/>
      <c r="O284" s="401" t="s">
        <v>66</v>
      </c>
      <c r="P284" s="402"/>
      <c r="Q284" s="402"/>
      <c r="R284" s="402"/>
      <c r="S284" s="402"/>
      <c r="T284" s="402"/>
      <c r="U284" s="40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  <c r="U285" s="370"/>
      <c r="V285" s="370"/>
      <c r="W285" s="370"/>
      <c r="X285" s="370"/>
      <c r="Y285" s="370"/>
      <c r="Z285" s="358"/>
      <c r="AA285" s="358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2">
        <v>4680115881808</v>
      </c>
      <c r="E286" s="373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7"/>
      <c r="Q286" s="377"/>
      <c r="R286" s="377"/>
      <c r="S286" s="373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2">
        <v>4680115881822</v>
      </c>
      <c r="E287" s="373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7"/>
      <c r="Q287" s="377"/>
      <c r="R287" s="377"/>
      <c r="S287" s="373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2">
        <v>4680115880016</v>
      </c>
      <c r="E288" s="373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7"/>
      <c r="Q288" s="377"/>
      <c r="R288" s="377"/>
      <c r="S288" s="373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69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1"/>
      <c r="O289" s="401" t="s">
        <v>66</v>
      </c>
      <c r="P289" s="402"/>
      <c r="Q289" s="402"/>
      <c r="R289" s="402"/>
      <c r="S289" s="402"/>
      <c r="T289" s="402"/>
      <c r="U289" s="40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1"/>
      <c r="O290" s="401" t="s">
        <v>66</v>
      </c>
      <c r="P290" s="402"/>
      <c r="Q290" s="402"/>
      <c r="R290" s="402"/>
      <c r="S290" s="402"/>
      <c r="T290" s="402"/>
      <c r="U290" s="40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79" t="s">
        <v>426</v>
      </c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  <c r="U291" s="370"/>
      <c r="V291" s="370"/>
      <c r="W291" s="370"/>
      <c r="X291" s="370"/>
      <c r="Y291" s="370"/>
      <c r="Z291" s="357"/>
      <c r="AA291" s="357"/>
    </row>
    <row r="292" spans="1:54" ht="14.25" hidden="1" customHeight="1" x14ac:dyDescent="0.25">
      <c r="A292" s="374" t="s">
        <v>104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  <c r="U292" s="370"/>
      <c r="V292" s="370"/>
      <c r="W292" s="370"/>
      <c r="X292" s="370"/>
      <c r="Y292" s="370"/>
      <c r="Z292" s="358"/>
      <c r="AA292" s="358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2">
        <v>4607091387421</v>
      </c>
      <c r="E293" s="373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3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2">
        <v>4607091387421</v>
      </c>
      <c r="E294" s="373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7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7"/>
      <c r="Q294" s="377"/>
      <c r="R294" s="377"/>
      <c r="S294" s="373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2">
        <v>4607091387452</v>
      </c>
      <c r="E295" s="373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3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2">
        <v>4607091387452</v>
      </c>
      <c r="E296" s="373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7"/>
      <c r="Q296" s="377"/>
      <c r="R296" s="377"/>
      <c r="S296" s="373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2">
        <v>4607091387452</v>
      </c>
      <c r="E297" s="373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7"/>
      <c r="Q297" s="377"/>
      <c r="R297" s="377"/>
      <c r="S297" s="373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2">
        <v>4607091385984</v>
      </c>
      <c r="E298" s="373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7"/>
      <c r="Q298" s="377"/>
      <c r="R298" s="377"/>
      <c r="S298" s="373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2">
        <v>4607091387438</v>
      </c>
      <c r="E299" s="373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7"/>
      <c r="Q299" s="377"/>
      <c r="R299" s="377"/>
      <c r="S299" s="373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2">
        <v>4607091387469</v>
      </c>
      <c r="E300" s="373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7"/>
      <c r="Q300" s="377"/>
      <c r="R300" s="377"/>
      <c r="S300" s="373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69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1"/>
      <c r="O301" s="401" t="s">
        <v>66</v>
      </c>
      <c r="P301" s="402"/>
      <c r="Q301" s="402"/>
      <c r="R301" s="402"/>
      <c r="S301" s="402"/>
      <c r="T301" s="402"/>
      <c r="U301" s="40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1"/>
      <c r="O302" s="401" t="s">
        <v>66</v>
      </c>
      <c r="P302" s="402"/>
      <c r="Q302" s="402"/>
      <c r="R302" s="402"/>
      <c r="S302" s="402"/>
      <c r="T302" s="402"/>
      <c r="U302" s="40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70"/>
      <c r="Z303" s="358"/>
      <c r="AA303" s="358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2">
        <v>4607091387292</v>
      </c>
      <c r="E304" s="373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7"/>
      <c r="Q304" s="377"/>
      <c r="R304" s="377"/>
      <c r="S304" s="373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2">
        <v>4607091387315</v>
      </c>
      <c r="E305" s="373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7"/>
      <c r="Q305" s="377"/>
      <c r="R305" s="377"/>
      <c r="S305" s="373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69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1"/>
      <c r="O306" s="401" t="s">
        <v>66</v>
      </c>
      <c r="P306" s="402"/>
      <c r="Q306" s="402"/>
      <c r="R306" s="402"/>
      <c r="S306" s="402"/>
      <c r="T306" s="402"/>
      <c r="U306" s="40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1"/>
      <c r="O307" s="401" t="s">
        <v>66</v>
      </c>
      <c r="P307" s="402"/>
      <c r="Q307" s="402"/>
      <c r="R307" s="402"/>
      <c r="S307" s="402"/>
      <c r="T307" s="402"/>
      <c r="U307" s="40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79" t="s">
        <v>444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70"/>
      <c r="Z308" s="357"/>
      <c r="AA308" s="357"/>
    </row>
    <row r="309" spans="1:54" ht="14.25" hidden="1" customHeight="1" x14ac:dyDescent="0.25">
      <c r="A309" s="374" t="s">
        <v>60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370"/>
      <c r="Z309" s="358"/>
      <c r="AA309" s="358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72">
        <v>4607091383836</v>
      </c>
      <c r="E310" s="373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7"/>
      <c r="Q310" s="377"/>
      <c r="R310" s="377"/>
      <c r="S310" s="373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69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1"/>
      <c r="O311" s="401" t="s">
        <v>66</v>
      </c>
      <c r="P311" s="402"/>
      <c r="Q311" s="402"/>
      <c r="R311" s="402"/>
      <c r="S311" s="402"/>
      <c r="T311" s="402"/>
      <c r="U311" s="40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1"/>
      <c r="O312" s="401" t="s">
        <v>66</v>
      </c>
      <c r="P312" s="402"/>
      <c r="Q312" s="402"/>
      <c r="R312" s="402"/>
      <c r="S312" s="402"/>
      <c r="T312" s="402"/>
      <c r="U312" s="40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370"/>
      <c r="Z313" s="358"/>
      <c r="AA313" s="358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2">
        <v>4607091387919</v>
      </c>
      <c r="E314" s="373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7"/>
      <c r="Q314" s="377"/>
      <c r="R314" s="377"/>
      <c r="S314" s="373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72">
        <v>4680115883604</v>
      </c>
      <c r="E315" s="373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7"/>
      <c r="Q315" s="377"/>
      <c r="R315" s="377"/>
      <c r="S315" s="373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2">
        <v>4680115883567</v>
      </c>
      <c r="E316" s="373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7"/>
      <c r="Q316" s="377"/>
      <c r="R316" s="377"/>
      <c r="S316" s="373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69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1"/>
      <c r="O317" s="401" t="s">
        <v>66</v>
      </c>
      <c r="P317" s="402"/>
      <c r="Q317" s="402"/>
      <c r="R317" s="402"/>
      <c r="S317" s="402"/>
      <c r="T317" s="402"/>
      <c r="U317" s="40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1"/>
      <c r="O318" s="401" t="s">
        <v>66</v>
      </c>
      <c r="P318" s="402"/>
      <c r="Q318" s="402"/>
      <c r="R318" s="402"/>
      <c r="S318" s="402"/>
      <c r="T318" s="402"/>
      <c r="U318" s="40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70"/>
      <c r="Z319" s="358"/>
      <c r="AA319" s="358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2">
        <v>4607091388831</v>
      </c>
      <c r="E320" s="373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7"/>
      <c r="Q320" s="377"/>
      <c r="R320" s="377"/>
      <c r="S320" s="373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69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1"/>
      <c r="O321" s="401" t="s">
        <v>66</v>
      </c>
      <c r="P321" s="402"/>
      <c r="Q321" s="402"/>
      <c r="R321" s="402"/>
      <c r="S321" s="402"/>
      <c r="T321" s="402"/>
      <c r="U321" s="40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1"/>
      <c r="O322" s="401" t="s">
        <v>66</v>
      </c>
      <c r="P322" s="402"/>
      <c r="Q322" s="402"/>
      <c r="R322" s="402"/>
      <c r="S322" s="402"/>
      <c r="T322" s="402"/>
      <c r="U322" s="40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370"/>
      <c r="Z323" s="358"/>
      <c r="AA323" s="358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72">
        <v>4607091383102</v>
      </c>
      <c r="E324" s="373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7"/>
      <c r="Q324" s="377"/>
      <c r="R324" s="377"/>
      <c r="S324" s="373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69"/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1"/>
      <c r="O325" s="401" t="s">
        <v>66</v>
      </c>
      <c r="P325" s="402"/>
      <c r="Q325" s="402"/>
      <c r="R325" s="402"/>
      <c r="S325" s="402"/>
      <c r="T325" s="402"/>
      <c r="U325" s="40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1"/>
      <c r="O326" s="401" t="s">
        <v>66</v>
      </c>
      <c r="P326" s="402"/>
      <c r="Q326" s="402"/>
      <c r="R326" s="402"/>
      <c r="S326" s="402"/>
      <c r="T326" s="402"/>
      <c r="U326" s="40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51" t="s">
        <v>457</v>
      </c>
      <c r="B327" s="452"/>
      <c r="C327" s="452"/>
      <c r="D327" s="452"/>
      <c r="E327" s="452"/>
      <c r="F327" s="452"/>
      <c r="G327" s="452"/>
      <c r="H327" s="452"/>
      <c r="I327" s="452"/>
      <c r="J327" s="452"/>
      <c r="K327" s="452"/>
      <c r="L327" s="452"/>
      <c r="M327" s="452"/>
      <c r="N327" s="452"/>
      <c r="O327" s="452"/>
      <c r="P327" s="452"/>
      <c r="Q327" s="452"/>
      <c r="R327" s="452"/>
      <c r="S327" s="452"/>
      <c r="T327" s="452"/>
      <c r="U327" s="452"/>
      <c r="V327" s="452"/>
      <c r="W327" s="452"/>
      <c r="X327" s="452"/>
      <c r="Y327" s="452"/>
      <c r="Z327" s="48"/>
      <c r="AA327" s="48"/>
    </row>
    <row r="328" spans="1:54" ht="16.5" hidden="1" customHeight="1" x14ac:dyDescent="0.25">
      <c r="A328" s="379" t="s">
        <v>458</v>
      </c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57"/>
      <c r="AA328" s="357"/>
    </row>
    <row r="329" spans="1:54" ht="14.25" hidden="1" customHeight="1" x14ac:dyDescent="0.25">
      <c r="A329" s="374" t="s">
        <v>104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58"/>
      <c r="AA329" s="358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2">
        <v>4607091383997</v>
      </c>
      <c r="E330" s="373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7"/>
      <c r="Q330" s="377"/>
      <c r="R330" s="377"/>
      <c r="S330" s="373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72">
        <v>4607091383997</v>
      </c>
      <c r="E331" s="373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7"/>
      <c r="Q331" s="377"/>
      <c r="R331" s="377"/>
      <c r="S331" s="373"/>
      <c r="T331" s="34"/>
      <c r="U331" s="34"/>
      <c r="V331" s="35" t="s">
        <v>65</v>
      </c>
      <c r="W331" s="362">
        <v>1000</v>
      </c>
      <c r="X331" s="363">
        <f t="shared" si="17"/>
        <v>1005</v>
      </c>
      <c r="Y331" s="36">
        <f>IFERROR(IF(X331=0,"",ROUNDUP(X331/H331,0)*0.02175),"")</f>
        <v>1.4572499999999999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72">
        <v>4607091384130</v>
      </c>
      <c r="E332" s="373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7"/>
      <c r="Q332" s="377"/>
      <c r="R332" s="377"/>
      <c r="S332" s="373"/>
      <c r="T332" s="34"/>
      <c r="U332" s="34"/>
      <c r="V332" s="35" t="s">
        <v>65</v>
      </c>
      <c r="W332" s="362">
        <v>700</v>
      </c>
      <c r="X332" s="363">
        <f t="shared" si="17"/>
        <v>705</v>
      </c>
      <c r="Y332" s="36">
        <f>IFERROR(IF(X332=0,"",ROUNDUP(X332/H332,0)*0.02175),"")</f>
        <v>1.0222499999999999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2">
        <v>4607091384130</v>
      </c>
      <c r="E333" s="373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7"/>
      <c r="Q333" s="377"/>
      <c r="R333" s="377"/>
      <c r="S333" s="373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72">
        <v>4607091384147</v>
      </c>
      <c r="E334" s="373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7"/>
      <c r="Q334" s="377"/>
      <c r="R334" s="377"/>
      <c r="S334" s="373"/>
      <c r="T334" s="34"/>
      <c r="U334" s="34"/>
      <c r="V334" s="35" t="s">
        <v>65</v>
      </c>
      <c r="W334" s="362">
        <v>600</v>
      </c>
      <c r="X334" s="363">
        <f t="shared" si="17"/>
        <v>600</v>
      </c>
      <c r="Y334" s="36">
        <f>IFERROR(IF(X334=0,"",ROUNDUP(X334/H334,0)*0.02175),"")</f>
        <v>0.86999999999999988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2">
        <v>4607091384147</v>
      </c>
      <c r="E335" s="373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7"/>
      <c r="Q335" s="377"/>
      <c r="R335" s="377"/>
      <c r="S335" s="373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72">
        <v>4607091384154</v>
      </c>
      <c r="E336" s="373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7"/>
      <c r="Q336" s="377"/>
      <c r="R336" s="377"/>
      <c r="S336" s="373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2">
        <v>4607091384161</v>
      </c>
      <c r="E337" s="373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7"/>
      <c r="Q337" s="377"/>
      <c r="R337" s="377"/>
      <c r="S337" s="373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69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1"/>
      <c r="O338" s="401" t="s">
        <v>66</v>
      </c>
      <c r="P338" s="402"/>
      <c r="Q338" s="402"/>
      <c r="R338" s="402"/>
      <c r="S338" s="402"/>
      <c r="T338" s="402"/>
      <c r="U338" s="40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153.33333333333334</v>
      </c>
      <c r="X338" s="364">
        <f>IFERROR(X330/H330,"0")+IFERROR(X331/H331,"0")+IFERROR(X332/H332,"0")+IFERROR(X333/H333,"0")+IFERROR(X334/H334,"0")+IFERROR(X335/H335,"0")+IFERROR(X336/H336,"0")+IFERROR(X337/H337,"0")</f>
        <v>154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3.3494999999999999</v>
      </c>
      <c r="Z338" s="365"/>
      <c r="AA338" s="365"/>
    </row>
    <row r="339" spans="1:54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1"/>
      <c r="O339" s="401" t="s">
        <v>66</v>
      </c>
      <c r="P339" s="402"/>
      <c r="Q339" s="402"/>
      <c r="R339" s="402"/>
      <c r="S339" s="402"/>
      <c r="T339" s="402"/>
      <c r="U339" s="403"/>
      <c r="V339" s="37" t="s">
        <v>65</v>
      </c>
      <c r="W339" s="364">
        <f>IFERROR(SUM(W330:W337),"0")</f>
        <v>2300</v>
      </c>
      <c r="X339" s="364">
        <f>IFERROR(SUM(X330:X337),"0")</f>
        <v>2310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58"/>
      <c r="AA340" s="358"/>
    </row>
    <row r="341" spans="1:54" ht="27" hidden="1" customHeight="1" x14ac:dyDescent="0.25">
      <c r="A341" s="54" t="s">
        <v>472</v>
      </c>
      <c r="B341" s="54" t="s">
        <v>473</v>
      </c>
      <c r="C341" s="31">
        <v>4301020178</v>
      </c>
      <c r="D341" s="372">
        <v>4607091383980</v>
      </c>
      <c r="E341" s="373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7"/>
      <c r="Q341" s="377"/>
      <c r="R341" s="377"/>
      <c r="S341" s="373"/>
      <c r="T341" s="34"/>
      <c r="U341" s="34"/>
      <c r="V341" s="35" t="s">
        <v>65</v>
      </c>
      <c r="W341" s="362">
        <v>0</v>
      </c>
      <c r="X341" s="36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2">
        <v>4680115883314</v>
      </c>
      <c r="E342" s="373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7"/>
      <c r="Q342" s="377"/>
      <c r="R342" s="377"/>
      <c r="S342" s="373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2">
        <v>4607091384178</v>
      </c>
      <c r="E343" s="373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7"/>
      <c r="Q343" s="377"/>
      <c r="R343" s="377"/>
      <c r="S343" s="373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hidden="1" x14ac:dyDescent="0.2">
      <c r="A344" s="369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1"/>
      <c r="O344" s="401" t="s">
        <v>66</v>
      </c>
      <c r="P344" s="402"/>
      <c r="Q344" s="402"/>
      <c r="R344" s="402"/>
      <c r="S344" s="402"/>
      <c r="T344" s="402"/>
      <c r="U344" s="403"/>
      <c r="V344" s="37" t="s">
        <v>67</v>
      </c>
      <c r="W344" s="364">
        <f>IFERROR(W341/H341,"0")+IFERROR(W342/H342,"0")+IFERROR(W343/H343,"0")</f>
        <v>0</v>
      </c>
      <c r="X344" s="364">
        <f>IFERROR(X341/H341,"0")+IFERROR(X342/H342,"0")+IFERROR(X343/H343,"0")</f>
        <v>0</v>
      </c>
      <c r="Y344" s="364">
        <f>IFERROR(IF(Y341="",0,Y341),"0")+IFERROR(IF(Y342="",0,Y342),"0")+IFERROR(IF(Y343="",0,Y343),"0")</f>
        <v>0</v>
      </c>
      <c r="Z344" s="365"/>
      <c r="AA344" s="365"/>
    </row>
    <row r="345" spans="1:54" hidden="1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  <c r="N345" s="371"/>
      <c r="O345" s="401" t="s">
        <v>66</v>
      </c>
      <c r="P345" s="402"/>
      <c r="Q345" s="402"/>
      <c r="R345" s="402"/>
      <c r="S345" s="402"/>
      <c r="T345" s="402"/>
      <c r="U345" s="403"/>
      <c r="V345" s="37" t="s">
        <v>65</v>
      </c>
      <c r="W345" s="364">
        <f>IFERROR(SUM(W341:W343),"0")</f>
        <v>0</v>
      </c>
      <c r="X345" s="364">
        <f>IFERROR(SUM(X341:X343),"0")</f>
        <v>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370"/>
      <c r="Z346" s="358"/>
      <c r="AA346" s="358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2">
        <v>4607091383928</v>
      </c>
      <c r="E347" s="373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7"/>
      <c r="Q347" s="377"/>
      <c r="R347" s="377"/>
      <c r="S347" s="373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72">
        <v>4607091384260</v>
      </c>
      <c r="E348" s="373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7"/>
      <c r="Q348" s="377"/>
      <c r="R348" s="377"/>
      <c r="S348" s="373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69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1"/>
      <c r="O349" s="401" t="s">
        <v>66</v>
      </c>
      <c r="P349" s="402"/>
      <c r="Q349" s="402"/>
      <c r="R349" s="402"/>
      <c r="S349" s="402"/>
      <c r="T349" s="402"/>
      <c r="U349" s="403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0"/>
      <c r="N350" s="371"/>
      <c r="O350" s="401" t="s">
        <v>66</v>
      </c>
      <c r="P350" s="402"/>
      <c r="Q350" s="402"/>
      <c r="R350" s="402"/>
      <c r="S350" s="402"/>
      <c r="T350" s="402"/>
      <c r="U350" s="403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370"/>
      <c r="Z351" s="358"/>
      <c r="AA351" s="358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72">
        <v>4607091384673</v>
      </c>
      <c r="E352" s="373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7"/>
      <c r="Q352" s="377"/>
      <c r="R352" s="377"/>
      <c r="S352" s="373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69"/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1"/>
      <c r="O353" s="401" t="s">
        <v>66</v>
      </c>
      <c r="P353" s="402"/>
      <c r="Q353" s="402"/>
      <c r="R353" s="402"/>
      <c r="S353" s="402"/>
      <c r="T353" s="402"/>
      <c r="U353" s="403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1"/>
      <c r="O354" s="401" t="s">
        <v>66</v>
      </c>
      <c r="P354" s="402"/>
      <c r="Q354" s="402"/>
      <c r="R354" s="402"/>
      <c r="S354" s="402"/>
      <c r="T354" s="402"/>
      <c r="U354" s="403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79" t="s">
        <v>484</v>
      </c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  <c r="U355" s="370"/>
      <c r="V355" s="370"/>
      <c r="W355" s="370"/>
      <c r="X355" s="370"/>
      <c r="Y355" s="370"/>
      <c r="Z355" s="357"/>
      <c r="AA355" s="357"/>
    </row>
    <row r="356" spans="1:54" ht="14.25" hidden="1" customHeight="1" x14ac:dyDescent="0.25">
      <c r="A356" s="374" t="s">
        <v>104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370"/>
      <c r="Z356" s="358"/>
      <c r="AA356" s="358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2">
        <v>4607091384185</v>
      </c>
      <c r="E357" s="373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7"/>
      <c r="Q357" s="377"/>
      <c r="R357" s="377"/>
      <c r="S357" s="373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2">
        <v>4607091384192</v>
      </c>
      <c r="E358" s="373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7"/>
      <c r="Q358" s="377"/>
      <c r="R358" s="377"/>
      <c r="S358" s="373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2">
        <v>4680115881907</v>
      </c>
      <c r="E359" s="373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7"/>
      <c r="Q359" s="377"/>
      <c r="R359" s="377"/>
      <c r="S359" s="373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2">
        <v>4680115883925</v>
      </c>
      <c r="E360" s="373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7"/>
      <c r="Q360" s="377"/>
      <c r="R360" s="377"/>
      <c r="S360" s="373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2">
        <v>4607091384680</v>
      </c>
      <c r="E361" s="373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7"/>
      <c r="Q361" s="377"/>
      <c r="R361" s="377"/>
      <c r="S361" s="373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69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1"/>
      <c r="O362" s="401" t="s">
        <v>66</v>
      </c>
      <c r="P362" s="402"/>
      <c r="Q362" s="402"/>
      <c r="R362" s="402"/>
      <c r="S362" s="402"/>
      <c r="T362" s="402"/>
      <c r="U362" s="40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0"/>
      <c r="N363" s="371"/>
      <c r="O363" s="401" t="s">
        <v>66</v>
      </c>
      <c r="P363" s="402"/>
      <c r="Q363" s="402"/>
      <c r="R363" s="402"/>
      <c r="S363" s="402"/>
      <c r="T363" s="402"/>
      <c r="U363" s="40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370"/>
      <c r="Z364" s="358"/>
      <c r="AA364" s="358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72">
        <v>4607091384802</v>
      </c>
      <c r="E365" s="373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7"/>
      <c r="Q365" s="377"/>
      <c r="R365" s="377"/>
      <c r="S365" s="373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2">
        <v>4607091384826</v>
      </c>
      <c r="E366" s="373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7"/>
      <c r="Q366" s="377"/>
      <c r="R366" s="377"/>
      <c r="S366" s="373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69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1"/>
      <c r="O367" s="401" t="s">
        <v>66</v>
      </c>
      <c r="P367" s="402"/>
      <c r="Q367" s="402"/>
      <c r="R367" s="402"/>
      <c r="S367" s="402"/>
      <c r="T367" s="402"/>
      <c r="U367" s="40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0"/>
      <c r="N368" s="371"/>
      <c r="O368" s="401" t="s">
        <v>66</v>
      </c>
      <c r="P368" s="402"/>
      <c r="Q368" s="402"/>
      <c r="R368" s="402"/>
      <c r="S368" s="402"/>
      <c r="T368" s="402"/>
      <c r="U368" s="40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70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72">
        <v>4607091384246</v>
      </c>
      <c r="E370" s="373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7"/>
      <c r="Q370" s="377"/>
      <c r="R370" s="377"/>
      <c r="S370" s="373"/>
      <c r="T370" s="34"/>
      <c r="U370" s="34"/>
      <c r="V370" s="35" t="s">
        <v>65</v>
      </c>
      <c r="W370" s="362">
        <v>450</v>
      </c>
      <c r="X370" s="363">
        <f>IFERROR(IF(W370="",0,CEILING((W370/$H370),1)*$H370),"")</f>
        <v>452.4</v>
      </c>
      <c r="Y370" s="36">
        <f>IFERROR(IF(X370=0,"",ROUNDUP(X370/H370,0)*0.02175),"")</f>
        <v>1.2614999999999998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2">
        <v>4680115881976</v>
      </c>
      <c r="E371" s="373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7"/>
      <c r="Q371" s="377"/>
      <c r="R371" s="377"/>
      <c r="S371" s="373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2">
        <v>4607091384253</v>
      </c>
      <c r="E372" s="373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7"/>
      <c r="Q372" s="377"/>
      <c r="R372" s="377"/>
      <c r="S372" s="373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2">
        <v>4680115881969</v>
      </c>
      <c r="E373" s="373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7"/>
      <c r="Q373" s="377"/>
      <c r="R373" s="377"/>
      <c r="S373" s="373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69"/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1"/>
      <c r="O374" s="401" t="s">
        <v>66</v>
      </c>
      <c r="P374" s="402"/>
      <c r="Q374" s="402"/>
      <c r="R374" s="402"/>
      <c r="S374" s="402"/>
      <c r="T374" s="402"/>
      <c r="U374" s="403"/>
      <c r="V374" s="37" t="s">
        <v>67</v>
      </c>
      <c r="W374" s="364">
        <f>IFERROR(W370/H370,"0")+IFERROR(W371/H371,"0")+IFERROR(W372/H372,"0")+IFERROR(W373/H373,"0")</f>
        <v>57.692307692307693</v>
      </c>
      <c r="X374" s="364">
        <f>IFERROR(X370/H370,"0")+IFERROR(X371/H371,"0")+IFERROR(X372/H372,"0")+IFERROR(X373/H373,"0")</f>
        <v>58</v>
      </c>
      <c r="Y374" s="364">
        <f>IFERROR(IF(Y370="",0,Y370),"0")+IFERROR(IF(Y371="",0,Y371),"0")+IFERROR(IF(Y372="",0,Y372),"0")+IFERROR(IF(Y373="",0,Y373),"0")</f>
        <v>1.2614999999999998</v>
      </c>
      <c r="Z374" s="365"/>
      <c r="AA374" s="365"/>
    </row>
    <row r="375" spans="1:54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1"/>
      <c r="O375" s="401" t="s">
        <v>66</v>
      </c>
      <c r="P375" s="402"/>
      <c r="Q375" s="402"/>
      <c r="R375" s="402"/>
      <c r="S375" s="402"/>
      <c r="T375" s="402"/>
      <c r="U375" s="403"/>
      <c r="V375" s="37" t="s">
        <v>65</v>
      </c>
      <c r="W375" s="364">
        <f>IFERROR(SUM(W370:W373),"0")</f>
        <v>450</v>
      </c>
      <c r="X375" s="364">
        <f>IFERROR(SUM(X370:X373),"0")</f>
        <v>452.4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370"/>
      <c r="Z376" s="358"/>
      <c r="AA376" s="358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2">
        <v>4607091389357</v>
      </c>
      <c r="E377" s="373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7"/>
      <c r="Q377" s="377"/>
      <c r="R377" s="377"/>
      <c r="S377" s="373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69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1"/>
      <c r="O378" s="401" t="s">
        <v>66</v>
      </c>
      <c r="P378" s="402"/>
      <c r="Q378" s="402"/>
      <c r="R378" s="402"/>
      <c r="S378" s="402"/>
      <c r="T378" s="402"/>
      <c r="U378" s="40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1"/>
      <c r="O379" s="401" t="s">
        <v>66</v>
      </c>
      <c r="P379" s="402"/>
      <c r="Q379" s="402"/>
      <c r="R379" s="402"/>
      <c r="S379" s="402"/>
      <c r="T379" s="402"/>
      <c r="U379" s="40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51" t="s">
        <v>509</v>
      </c>
      <c r="B380" s="452"/>
      <c r="C380" s="452"/>
      <c r="D380" s="452"/>
      <c r="E380" s="452"/>
      <c r="F380" s="452"/>
      <c r="G380" s="452"/>
      <c r="H380" s="452"/>
      <c r="I380" s="452"/>
      <c r="J380" s="452"/>
      <c r="K380" s="452"/>
      <c r="L380" s="452"/>
      <c r="M380" s="452"/>
      <c r="N380" s="452"/>
      <c r="O380" s="452"/>
      <c r="P380" s="452"/>
      <c r="Q380" s="452"/>
      <c r="R380" s="452"/>
      <c r="S380" s="452"/>
      <c r="T380" s="452"/>
      <c r="U380" s="452"/>
      <c r="V380" s="452"/>
      <c r="W380" s="452"/>
      <c r="X380" s="452"/>
      <c r="Y380" s="452"/>
      <c r="Z380" s="48"/>
      <c r="AA380" s="48"/>
    </row>
    <row r="381" spans="1:54" ht="16.5" hidden="1" customHeight="1" x14ac:dyDescent="0.25">
      <c r="A381" s="379" t="s">
        <v>510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57"/>
      <c r="AA381" s="357"/>
    </row>
    <row r="382" spans="1:54" ht="14.25" hidden="1" customHeight="1" x14ac:dyDescent="0.25">
      <c r="A382" s="374" t="s">
        <v>104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370"/>
      <c r="Z382" s="358"/>
      <c r="AA382" s="358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2">
        <v>4607091389708</v>
      </c>
      <c r="E383" s="373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7"/>
      <c r="Q383" s="377"/>
      <c r="R383" s="377"/>
      <c r="S383" s="373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2">
        <v>4607091389692</v>
      </c>
      <c r="E384" s="373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7"/>
      <c r="Q384" s="377"/>
      <c r="R384" s="377"/>
      <c r="S384" s="373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69"/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1"/>
      <c r="O385" s="401" t="s">
        <v>66</v>
      </c>
      <c r="P385" s="402"/>
      <c r="Q385" s="402"/>
      <c r="R385" s="402"/>
      <c r="S385" s="402"/>
      <c r="T385" s="402"/>
      <c r="U385" s="40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0"/>
      <c r="N386" s="371"/>
      <c r="O386" s="401" t="s">
        <v>66</v>
      </c>
      <c r="P386" s="402"/>
      <c r="Q386" s="402"/>
      <c r="R386" s="402"/>
      <c r="S386" s="402"/>
      <c r="T386" s="402"/>
      <c r="U386" s="40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370"/>
      <c r="Z387" s="358"/>
      <c r="AA387" s="358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72">
        <v>4607091389753</v>
      </c>
      <c r="E388" s="373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7"/>
      <c r="Q388" s="377"/>
      <c r="R388" s="377"/>
      <c r="S388" s="373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72">
        <v>4607091389760</v>
      </c>
      <c r="E389" s="373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7"/>
      <c r="Q389" s="377"/>
      <c r="R389" s="377"/>
      <c r="S389" s="373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72">
        <v>4607091389746</v>
      </c>
      <c r="E390" s="373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7"/>
      <c r="Q390" s="377"/>
      <c r="R390" s="377"/>
      <c r="S390" s="373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2">
        <v>4680115882928</v>
      </c>
      <c r="E391" s="373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7"/>
      <c r="Q391" s="377"/>
      <c r="R391" s="377"/>
      <c r="S391" s="373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2">
        <v>4680115883147</v>
      </c>
      <c r="E392" s="373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7"/>
      <c r="Q392" s="377"/>
      <c r="R392" s="377"/>
      <c r="S392" s="373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2">
        <v>4607091384338</v>
      </c>
      <c r="E393" s="373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7"/>
      <c r="Q393" s="377"/>
      <c r="R393" s="377"/>
      <c r="S393" s="373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2">
        <v>4680115883154</v>
      </c>
      <c r="E394" s="373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6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7"/>
      <c r="Q394" s="377"/>
      <c r="R394" s="377"/>
      <c r="S394" s="373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72">
        <v>4607091389524</v>
      </c>
      <c r="E395" s="373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7"/>
      <c r="Q395" s="377"/>
      <c r="R395" s="377"/>
      <c r="S395" s="373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2">
        <v>4680115883161</v>
      </c>
      <c r="E396" s="373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7"/>
      <c r="Q396" s="377"/>
      <c r="R396" s="377"/>
      <c r="S396" s="373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2">
        <v>4607091384345</v>
      </c>
      <c r="E397" s="373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7"/>
      <c r="Q397" s="377"/>
      <c r="R397" s="377"/>
      <c r="S397" s="373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2">
        <v>4680115883178</v>
      </c>
      <c r="E398" s="373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7"/>
      <c r="Q398" s="377"/>
      <c r="R398" s="377"/>
      <c r="S398" s="373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72">
        <v>4607091389531</v>
      </c>
      <c r="E399" s="373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7"/>
      <c r="Q399" s="377"/>
      <c r="R399" s="377"/>
      <c r="S399" s="373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2">
        <v>4680115883185</v>
      </c>
      <c r="E400" s="373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7"/>
      <c r="Q400" s="377"/>
      <c r="R400" s="377"/>
      <c r="S400" s="373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idden="1" x14ac:dyDescent="0.2">
      <c r="A401" s="369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70"/>
      <c r="N401" s="371"/>
      <c r="O401" s="401" t="s">
        <v>66</v>
      </c>
      <c r="P401" s="402"/>
      <c r="Q401" s="402"/>
      <c r="R401" s="402"/>
      <c r="S401" s="402"/>
      <c r="T401" s="402"/>
      <c r="U401" s="40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0"/>
      <c r="N402" s="371"/>
      <c r="O402" s="401" t="s">
        <v>66</v>
      </c>
      <c r="P402" s="402"/>
      <c r="Q402" s="402"/>
      <c r="R402" s="402"/>
      <c r="S402" s="402"/>
      <c r="T402" s="402"/>
      <c r="U402" s="403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70"/>
      <c r="Z403" s="358"/>
      <c r="AA403" s="358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72">
        <v>4607091389685</v>
      </c>
      <c r="E404" s="373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7"/>
      <c r="Q404" s="377"/>
      <c r="R404" s="377"/>
      <c r="S404" s="373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2">
        <v>4607091389654</v>
      </c>
      <c r="E405" s="373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7"/>
      <c r="Q405" s="377"/>
      <c r="R405" s="377"/>
      <c r="S405" s="373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2">
        <v>4607091384352</v>
      </c>
      <c r="E406" s="373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7"/>
      <c r="Q406" s="377"/>
      <c r="R406" s="377"/>
      <c r="S406" s="373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69"/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1"/>
      <c r="O407" s="401" t="s">
        <v>66</v>
      </c>
      <c r="P407" s="402"/>
      <c r="Q407" s="402"/>
      <c r="R407" s="402"/>
      <c r="S407" s="402"/>
      <c r="T407" s="402"/>
      <c r="U407" s="40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1"/>
      <c r="O408" s="401" t="s">
        <v>66</v>
      </c>
      <c r="P408" s="402"/>
      <c r="Q408" s="402"/>
      <c r="R408" s="402"/>
      <c r="S408" s="402"/>
      <c r="T408" s="402"/>
      <c r="U408" s="40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370"/>
      <c r="Z409" s="358"/>
      <c r="AA409" s="358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2">
        <v>4680115881648</v>
      </c>
      <c r="E410" s="373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7"/>
      <c r="Q410" s="377"/>
      <c r="R410" s="377"/>
      <c r="S410" s="373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69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1"/>
      <c r="O411" s="401" t="s">
        <v>66</v>
      </c>
      <c r="P411" s="402"/>
      <c r="Q411" s="402"/>
      <c r="R411" s="402"/>
      <c r="S411" s="402"/>
      <c r="T411" s="402"/>
      <c r="U411" s="40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1"/>
      <c r="O412" s="401" t="s">
        <v>66</v>
      </c>
      <c r="P412" s="402"/>
      <c r="Q412" s="402"/>
      <c r="R412" s="402"/>
      <c r="S412" s="402"/>
      <c r="T412" s="402"/>
      <c r="U412" s="40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58"/>
      <c r="AA413" s="358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2">
        <v>4680115884335</v>
      </c>
      <c r="E414" s="373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7"/>
      <c r="Q414" s="377"/>
      <c r="R414" s="377"/>
      <c r="S414" s="373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2">
        <v>4680115884342</v>
      </c>
      <c r="E415" s="373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7"/>
      <c r="Q415" s="377"/>
      <c r="R415" s="377"/>
      <c r="S415" s="373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2">
        <v>4680115884113</v>
      </c>
      <c r="E416" s="373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7"/>
      <c r="Q416" s="377"/>
      <c r="R416" s="377"/>
      <c r="S416" s="373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69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1"/>
      <c r="O417" s="401" t="s">
        <v>66</v>
      </c>
      <c r="P417" s="402"/>
      <c r="Q417" s="402"/>
      <c r="R417" s="402"/>
      <c r="S417" s="402"/>
      <c r="T417" s="402"/>
      <c r="U417" s="40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1"/>
      <c r="O418" s="401" t="s">
        <v>66</v>
      </c>
      <c r="P418" s="402"/>
      <c r="Q418" s="402"/>
      <c r="R418" s="402"/>
      <c r="S418" s="402"/>
      <c r="T418" s="402"/>
      <c r="U418" s="40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79" t="s">
        <v>557</v>
      </c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57"/>
      <c r="AA419" s="357"/>
    </row>
    <row r="420" spans="1:54" ht="14.25" hidden="1" customHeight="1" x14ac:dyDescent="0.25">
      <c r="A420" s="374" t="s">
        <v>96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58"/>
      <c r="AA420" s="358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2">
        <v>4607091389388</v>
      </c>
      <c r="E421" s="373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7"/>
      <c r="Q421" s="377"/>
      <c r="R421" s="377"/>
      <c r="S421" s="373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2">
        <v>4607091389364</v>
      </c>
      <c r="E422" s="373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7"/>
      <c r="Q422" s="377"/>
      <c r="R422" s="377"/>
      <c r="S422" s="373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69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1"/>
      <c r="O423" s="401" t="s">
        <v>66</v>
      </c>
      <c r="P423" s="402"/>
      <c r="Q423" s="402"/>
      <c r="R423" s="402"/>
      <c r="S423" s="402"/>
      <c r="T423" s="402"/>
      <c r="U423" s="40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1"/>
      <c r="O424" s="401" t="s">
        <v>66</v>
      </c>
      <c r="P424" s="402"/>
      <c r="Q424" s="402"/>
      <c r="R424" s="402"/>
      <c r="S424" s="402"/>
      <c r="T424" s="402"/>
      <c r="U424" s="40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58"/>
      <c r="AA425" s="358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72">
        <v>4607091389739</v>
      </c>
      <c r="E426" s="373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4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7"/>
      <c r="Q426" s="377"/>
      <c r="R426" s="377"/>
      <c r="S426" s="373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2">
        <v>4680115883048</v>
      </c>
      <c r="E427" s="373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7"/>
      <c r="Q427" s="377"/>
      <c r="R427" s="377"/>
      <c r="S427" s="373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2">
        <v>4607091389425</v>
      </c>
      <c r="E428" s="373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7"/>
      <c r="Q428" s="377"/>
      <c r="R428" s="377"/>
      <c r="S428" s="373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2">
        <v>4680115882911</v>
      </c>
      <c r="E429" s="373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7"/>
      <c r="Q429" s="377"/>
      <c r="R429" s="377"/>
      <c r="S429" s="373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2">
        <v>4680115880771</v>
      </c>
      <c r="E430" s="373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7"/>
      <c r="Q430" s="377"/>
      <c r="R430" s="377"/>
      <c r="S430" s="373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2">
        <v>4607091389500</v>
      </c>
      <c r="E431" s="373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3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7"/>
      <c r="Q431" s="377"/>
      <c r="R431" s="377"/>
      <c r="S431" s="373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2">
        <v>4680115881983</v>
      </c>
      <c r="E432" s="373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7"/>
      <c r="Q432" s="377"/>
      <c r="R432" s="377"/>
      <c r="S432" s="373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69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1"/>
      <c r="O433" s="401" t="s">
        <v>66</v>
      </c>
      <c r="P433" s="402"/>
      <c r="Q433" s="402"/>
      <c r="R433" s="402"/>
      <c r="S433" s="402"/>
      <c r="T433" s="402"/>
      <c r="U433" s="40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1"/>
      <c r="O434" s="401" t="s">
        <v>66</v>
      </c>
      <c r="P434" s="402"/>
      <c r="Q434" s="402"/>
      <c r="R434" s="402"/>
      <c r="S434" s="402"/>
      <c r="T434" s="402"/>
      <c r="U434" s="40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370"/>
      <c r="Z435" s="358"/>
      <c r="AA435" s="358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2">
        <v>4680115884359</v>
      </c>
      <c r="E436" s="373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7"/>
      <c r="Q436" s="377"/>
      <c r="R436" s="377"/>
      <c r="S436" s="373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2">
        <v>4680115884571</v>
      </c>
      <c r="E437" s="373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7"/>
      <c r="Q437" s="377"/>
      <c r="R437" s="377"/>
      <c r="S437" s="373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69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1"/>
      <c r="O438" s="401" t="s">
        <v>66</v>
      </c>
      <c r="P438" s="402"/>
      <c r="Q438" s="402"/>
      <c r="R438" s="402"/>
      <c r="S438" s="402"/>
      <c r="T438" s="402"/>
      <c r="U438" s="40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1"/>
      <c r="O439" s="401" t="s">
        <v>66</v>
      </c>
      <c r="P439" s="402"/>
      <c r="Q439" s="402"/>
      <c r="R439" s="402"/>
      <c r="S439" s="402"/>
      <c r="T439" s="402"/>
      <c r="U439" s="40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70"/>
      <c r="Z440" s="358"/>
      <c r="AA440" s="358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72">
        <v>4680115884090</v>
      </c>
      <c r="E441" s="373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7"/>
      <c r="Q441" s="377"/>
      <c r="R441" s="377"/>
      <c r="S441" s="373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69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70"/>
      <c r="N442" s="371"/>
      <c r="O442" s="401" t="s">
        <v>66</v>
      </c>
      <c r="P442" s="402"/>
      <c r="Q442" s="402"/>
      <c r="R442" s="402"/>
      <c r="S442" s="402"/>
      <c r="T442" s="402"/>
      <c r="U442" s="40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1"/>
      <c r="O443" s="401" t="s">
        <v>66</v>
      </c>
      <c r="P443" s="402"/>
      <c r="Q443" s="402"/>
      <c r="R443" s="402"/>
      <c r="S443" s="402"/>
      <c r="T443" s="402"/>
      <c r="U443" s="40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370"/>
      <c r="Z444" s="358"/>
      <c r="AA444" s="358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2">
        <v>4680115884564</v>
      </c>
      <c r="E445" s="373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7"/>
      <c r="Q445" s="377"/>
      <c r="R445" s="377"/>
      <c r="S445" s="373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69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1"/>
      <c r="O446" s="401" t="s">
        <v>66</v>
      </c>
      <c r="P446" s="402"/>
      <c r="Q446" s="402"/>
      <c r="R446" s="402"/>
      <c r="S446" s="402"/>
      <c r="T446" s="402"/>
      <c r="U446" s="40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1"/>
      <c r="O447" s="401" t="s">
        <v>66</v>
      </c>
      <c r="P447" s="402"/>
      <c r="Q447" s="402"/>
      <c r="R447" s="402"/>
      <c r="S447" s="402"/>
      <c r="T447" s="402"/>
      <c r="U447" s="40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51" t="s">
        <v>585</v>
      </c>
      <c r="B448" s="452"/>
      <c r="C448" s="452"/>
      <c r="D448" s="452"/>
      <c r="E448" s="452"/>
      <c r="F448" s="452"/>
      <c r="G448" s="452"/>
      <c r="H448" s="452"/>
      <c r="I448" s="452"/>
      <c r="J448" s="452"/>
      <c r="K448" s="452"/>
      <c r="L448" s="452"/>
      <c r="M448" s="452"/>
      <c r="N448" s="452"/>
      <c r="O448" s="452"/>
      <c r="P448" s="452"/>
      <c r="Q448" s="452"/>
      <c r="R448" s="452"/>
      <c r="S448" s="452"/>
      <c r="T448" s="452"/>
      <c r="U448" s="452"/>
      <c r="V448" s="452"/>
      <c r="W448" s="452"/>
      <c r="X448" s="452"/>
      <c r="Y448" s="452"/>
      <c r="Z448" s="48"/>
      <c r="AA448" s="48"/>
    </row>
    <row r="449" spans="1:54" ht="16.5" hidden="1" customHeight="1" x14ac:dyDescent="0.25">
      <c r="A449" s="379" t="s">
        <v>585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70"/>
      <c r="Z449" s="357"/>
      <c r="AA449" s="357"/>
    </row>
    <row r="450" spans="1:54" ht="14.25" hidden="1" customHeight="1" x14ac:dyDescent="0.25">
      <c r="A450" s="374" t="s">
        <v>104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58"/>
      <c r="AA450" s="358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2">
        <v>4607091389067</v>
      </c>
      <c r="E451" s="373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4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7"/>
      <c r="Q451" s="377"/>
      <c r="R451" s="377"/>
      <c r="S451" s="373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72">
        <v>4607091383522</v>
      </c>
      <c r="E452" s="373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7"/>
      <c r="Q452" s="377"/>
      <c r="R452" s="377"/>
      <c r="S452" s="373"/>
      <c r="T452" s="34"/>
      <c r="U452" s="34"/>
      <c r="V452" s="35" t="s">
        <v>65</v>
      </c>
      <c r="W452" s="362">
        <v>500</v>
      </c>
      <c r="X452" s="363">
        <f t="shared" si="21"/>
        <v>501.6</v>
      </c>
      <c r="Y452" s="36">
        <f t="shared" si="22"/>
        <v>1.1362000000000001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72">
        <v>4607091384437</v>
      </c>
      <c r="E453" s="373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46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7"/>
      <c r="Q453" s="377"/>
      <c r="R453" s="377"/>
      <c r="S453" s="373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2">
        <v>4680115884502</v>
      </c>
      <c r="E454" s="373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7"/>
      <c r="Q454" s="377"/>
      <c r="R454" s="377"/>
      <c r="S454" s="373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594</v>
      </c>
      <c r="B455" s="54" t="s">
        <v>595</v>
      </c>
      <c r="C455" s="31">
        <v>4301011771</v>
      </c>
      <c r="D455" s="372">
        <v>4607091389104</v>
      </c>
      <c r="E455" s="373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7"/>
      <c r="Q455" s="377"/>
      <c r="R455" s="377"/>
      <c r="S455" s="373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2">
        <v>4680115884519</v>
      </c>
      <c r="E456" s="373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7"/>
      <c r="Q456" s="377"/>
      <c r="R456" s="377"/>
      <c r="S456" s="373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72">
        <v>4680115880603</v>
      </c>
      <c r="E457" s="373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7"/>
      <c r="Q457" s="377"/>
      <c r="R457" s="377"/>
      <c r="S457" s="373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2">
        <v>4607091389999</v>
      </c>
      <c r="E458" s="373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7"/>
      <c r="Q458" s="377"/>
      <c r="R458" s="377"/>
      <c r="S458" s="373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2">
        <v>4680115882782</v>
      </c>
      <c r="E459" s="373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7"/>
      <c r="Q459" s="377"/>
      <c r="R459" s="377"/>
      <c r="S459" s="373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72">
        <v>4607091389098</v>
      </c>
      <c r="E460" s="373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7"/>
      <c r="Q460" s="377"/>
      <c r="R460" s="377"/>
      <c r="S460" s="373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2">
        <v>4607091389982</v>
      </c>
      <c r="E461" s="373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7"/>
      <c r="Q461" s="377"/>
      <c r="R461" s="377"/>
      <c r="S461" s="373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69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1"/>
      <c r="O462" s="401" t="s">
        <v>66</v>
      </c>
      <c r="P462" s="402"/>
      <c r="Q462" s="402"/>
      <c r="R462" s="402"/>
      <c r="S462" s="402"/>
      <c r="T462" s="402"/>
      <c r="U462" s="40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94.696969696969688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95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1.1362000000000001</v>
      </c>
      <c r="Z462" s="365"/>
      <c r="AA462" s="365"/>
    </row>
    <row r="463" spans="1:54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1"/>
      <c r="O463" s="401" t="s">
        <v>66</v>
      </c>
      <c r="P463" s="402"/>
      <c r="Q463" s="402"/>
      <c r="R463" s="402"/>
      <c r="S463" s="402"/>
      <c r="T463" s="402"/>
      <c r="U463" s="403"/>
      <c r="V463" s="37" t="s">
        <v>65</v>
      </c>
      <c r="W463" s="364">
        <f>IFERROR(SUM(W451:W461),"0")</f>
        <v>500</v>
      </c>
      <c r="X463" s="364">
        <f>IFERROR(SUM(X451:X461),"0")</f>
        <v>501.6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58"/>
      <c r="AA464" s="358"/>
    </row>
    <row r="465" spans="1:54" ht="16.5" hidden="1" customHeight="1" x14ac:dyDescent="0.25">
      <c r="A465" s="54" t="s">
        <v>608</v>
      </c>
      <c r="B465" s="54" t="s">
        <v>609</v>
      </c>
      <c r="C465" s="31">
        <v>4301020222</v>
      </c>
      <c r="D465" s="372">
        <v>4607091388930</v>
      </c>
      <c r="E465" s="373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7"/>
      <c r="Q465" s="377"/>
      <c r="R465" s="377"/>
      <c r="S465" s="373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72">
        <v>4680115880054</v>
      </c>
      <c r="E466" s="373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7"/>
      <c r="Q466" s="377"/>
      <c r="R466" s="377"/>
      <c r="S466" s="373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hidden="1" x14ac:dyDescent="0.2">
      <c r="A467" s="369"/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1"/>
      <c r="O467" s="401" t="s">
        <v>66</v>
      </c>
      <c r="P467" s="402"/>
      <c r="Q467" s="402"/>
      <c r="R467" s="402"/>
      <c r="S467" s="402"/>
      <c r="T467" s="402"/>
      <c r="U467" s="403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hidden="1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0"/>
      <c r="N468" s="371"/>
      <c r="O468" s="401" t="s">
        <v>66</v>
      </c>
      <c r="P468" s="402"/>
      <c r="Q468" s="402"/>
      <c r="R468" s="402"/>
      <c r="S468" s="402"/>
      <c r="T468" s="402"/>
      <c r="U468" s="403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370"/>
      <c r="Z469" s="358"/>
      <c r="AA469" s="358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72">
        <v>4680115883116</v>
      </c>
      <c r="E470" s="373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7"/>
      <c r="Q470" s="377"/>
      <c r="R470" s="377"/>
      <c r="S470" s="373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72">
        <v>4680115883093</v>
      </c>
      <c r="E471" s="373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7"/>
      <c r="Q471" s="377"/>
      <c r="R471" s="377"/>
      <c r="S471" s="373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hidden="1" customHeight="1" x14ac:dyDescent="0.25">
      <c r="A472" s="54" t="s">
        <v>616</v>
      </c>
      <c r="B472" s="54" t="s">
        <v>617</v>
      </c>
      <c r="C472" s="31">
        <v>4301031250</v>
      </c>
      <c r="D472" s="372">
        <v>4680115883109</v>
      </c>
      <c r="E472" s="373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7"/>
      <c r="Q472" s="377"/>
      <c r="R472" s="377"/>
      <c r="S472" s="373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2">
        <v>4680115882072</v>
      </c>
      <c r="E473" s="373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7"/>
      <c r="Q473" s="377"/>
      <c r="R473" s="377"/>
      <c r="S473" s="373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2">
        <v>4680115882102</v>
      </c>
      <c r="E474" s="373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7"/>
      <c r="Q474" s="377"/>
      <c r="R474" s="377"/>
      <c r="S474" s="373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2">
        <v>4680115882096</v>
      </c>
      <c r="E475" s="373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7"/>
      <c r="Q475" s="377"/>
      <c r="R475" s="377"/>
      <c r="S475" s="373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hidden="1" x14ac:dyDescent="0.2">
      <c r="A476" s="369"/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1"/>
      <c r="O476" s="401" t="s">
        <v>66</v>
      </c>
      <c r="P476" s="402"/>
      <c r="Q476" s="402"/>
      <c r="R476" s="402"/>
      <c r="S476" s="402"/>
      <c r="T476" s="402"/>
      <c r="U476" s="403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hidden="1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1"/>
      <c r="O477" s="401" t="s">
        <v>66</v>
      </c>
      <c r="P477" s="402"/>
      <c r="Q477" s="402"/>
      <c r="R477" s="402"/>
      <c r="S477" s="402"/>
      <c r="T477" s="402"/>
      <c r="U477" s="403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58"/>
      <c r="AA478" s="358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2">
        <v>4607091383409</v>
      </c>
      <c r="E479" s="373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7"/>
      <c r="Q479" s="377"/>
      <c r="R479" s="377"/>
      <c r="S479" s="373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72">
        <v>4607091383416</v>
      </c>
      <c r="E480" s="373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7"/>
      <c r="Q480" s="377"/>
      <c r="R480" s="377"/>
      <c r="S480" s="373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2">
        <v>4680115883536</v>
      </c>
      <c r="E481" s="373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7"/>
      <c r="Q481" s="377"/>
      <c r="R481" s="377"/>
      <c r="S481" s="373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69"/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1"/>
      <c r="O482" s="401" t="s">
        <v>66</v>
      </c>
      <c r="P482" s="402"/>
      <c r="Q482" s="402"/>
      <c r="R482" s="402"/>
      <c r="S482" s="402"/>
      <c r="T482" s="402"/>
      <c r="U482" s="40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1"/>
      <c r="O483" s="401" t="s">
        <v>66</v>
      </c>
      <c r="P483" s="402"/>
      <c r="Q483" s="402"/>
      <c r="R483" s="402"/>
      <c r="S483" s="402"/>
      <c r="T483" s="402"/>
      <c r="U483" s="40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  <c r="U484" s="370"/>
      <c r="V484" s="370"/>
      <c r="W484" s="370"/>
      <c r="X484" s="370"/>
      <c r="Y484" s="370"/>
      <c r="Z484" s="358"/>
      <c r="AA484" s="358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2">
        <v>4680115885035</v>
      </c>
      <c r="E485" s="373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7"/>
      <c r="Q485" s="377"/>
      <c r="R485" s="377"/>
      <c r="S485" s="373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69"/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1"/>
      <c r="O486" s="401" t="s">
        <v>66</v>
      </c>
      <c r="P486" s="402"/>
      <c r="Q486" s="402"/>
      <c r="R486" s="402"/>
      <c r="S486" s="402"/>
      <c r="T486" s="402"/>
      <c r="U486" s="40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0"/>
      <c r="N487" s="371"/>
      <c r="O487" s="401" t="s">
        <v>66</v>
      </c>
      <c r="P487" s="402"/>
      <c r="Q487" s="402"/>
      <c r="R487" s="402"/>
      <c r="S487" s="402"/>
      <c r="T487" s="402"/>
      <c r="U487" s="40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51" t="s">
        <v>632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8"/>
      <c r="AA488" s="48"/>
    </row>
    <row r="489" spans="1:54" ht="16.5" hidden="1" customHeight="1" x14ac:dyDescent="0.25">
      <c r="A489" s="379" t="s">
        <v>633</v>
      </c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  <c r="U489" s="370"/>
      <c r="V489" s="370"/>
      <c r="W489" s="370"/>
      <c r="X489" s="370"/>
      <c r="Y489" s="370"/>
      <c r="Z489" s="357"/>
      <c r="AA489" s="357"/>
    </row>
    <row r="490" spans="1:54" ht="14.25" hidden="1" customHeight="1" x14ac:dyDescent="0.25">
      <c r="A490" s="374" t="s">
        <v>104</v>
      </c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  <c r="U490" s="370"/>
      <c r="V490" s="370"/>
      <c r="W490" s="370"/>
      <c r="X490" s="370"/>
      <c r="Y490" s="370"/>
      <c r="Z490" s="358"/>
      <c r="AA490" s="358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2">
        <v>4640242181011</v>
      </c>
      <c r="E491" s="373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4" t="s">
        <v>636</v>
      </c>
      <c r="P491" s="377"/>
      <c r="Q491" s="377"/>
      <c r="R491" s="377"/>
      <c r="S491" s="373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2">
        <v>4640242180441</v>
      </c>
      <c r="E492" s="373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5" t="s">
        <v>639</v>
      </c>
      <c r="P492" s="377"/>
      <c r="Q492" s="377"/>
      <c r="R492" s="377"/>
      <c r="S492" s="373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72">
        <v>4640242180564</v>
      </c>
      <c r="E493" s="373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40" t="s">
        <v>642</v>
      </c>
      <c r="P493" s="377"/>
      <c r="Q493" s="377"/>
      <c r="R493" s="377"/>
      <c r="S493" s="373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2">
        <v>4640242180922</v>
      </c>
      <c r="E494" s="373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0" t="s">
        <v>645</v>
      </c>
      <c r="P494" s="377"/>
      <c r="Q494" s="377"/>
      <c r="R494" s="377"/>
      <c r="S494" s="373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2">
        <v>4640242180038</v>
      </c>
      <c r="E495" s="373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9" t="s">
        <v>648</v>
      </c>
      <c r="P495" s="377"/>
      <c r="Q495" s="377"/>
      <c r="R495" s="377"/>
      <c r="S495" s="373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69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70"/>
      <c r="N496" s="371"/>
      <c r="O496" s="401" t="s">
        <v>66</v>
      </c>
      <c r="P496" s="402"/>
      <c r="Q496" s="402"/>
      <c r="R496" s="402"/>
      <c r="S496" s="402"/>
      <c r="T496" s="402"/>
      <c r="U496" s="40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1"/>
      <c r="O497" s="401" t="s">
        <v>66</v>
      </c>
      <c r="P497" s="402"/>
      <c r="Q497" s="402"/>
      <c r="R497" s="402"/>
      <c r="S497" s="402"/>
      <c r="T497" s="402"/>
      <c r="U497" s="40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  <c r="U498" s="370"/>
      <c r="V498" s="370"/>
      <c r="W498" s="370"/>
      <c r="X498" s="370"/>
      <c r="Y498" s="370"/>
      <c r="Z498" s="358"/>
      <c r="AA498" s="358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2">
        <v>4640242180526</v>
      </c>
      <c r="E499" s="373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7" t="s">
        <v>651</v>
      </c>
      <c r="P499" s="377"/>
      <c r="Q499" s="377"/>
      <c r="R499" s="377"/>
      <c r="S499" s="373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2">
        <v>4640242180519</v>
      </c>
      <c r="E500" s="373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469" t="s">
        <v>654</v>
      </c>
      <c r="P500" s="377"/>
      <c r="Q500" s="377"/>
      <c r="R500" s="377"/>
      <c r="S500" s="373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2">
        <v>4640242180090</v>
      </c>
      <c r="E501" s="373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470" t="s">
        <v>657</v>
      </c>
      <c r="P501" s="377"/>
      <c r="Q501" s="377"/>
      <c r="R501" s="377"/>
      <c r="S501" s="373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69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70"/>
      <c r="N502" s="371"/>
      <c r="O502" s="401" t="s">
        <v>66</v>
      </c>
      <c r="P502" s="402"/>
      <c r="Q502" s="402"/>
      <c r="R502" s="402"/>
      <c r="S502" s="402"/>
      <c r="T502" s="402"/>
      <c r="U502" s="40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0"/>
      <c r="N503" s="371"/>
      <c r="O503" s="401" t="s">
        <v>66</v>
      </c>
      <c r="P503" s="402"/>
      <c r="Q503" s="402"/>
      <c r="R503" s="402"/>
      <c r="S503" s="402"/>
      <c r="T503" s="402"/>
      <c r="U503" s="40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70"/>
      <c r="Z504" s="358"/>
      <c r="AA504" s="358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72">
        <v>4640242180816</v>
      </c>
      <c r="E505" s="373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4" t="s">
        <v>660</v>
      </c>
      <c r="P505" s="377"/>
      <c r="Q505" s="377"/>
      <c r="R505" s="377"/>
      <c r="S505" s="373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2">
        <v>4680115880856</v>
      </c>
      <c r="E506" s="373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7"/>
      <c r="Q506" s="377"/>
      <c r="R506" s="377"/>
      <c r="S506" s="373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72">
        <v>4640242180595</v>
      </c>
      <c r="E507" s="373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72" t="s">
        <v>665</v>
      </c>
      <c r="P507" s="377"/>
      <c r="Q507" s="377"/>
      <c r="R507" s="377"/>
      <c r="S507" s="373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2">
        <v>4640242180908</v>
      </c>
      <c r="E508" s="373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5" t="s">
        <v>668</v>
      </c>
      <c r="P508" s="377"/>
      <c r="Q508" s="377"/>
      <c r="R508" s="377"/>
      <c r="S508" s="373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2">
        <v>4640242180489</v>
      </c>
      <c r="E509" s="373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7"/>
      <c r="Q509" s="377"/>
      <c r="R509" s="377"/>
      <c r="S509" s="373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69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0"/>
      <c r="N510" s="371"/>
      <c r="O510" s="401" t="s">
        <v>66</v>
      </c>
      <c r="P510" s="402"/>
      <c r="Q510" s="402"/>
      <c r="R510" s="402"/>
      <c r="S510" s="402"/>
      <c r="T510" s="402"/>
      <c r="U510" s="40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0"/>
      <c r="N511" s="371"/>
      <c r="O511" s="401" t="s">
        <v>66</v>
      </c>
      <c r="P511" s="402"/>
      <c r="Q511" s="402"/>
      <c r="R511" s="402"/>
      <c r="S511" s="402"/>
      <c r="T511" s="402"/>
      <c r="U511" s="40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  <c r="U512" s="370"/>
      <c r="V512" s="370"/>
      <c r="W512" s="370"/>
      <c r="X512" s="370"/>
      <c r="Y512" s="370"/>
      <c r="Z512" s="358"/>
      <c r="AA512" s="358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72">
        <v>4680115880870</v>
      </c>
      <c r="E513" s="373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47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7"/>
      <c r="Q513" s="377"/>
      <c r="R513" s="377"/>
      <c r="S513" s="373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2">
        <v>4640242180540</v>
      </c>
      <c r="E514" s="373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6" t="s">
        <v>676</v>
      </c>
      <c r="P514" s="377"/>
      <c r="Q514" s="377"/>
      <c r="R514" s="377"/>
      <c r="S514" s="373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2">
        <v>4640242181233</v>
      </c>
      <c r="E515" s="373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54" t="s">
        <v>679</v>
      </c>
      <c r="P515" s="377"/>
      <c r="Q515" s="377"/>
      <c r="R515" s="377"/>
      <c r="S515" s="373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2">
        <v>4640242180557</v>
      </c>
      <c r="E516" s="373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3" t="s">
        <v>682</v>
      </c>
      <c r="P516" s="377"/>
      <c r="Q516" s="377"/>
      <c r="R516" s="377"/>
      <c r="S516" s="373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2">
        <v>4640242181226</v>
      </c>
      <c r="E517" s="373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6" t="s">
        <v>685</v>
      </c>
      <c r="P517" s="377"/>
      <c r="Q517" s="377"/>
      <c r="R517" s="377"/>
      <c r="S517" s="373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69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0"/>
      <c r="N518" s="371"/>
      <c r="O518" s="401" t="s">
        <v>66</v>
      </c>
      <c r="P518" s="402"/>
      <c r="Q518" s="402"/>
      <c r="R518" s="402"/>
      <c r="S518" s="402"/>
      <c r="T518" s="402"/>
      <c r="U518" s="40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1"/>
      <c r="O519" s="401" t="s">
        <v>66</v>
      </c>
      <c r="P519" s="402"/>
      <c r="Q519" s="402"/>
      <c r="R519" s="402"/>
      <c r="S519" s="402"/>
      <c r="T519" s="402"/>
      <c r="U519" s="40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  <c r="U520" s="370"/>
      <c r="V520" s="370"/>
      <c r="W520" s="370"/>
      <c r="X520" s="370"/>
      <c r="Y520" s="370"/>
      <c r="Z520" s="358"/>
      <c r="AA520" s="358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2">
        <v>4640242180120</v>
      </c>
      <c r="E521" s="373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2" t="s">
        <v>688</v>
      </c>
      <c r="P521" s="377"/>
      <c r="Q521" s="377"/>
      <c r="R521" s="377"/>
      <c r="S521" s="373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2">
        <v>4640242180137</v>
      </c>
      <c r="E522" s="373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22" t="s">
        <v>691</v>
      </c>
      <c r="P522" s="377"/>
      <c r="Q522" s="377"/>
      <c r="R522" s="377"/>
      <c r="S522" s="373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69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0"/>
      <c r="N523" s="371"/>
      <c r="O523" s="401" t="s">
        <v>66</v>
      </c>
      <c r="P523" s="402"/>
      <c r="Q523" s="402"/>
      <c r="R523" s="402"/>
      <c r="S523" s="402"/>
      <c r="T523" s="402"/>
      <c r="U523" s="40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0"/>
      <c r="N524" s="371"/>
      <c r="O524" s="401" t="s">
        <v>66</v>
      </c>
      <c r="P524" s="402"/>
      <c r="Q524" s="402"/>
      <c r="R524" s="402"/>
      <c r="S524" s="402"/>
      <c r="T524" s="402"/>
      <c r="U524" s="40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2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0"/>
      <c r="N525" s="406"/>
      <c r="O525" s="493" t="s">
        <v>692</v>
      </c>
      <c r="P525" s="494"/>
      <c r="Q525" s="494"/>
      <c r="R525" s="494"/>
      <c r="S525" s="494"/>
      <c r="T525" s="494"/>
      <c r="U525" s="49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4710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4732.2</v>
      </c>
      <c r="Y525" s="37"/>
      <c r="Z525" s="365"/>
      <c r="AA525" s="365"/>
    </row>
    <row r="526" spans="1:54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0"/>
      <c r="N526" s="406"/>
      <c r="O526" s="493" t="s">
        <v>693</v>
      </c>
      <c r="P526" s="494"/>
      <c r="Q526" s="494"/>
      <c r="R526" s="494"/>
      <c r="S526" s="494"/>
      <c r="T526" s="494"/>
      <c r="U526" s="49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4975.9604051121305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4999.5200000000004</v>
      </c>
      <c r="Y526" s="37"/>
      <c r="Z526" s="365"/>
      <c r="AA526" s="365"/>
    </row>
    <row r="527" spans="1:54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0"/>
      <c r="N527" s="406"/>
      <c r="O527" s="493" t="s">
        <v>694</v>
      </c>
      <c r="P527" s="494"/>
      <c r="Q527" s="494"/>
      <c r="R527" s="494"/>
      <c r="S527" s="494"/>
      <c r="T527" s="494"/>
      <c r="U527" s="49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9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9</v>
      </c>
      <c r="Y527" s="37"/>
      <c r="Z527" s="365"/>
      <c r="AA527" s="365"/>
    </row>
    <row r="528" spans="1:54" x14ac:dyDescent="0.2">
      <c r="A528" s="370"/>
      <c r="B528" s="370"/>
      <c r="C528" s="370"/>
      <c r="D528" s="370"/>
      <c r="E528" s="370"/>
      <c r="F528" s="370"/>
      <c r="G528" s="370"/>
      <c r="H528" s="370"/>
      <c r="I528" s="370"/>
      <c r="J528" s="370"/>
      <c r="K528" s="370"/>
      <c r="L528" s="370"/>
      <c r="M528" s="370"/>
      <c r="N528" s="406"/>
      <c r="O528" s="493" t="s">
        <v>696</v>
      </c>
      <c r="P528" s="494"/>
      <c r="Q528" s="494"/>
      <c r="R528" s="494"/>
      <c r="S528" s="494"/>
      <c r="T528" s="494"/>
      <c r="U528" s="495"/>
      <c r="V528" s="37" t="s">
        <v>65</v>
      </c>
      <c r="W528" s="364">
        <f>GrossWeightTotal+PalletQtyTotal*25</f>
        <v>5200.9604051121305</v>
      </c>
      <c r="X528" s="364">
        <f>GrossWeightTotalR+PalletQtyTotalR*25</f>
        <v>5224.5200000000004</v>
      </c>
      <c r="Y528" s="37"/>
      <c r="Z528" s="365"/>
      <c r="AA528" s="365"/>
    </row>
    <row r="529" spans="1:30" x14ac:dyDescent="0.2">
      <c r="A529" s="370"/>
      <c r="B529" s="370"/>
      <c r="C529" s="370"/>
      <c r="D529" s="370"/>
      <c r="E529" s="370"/>
      <c r="F529" s="370"/>
      <c r="G529" s="370"/>
      <c r="H529" s="370"/>
      <c r="I529" s="370"/>
      <c r="J529" s="370"/>
      <c r="K529" s="370"/>
      <c r="L529" s="370"/>
      <c r="M529" s="370"/>
      <c r="N529" s="406"/>
      <c r="O529" s="493" t="s">
        <v>697</v>
      </c>
      <c r="P529" s="494"/>
      <c r="Q529" s="494"/>
      <c r="R529" s="494"/>
      <c r="S529" s="494"/>
      <c r="T529" s="494"/>
      <c r="U529" s="49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723.92184443908582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728</v>
      </c>
      <c r="Y529" s="37"/>
      <c r="Z529" s="365"/>
      <c r="AA529" s="365"/>
    </row>
    <row r="530" spans="1:30" ht="14.25" hidden="1" customHeight="1" x14ac:dyDescent="0.2">
      <c r="A530" s="370"/>
      <c r="B530" s="370"/>
      <c r="C530" s="370"/>
      <c r="D530" s="370"/>
      <c r="E530" s="370"/>
      <c r="F530" s="370"/>
      <c r="G530" s="370"/>
      <c r="H530" s="370"/>
      <c r="I530" s="370"/>
      <c r="J530" s="370"/>
      <c r="K530" s="370"/>
      <c r="L530" s="370"/>
      <c r="M530" s="370"/>
      <c r="N530" s="406"/>
      <c r="O530" s="493" t="s">
        <v>698</v>
      </c>
      <c r="P530" s="494"/>
      <c r="Q530" s="494"/>
      <c r="R530" s="494"/>
      <c r="S530" s="494"/>
      <c r="T530" s="494"/>
      <c r="U530" s="49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9.6744900000000005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66" t="s">
        <v>94</v>
      </c>
      <c r="D532" s="367"/>
      <c r="E532" s="367"/>
      <c r="F532" s="368"/>
      <c r="G532" s="366" t="s">
        <v>228</v>
      </c>
      <c r="H532" s="367"/>
      <c r="I532" s="367"/>
      <c r="J532" s="367"/>
      <c r="K532" s="367"/>
      <c r="L532" s="367"/>
      <c r="M532" s="367"/>
      <c r="N532" s="367"/>
      <c r="O532" s="367"/>
      <c r="P532" s="368"/>
      <c r="Q532" s="366" t="s">
        <v>457</v>
      </c>
      <c r="R532" s="368"/>
      <c r="S532" s="366" t="s">
        <v>509</v>
      </c>
      <c r="T532" s="368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41" t="s">
        <v>701</v>
      </c>
      <c r="B533" s="366" t="s">
        <v>59</v>
      </c>
      <c r="C533" s="366" t="s">
        <v>95</v>
      </c>
      <c r="D533" s="366" t="s">
        <v>103</v>
      </c>
      <c r="E533" s="366" t="s">
        <v>94</v>
      </c>
      <c r="F533" s="366" t="s">
        <v>218</v>
      </c>
      <c r="G533" s="366" t="s">
        <v>229</v>
      </c>
      <c r="H533" s="366" t="s">
        <v>236</v>
      </c>
      <c r="I533" s="366" t="s">
        <v>255</v>
      </c>
      <c r="J533" s="366" t="s">
        <v>314</v>
      </c>
      <c r="K533" s="360"/>
      <c r="L533" s="366" t="s">
        <v>344</v>
      </c>
      <c r="M533" s="360"/>
      <c r="N533" s="366" t="s">
        <v>344</v>
      </c>
      <c r="O533" s="366" t="s">
        <v>426</v>
      </c>
      <c r="P533" s="366" t="s">
        <v>444</v>
      </c>
      <c r="Q533" s="366" t="s">
        <v>458</v>
      </c>
      <c r="R533" s="366" t="s">
        <v>484</v>
      </c>
      <c r="S533" s="366" t="s">
        <v>510</v>
      </c>
      <c r="T533" s="366" t="s">
        <v>557</v>
      </c>
      <c r="U533" s="366" t="s">
        <v>585</v>
      </c>
      <c r="V533" s="366" t="s">
        <v>633</v>
      </c>
      <c r="AA533" s="52"/>
      <c r="AD533" s="360"/>
    </row>
    <row r="534" spans="1:30" ht="13.5" customHeight="1" thickBot="1" x14ac:dyDescent="0.25">
      <c r="A534" s="542"/>
      <c r="B534" s="375"/>
      <c r="C534" s="375"/>
      <c r="D534" s="375"/>
      <c r="E534" s="375"/>
      <c r="F534" s="375"/>
      <c r="G534" s="375"/>
      <c r="H534" s="375"/>
      <c r="I534" s="375"/>
      <c r="J534" s="375"/>
      <c r="K534" s="360"/>
      <c r="L534" s="375"/>
      <c r="M534" s="360"/>
      <c r="N534" s="375"/>
      <c r="O534" s="375"/>
      <c r="P534" s="375"/>
      <c r="Q534" s="375"/>
      <c r="R534" s="375"/>
      <c r="S534" s="375"/>
      <c r="T534" s="375"/>
      <c r="U534" s="375"/>
      <c r="V534" s="375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1468.1999999999998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2310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452.4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501.6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60,00"/>
        <filter val="153,33"/>
        <filter val="160,00"/>
        <filter val="2 300,00"/>
        <filter val="200,00"/>
        <filter val="300,00"/>
        <filter val="362,64"/>
        <filter val="4 710,00"/>
        <filter val="4 975,96"/>
        <filter val="400,00"/>
        <filter val="450,00"/>
        <filter val="5 200,96"/>
        <filter val="500,00"/>
        <filter val="55,56"/>
        <filter val="57,69"/>
        <filter val="600,00"/>
        <filter val="700,00"/>
        <filter val="723,92"/>
        <filter val="9"/>
        <filter val="94,70"/>
      </filters>
    </filterColumn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D17:E18"/>
    <mergeCell ref="V17:V18"/>
    <mergeCell ref="O103:U103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D508:E508"/>
    <mergeCell ref="D404:E404"/>
    <mergeCell ref="O197:U197"/>
    <mergeCell ref="O137:U137"/>
    <mergeCell ref="D515:E515"/>
    <mergeCell ref="D173:E173"/>
    <mergeCell ref="D471:E471"/>
    <mergeCell ref="O410:S410"/>
    <mergeCell ref="A385:N386"/>
    <mergeCell ref="D123:E123"/>
    <mergeCell ref="D421:E421"/>
    <mergeCell ref="O408:U408"/>
    <mergeCell ref="D457:E457"/>
    <mergeCell ref="A362:N363"/>
    <mergeCell ref="D475:E475"/>
    <mergeCell ref="O493:S493"/>
    <mergeCell ref="A349:N350"/>
    <mergeCell ref="O401:U401"/>
    <mergeCell ref="D152:E152"/>
    <mergeCell ref="D394:E394"/>
    <mergeCell ref="O339:U339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O110:S110"/>
    <mergeCell ref="D121:E121"/>
    <mergeCell ref="O259:U259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2:E522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333:E333"/>
    <mergeCell ref="O180:S180"/>
    <mergeCell ref="D10:E10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246:S246"/>
    <mergeCell ref="D150:E150"/>
    <mergeCell ref="D358:E358"/>
    <mergeCell ref="O53:U53"/>
    <mergeCell ref="A35:Y35"/>
    <mergeCell ref="O145:U145"/>
    <mergeCell ref="D256:E256"/>
    <mergeCell ref="A351:Y351"/>
    <mergeCell ref="O26:S26"/>
    <mergeCell ref="O40:S40"/>
    <mergeCell ref="D59:E59"/>
    <mergeCell ref="O60:U60"/>
    <mergeCell ref="O15:S16"/>
    <mergeCell ref="D223:E223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101:S101"/>
    <mergeCell ref="D521:E521"/>
    <mergeCell ref="A128:N129"/>
    <mergeCell ref="O118:U118"/>
    <mergeCell ref="O247:S247"/>
    <mergeCell ref="A103:N104"/>
    <mergeCell ref="O185:S185"/>
    <mergeCell ref="D29:E29"/>
    <mergeCell ref="D265:E265"/>
    <mergeCell ref="D216:E216"/>
    <mergeCell ref="A469:Y469"/>
    <mergeCell ref="D452:E452"/>
    <mergeCell ref="O470:S470"/>
    <mergeCell ref="O299:S299"/>
    <mergeCell ref="O274:S274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P533:P53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533:D534"/>
    <mergeCell ref="O442:U442"/>
    <mergeCell ref="O211:S211"/>
    <mergeCell ref="A518:N519"/>
    <mergeCell ref="D192:E192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O503:U503"/>
    <mergeCell ref="O480:S480"/>
    <mergeCell ref="D310:E310"/>
    <mergeCell ref="A12:L12"/>
    <mergeCell ref="O132:S132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O463:U463"/>
    <mergeCell ref="A285:Y285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430:E430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A277:N278"/>
    <mergeCell ref="O150:S150"/>
    <mergeCell ref="D295:E295"/>
    <mergeCell ref="D172:E172"/>
    <mergeCell ref="O352:S352"/>
    <mergeCell ref="A449:Y449"/>
    <mergeCell ref="O152:S152"/>
    <mergeCell ref="A306:N307"/>
    <mergeCell ref="A433:N434"/>
    <mergeCell ref="O108:S108"/>
    <mergeCell ref="O266:S266"/>
    <mergeCell ref="D275:E275"/>
    <mergeCell ref="O393:S393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312:U312"/>
    <mergeCell ref="A161:Y161"/>
    <mergeCell ref="D288:E288"/>
    <mergeCell ref="O156:S156"/>
    <mergeCell ref="D136:E136"/>
    <mergeCell ref="O173:S173"/>
    <mergeCell ref="D255:E255"/>
    <mergeCell ref="D226:E226"/>
    <mergeCell ref="O243:S243"/>
    <mergeCell ref="O227:S227"/>
    <mergeCell ref="D154:E154"/>
    <mergeCell ref="D225:E225"/>
    <mergeCell ref="O170:U170"/>
    <mergeCell ref="D200:E200"/>
    <mergeCell ref="O187:S187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D492:E492"/>
    <mergeCell ref="D282:E282"/>
    <mergeCell ref="D233:E233"/>
    <mergeCell ref="D111:E111"/>
    <mergeCell ref="D183:E183"/>
    <mergeCell ref="D117:E117"/>
    <mergeCell ref="O432:S432"/>
    <mergeCell ref="O236:S236"/>
    <mergeCell ref="D360:E360"/>
    <mergeCell ref="D287:E287"/>
    <mergeCell ref="O485:S485"/>
    <mergeCell ref="D185:E185"/>
    <mergeCell ref="A329:Y329"/>
    <mergeCell ref="O461:S461"/>
    <mergeCell ref="D459:E459"/>
    <mergeCell ref="D451:E451"/>
    <mergeCell ref="O467:U467"/>
    <mergeCell ref="D491:E491"/>
    <mergeCell ref="O394:S394"/>
    <mergeCell ref="A476:N477"/>
    <mergeCell ref="O398:S398"/>
    <mergeCell ref="O373:S373"/>
    <mergeCell ref="O468:U468"/>
    <mergeCell ref="D461:E461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O88:S88"/>
    <mergeCell ref="A462:N463"/>
    <mergeCell ref="D436:E436"/>
    <mergeCell ref="O378:U378"/>
    <mergeCell ref="O174:S174"/>
    <mergeCell ref="D227:E227"/>
    <mergeCell ref="A196:N197"/>
    <mergeCell ref="D437:E437"/>
    <mergeCell ref="D241:E241"/>
    <mergeCell ref="D455:E455"/>
    <mergeCell ref="A403:Y403"/>
    <mergeCell ref="O162:S162"/>
    <mergeCell ref="A289:N290"/>
    <mergeCell ref="O233:S233"/>
    <mergeCell ref="O460:S460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A407:N408"/>
    <mergeCell ref="O99:S99"/>
    <mergeCell ref="O457:S457"/>
    <mergeCell ref="O286:S28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507:S507"/>
    <mergeCell ref="O438:U438"/>
    <mergeCell ref="D431:E431"/>
    <mergeCell ref="O517:S517"/>
    <mergeCell ref="O368:U368"/>
    <mergeCell ref="O423:U423"/>
    <mergeCell ref="A478:Y478"/>
    <mergeCell ref="O306:U306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524:U524"/>
    <mergeCell ref="D429:E429"/>
    <mergeCell ref="O61:U61"/>
    <mergeCell ref="D81:E81"/>
    <mergeCell ref="O219:U21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A49:Y49"/>
    <mergeCell ref="O347:S347"/>
    <mergeCell ref="A137:N138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A54:Y54"/>
    <mergeCell ref="D98:E98"/>
    <mergeCell ref="D189:E189"/>
    <mergeCell ref="O50:S50"/>
    <mergeCell ref="O142:S142"/>
    <mergeCell ref="O384:S384"/>
    <mergeCell ref="O80:S80"/>
    <mergeCell ref="D479:E479"/>
    <mergeCell ref="D494:E494"/>
    <mergeCell ref="D473:E473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31:S431"/>
    <mergeCell ref="O224:S224"/>
    <mergeCell ref="A413:Y413"/>
    <mergeCell ref="O91:S91"/>
    <mergeCell ref="O334:S334"/>
    <mergeCell ref="D281:E281"/>
    <mergeCell ref="O36:S36"/>
    <mergeCell ref="O30:S30"/>
    <mergeCell ref="O426:S426"/>
    <mergeCell ref="O386:U386"/>
    <mergeCell ref="O154:S15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  <mergeCell ref="O499:S499"/>
    <mergeCell ref="O454:S4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2024-04-25T11:14:04Z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