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AD8EA4F8-A1FE-47D5-A5C9-21AB669DB5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9" i="1" l="1"/>
  <c r="AC64" i="1" l="1"/>
  <c r="AC60" i="1"/>
  <c r="AC41" i="1"/>
  <c r="AC31" i="1"/>
  <c r="AC20" i="1"/>
  <c r="AC18" i="1"/>
  <c r="AC14" i="1"/>
  <c r="F106" i="1"/>
  <c r="E106" i="1"/>
  <c r="P106" i="1" s="1"/>
  <c r="F89" i="1"/>
  <c r="E87" i="1"/>
  <c r="P87" i="1" s="1"/>
  <c r="T87" i="1" s="1"/>
  <c r="F86" i="1"/>
  <c r="E86" i="1"/>
  <c r="P86" i="1" s="1"/>
  <c r="E82" i="1"/>
  <c r="P82" i="1" s="1"/>
  <c r="F79" i="1"/>
  <c r="E79" i="1"/>
  <c r="K79" i="1" s="1"/>
  <c r="E35" i="1"/>
  <c r="K35" i="1" s="1"/>
  <c r="F15" i="1"/>
  <c r="E15" i="1"/>
  <c r="P15" i="1" s="1"/>
  <c r="AC15" i="1" s="1"/>
  <c r="E12" i="1"/>
  <c r="K12" i="1" s="1"/>
  <c r="E11" i="1"/>
  <c r="P11" i="1" s="1"/>
  <c r="E9" i="1"/>
  <c r="K9" i="1" s="1"/>
  <c r="E8" i="1"/>
  <c r="K8" i="1" s="1"/>
  <c r="P7" i="1"/>
  <c r="T7" i="1" s="1"/>
  <c r="P8" i="1"/>
  <c r="P9" i="1"/>
  <c r="Q9" i="1" s="1"/>
  <c r="AC9" i="1" s="1"/>
  <c r="P10" i="1"/>
  <c r="P13" i="1"/>
  <c r="T13" i="1" s="1"/>
  <c r="P14" i="1"/>
  <c r="P16" i="1"/>
  <c r="Q16" i="1" s="1"/>
  <c r="AC16" i="1" s="1"/>
  <c r="P17" i="1"/>
  <c r="P18" i="1"/>
  <c r="P19" i="1"/>
  <c r="P20" i="1"/>
  <c r="P21" i="1"/>
  <c r="P22" i="1"/>
  <c r="AC22" i="1" s="1"/>
  <c r="P23" i="1"/>
  <c r="P24" i="1"/>
  <c r="T24" i="1" s="1"/>
  <c r="P25" i="1"/>
  <c r="P26" i="1"/>
  <c r="P27" i="1"/>
  <c r="Q27" i="1" s="1"/>
  <c r="AC27" i="1" s="1"/>
  <c r="P28" i="1"/>
  <c r="P29" i="1"/>
  <c r="P30" i="1"/>
  <c r="P31" i="1"/>
  <c r="P32" i="1"/>
  <c r="P33" i="1"/>
  <c r="P34" i="1"/>
  <c r="T34" i="1" s="1"/>
  <c r="P36" i="1"/>
  <c r="T36" i="1" s="1"/>
  <c r="P37" i="1"/>
  <c r="Q37" i="1" s="1"/>
  <c r="AC37" i="1" s="1"/>
  <c r="P38" i="1"/>
  <c r="P39" i="1"/>
  <c r="Q39" i="1" s="1"/>
  <c r="AC39" i="1" s="1"/>
  <c r="P40" i="1"/>
  <c r="P41" i="1"/>
  <c r="P42" i="1"/>
  <c r="P43" i="1"/>
  <c r="Q43" i="1" s="1"/>
  <c r="AC43" i="1" s="1"/>
  <c r="P44" i="1"/>
  <c r="P45" i="1"/>
  <c r="Q45" i="1" s="1"/>
  <c r="AC45" i="1" s="1"/>
  <c r="P46" i="1"/>
  <c r="T46" i="1" s="1"/>
  <c r="P47" i="1"/>
  <c r="P48" i="1"/>
  <c r="P49" i="1"/>
  <c r="P50" i="1"/>
  <c r="Q50" i="1" s="1"/>
  <c r="AC50" i="1" s="1"/>
  <c r="P51" i="1"/>
  <c r="P52" i="1"/>
  <c r="P53" i="1"/>
  <c r="P54" i="1"/>
  <c r="Q54" i="1" s="1"/>
  <c r="AC54" i="1" s="1"/>
  <c r="P55" i="1"/>
  <c r="P56" i="1"/>
  <c r="P57" i="1"/>
  <c r="T57" i="1" s="1"/>
  <c r="P58" i="1"/>
  <c r="T58" i="1" s="1"/>
  <c r="P59" i="1"/>
  <c r="P60" i="1"/>
  <c r="P61" i="1"/>
  <c r="P62" i="1"/>
  <c r="P63" i="1"/>
  <c r="P64" i="1"/>
  <c r="P65" i="1"/>
  <c r="T65" i="1" s="1"/>
  <c r="P66" i="1"/>
  <c r="T66" i="1" s="1"/>
  <c r="P67" i="1"/>
  <c r="T67" i="1" s="1"/>
  <c r="P68" i="1"/>
  <c r="P69" i="1"/>
  <c r="AC69" i="1" s="1"/>
  <c r="P70" i="1"/>
  <c r="T70" i="1" s="1"/>
  <c r="P71" i="1"/>
  <c r="P72" i="1"/>
  <c r="T72" i="1" s="1"/>
  <c r="P73" i="1"/>
  <c r="T73" i="1" s="1"/>
  <c r="P74" i="1"/>
  <c r="P75" i="1"/>
  <c r="P76" i="1"/>
  <c r="P77" i="1"/>
  <c r="P78" i="1"/>
  <c r="P79" i="1"/>
  <c r="P80" i="1"/>
  <c r="T80" i="1" s="1"/>
  <c r="P81" i="1"/>
  <c r="T81" i="1" s="1"/>
  <c r="P83" i="1"/>
  <c r="T83" i="1" s="1"/>
  <c r="P84" i="1"/>
  <c r="Q84" i="1" s="1"/>
  <c r="AC84" i="1" s="1"/>
  <c r="P85" i="1"/>
  <c r="T85" i="1" s="1"/>
  <c r="P88" i="1"/>
  <c r="T88" i="1" s="1"/>
  <c r="P89" i="1"/>
  <c r="AC89" i="1" s="1"/>
  <c r="P90" i="1"/>
  <c r="U90" i="1" s="1"/>
  <c r="P91" i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102" i="1"/>
  <c r="U102" i="1" s="1"/>
  <c r="P103" i="1"/>
  <c r="U103" i="1" s="1"/>
  <c r="P104" i="1"/>
  <c r="U104" i="1" s="1"/>
  <c r="P105" i="1"/>
  <c r="P107" i="1"/>
  <c r="U107" i="1" s="1"/>
  <c r="P108" i="1"/>
  <c r="P109" i="1"/>
  <c r="U109" i="1" s="1"/>
  <c r="P110" i="1"/>
  <c r="P111" i="1"/>
  <c r="U111" i="1" s="1"/>
  <c r="P112" i="1"/>
  <c r="U112" i="1" s="1"/>
  <c r="P113" i="1"/>
  <c r="U113" i="1" s="1"/>
  <c r="P114" i="1"/>
  <c r="U114" i="1" s="1"/>
  <c r="P115" i="1"/>
  <c r="U115" i="1" s="1"/>
  <c r="P116" i="1"/>
  <c r="U116" i="1" s="1"/>
  <c r="P6" i="1"/>
  <c r="Q6" i="1" s="1"/>
  <c r="AC6" i="1" s="1"/>
  <c r="AC7" i="1"/>
  <c r="AC13" i="1"/>
  <c r="AC24" i="1"/>
  <c r="AC34" i="1"/>
  <c r="AC36" i="1"/>
  <c r="AC46" i="1"/>
  <c r="AC57" i="1"/>
  <c r="AC58" i="1"/>
  <c r="AC65" i="1"/>
  <c r="AC66" i="1"/>
  <c r="AC67" i="1"/>
  <c r="AC70" i="1"/>
  <c r="AC72" i="1"/>
  <c r="AC73" i="1"/>
  <c r="AC79" i="1"/>
  <c r="AC80" i="1"/>
  <c r="AC81" i="1"/>
  <c r="AC83" i="1"/>
  <c r="AC85" i="1"/>
  <c r="AC86" i="1"/>
  <c r="AC87" i="1"/>
  <c r="AC88" i="1"/>
  <c r="AC90" i="1"/>
  <c r="AC92" i="1"/>
  <c r="AC93" i="1"/>
  <c r="AC94" i="1"/>
  <c r="AC95" i="1"/>
  <c r="AC97" i="1"/>
  <c r="AC98" i="1"/>
  <c r="AC99" i="1"/>
  <c r="AC100" i="1"/>
  <c r="AC101" i="1"/>
  <c r="AC102" i="1"/>
  <c r="AC103" i="1"/>
  <c r="AC104" i="1"/>
  <c r="AC107" i="1"/>
  <c r="AC109" i="1"/>
  <c r="AC112" i="1"/>
  <c r="AC113" i="1"/>
  <c r="AC114" i="1"/>
  <c r="AC116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5" i="1"/>
  <c r="K84" i="1"/>
  <c r="K83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0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K82" i="1" l="1"/>
  <c r="Q106" i="1"/>
  <c r="AC106" i="1" s="1"/>
  <c r="AC96" i="1"/>
  <c r="U110" i="1"/>
  <c r="Q110" i="1"/>
  <c r="AC110" i="1" s="1"/>
  <c r="U108" i="1"/>
  <c r="Q108" i="1"/>
  <c r="AC108" i="1" s="1"/>
  <c r="U105" i="1"/>
  <c r="AC105" i="1"/>
  <c r="U91" i="1"/>
  <c r="AC91" i="1"/>
  <c r="Q78" i="1"/>
  <c r="AC78" i="1" s="1"/>
  <c r="T76" i="1"/>
  <c r="AC76" i="1"/>
  <c r="Q74" i="1"/>
  <c r="AC74" i="1" s="1"/>
  <c r="T68" i="1"/>
  <c r="AC68" i="1"/>
  <c r="T64" i="1"/>
  <c r="T60" i="1"/>
  <c r="T54" i="1"/>
  <c r="T50" i="1"/>
  <c r="Q44" i="1"/>
  <c r="AC44" i="1" s="1"/>
  <c r="T42" i="1"/>
  <c r="AC42" i="1"/>
  <c r="AC40" i="1"/>
  <c r="T38" i="1"/>
  <c r="AC38" i="1"/>
  <c r="T33" i="1"/>
  <c r="T31" i="1"/>
  <c r="T27" i="1"/>
  <c r="Q23" i="1"/>
  <c r="AC23" i="1" s="1"/>
  <c r="Q21" i="1"/>
  <c r="AC21" i="1" s="1"/>
  <c r="AC19" i="1"/>
  <c r="Q17" i="1"/>
  <c r="AC17" i="1" s="1"/>
  <c r="T14" i="1"/>
  <c r="T10" i="1"/>
  <c r="AC10" i="1"/>
  <c r="Q8" i="1"/>
  <c r="AC8" i="1" s="1"/>
  <c r="Q11" i="1"/>
  <c r="AC11" i="1" s="1"/>
  <c r="AC25" i="1"/>
  <c r="AC29" i="1"/>
  <c r="AC33" i="1"/>
  <c r="AC48" i="1"/>
  <c r="Q52" i="1"/>
  <c r="AC52" i="1" s="1"/>
  <c r="Q56" i="1"/>
  <c r="AC56" i="1" s="1"/>
  <c r="AC62" i="1"/>
  <c r="Q26" i="1"/>
  <c r="AC26" i="1" s="1"/>
  <c r="AC28" i="1"/>
  <c r="Q30" i="1"/>
  <c r="AC30" i="1" s="1"/>
  <c r="Q32" i="1"/>
  <c r="AC32" i="1" s="1"/>
  <c r="Q47" i="1"/>
  <c r="AC47" i="1" s="1"/>
  <c r="Q49" i="1"/>
  <c r="AC49" i="1" s="1"/>
  <c r="AC51" i="1"/>
  <c r="AC53" i="1"/>
  <c r="Q55" i="1"/>
  <c r="AC55" i="1" s="1"/>
  <c r="AC59" i="1"/>
  <c r="Q61" i="1"/>
  <c r="AC61" i="1" s="1"/>
  <c r="Q63" i="1"/>
  <c r="AC63" i="1" s="1"/>
  <c r="Q71" i="1"/>
  <c r="AC71" i="1" s="1"/>
  <c r="Q75" i="1"/>
  <c r="AC75" i="1" s="1"/>
  <c r="Q77" i="1"/>
  <c r="AC77" i="1" s="1"/>
  <c r="AC82" i="1"/>
  <c r="AC111" i="1"/>
  <c r="AC115" i="1"/>
  <c r="T84" i="1"/>
  <c r="T69" i="1"/>
  <c r="T45" i="1"/>
  <c r="T43" i="1"/>
  <c r="T41" i="1"/>
  <c r="T39" i="1"/>
  <c r="T37" i="1"/>
  <c r="T22" i="1"/>
  <c r="T20" i="1"/>
  <c r="T18" i="1"/>
  <c r="T16" i="1"/>
  <c r="T9" i="1"/>
  <c r="T6" i="1"/>
  <c r="K11" i="1"/>
  <c r="K87" i="1"/>
  <c r="K86" i="1"/>
  <c r="K106" i="1"/>
  <c r="U106" i="1"/>
  <c r="U89" i="1"/>
  <c r="F5" i="1"/>
  <c r="T86" i="1"/>
  <c r="K15" i="1"/>
  <c r="T79" i="1"/>
  <c r="P35" i="1"/>
  <c r="T15" i="1"/>
  <c r="E5" i="1"/>
  <c r="P12" i="1"/>
  <c r="U38" i="1"/>
  <c r="U54" i="1"/>
  <c r="U22" i="1"/>
  <c r="U64" i="1"/>
  <c r="U46" i="1"/>
  <c r="U30" i="1"/>
  <c r="U14" i="1"/>
  <c r="T110" i="1"/>
  <c r="T102" i="1"/>
  <c r="T95" i="1"/>
  <c r="U87" i="1"/>
  <c r="U79" i="1"/>
  <c r="U71" i="1"/>
  <c r="T114" i="1"/>
  <c r="T106" i="1"/>
  <c r="T99" i="1"/>
  <c r="T91" i="1"/>
  <c r="U83" i="1"/>
  <c r="U75" i="1"/>
  <c r="U67" i="1"/>
  <c r="U58" i="1"/>
  <c r="U50" i="1"/>
  <c r="U42" i="1"/>
  <c r="U34" i="1"/>
  <c r="U26" i="1"/>
  <c r="U18" i="1"/>
  <c r="U10" i="1"/>
  <c r="T116" i="1"/>
  <c r="T112" i="1"/>
  <c r="T108" i="1"/>
  <c r="T104" i="1"/>
  <c r="T97" i="1"/>
  <c r="T93" i="1"/>
  <c r="T89" i="1"/>
  <c r="U85" i="1"/>
  <c r="U81" i="1"/>
  <c r="U77" i="1"/>
  <c r="U73" i="1"/>
  <c r="U69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115" i="1"/>
  <c r="T113" i="1"/>
  <c r="T109" i="1"/>
  <c r="T107" i="1"/>
  <c r="T105" i="1"/>
  <c r="T103" i="1"/>
  <c r="T101" i="1"/>
  <c r="T100" i="1"/>
  <c r="T98" i="1"/>
  <c r="T96" i="1"/>
  <c r="T94" i="1"/>
  <c r="T92" i="1"/>
  <c r="T90" i="1"/>
  <c r="U88" i="1"/>
  <c r="U86" i="1"/>
  <c r="U84" i="1"/>
  <c r="U82" i="1"/>
  <c r="U80" i="1"/>
  <c r="U78" i="1"/>
  <c r="U76" i="1"/>
  <c r="U74" i="1"/>
  <c r="U72" i="1"/>
  <c r="U70" i="1"/>
  <c r="U68" i="1"/>
  <c r="U66" i="1"/>
  <c r="U65" i="1"/>
  <c r="U63" i="1"/>
  <c r="U62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40" i="1" l="1"/>
  <c r="T44" i="1"/>
  <c r="T74" i="1"/>
  <c r="T78" i="1"/>
  <c r="T8" i="1"/>
  <c r="T25" i="1"/>
  <c r="Q12" i="1"/>
  <c r="AC12" i="1" s="1"/>
  <c r="T26" i="1"/>
  <c r="T30" i="1"/>
  <c r="T47" i="1"/>
  <c r="T51" i="1"/>
  <c r="T55" i="1"/>
  <c r="T61" i="1"/>
  <c r="T71" i="1"/>
  <c r="T77" i="1"/>
  <c r="T11" i="1"/>
  <c r="T29" i="1"/>
  <c r="T111" i="1"/>
  <c r="Q35" i="1"/>
  <c r="AC35" i="1" s="1"/>
  <c r="T82" i="1"/>
  <c r="T28" i="1"/>
  <c r="T32" i="1"/>
  <c r="T49" i="1"/>
  <c r="T53" i="1"/>
  <c r="T59" i="1"/>
  <c r="T63" i="1"/>
  <c r="T75" i="1"/>
  <c r="T17" i="1"/>
  <c r="T19" i="1"/>
  <c r="T21" i="1"/>
  <c r="T23" i="1"/>
  <c r="T48" i="1"/>
  <c r="T52" i="1"/>
  <c r="T56" i="1"/>
  <c r="T62" i="1"/>
  <c r="K5" i="1"/>
  <c r="P5" i="1"/>
  <c r="U35" i="1"/>
  <c r="Q5" i="1" l="1"/>
  <c r="T35" i="1"/>
  <c r="AC5" i="1"/>
  <c r="T12" i="1"/>
</calcChain>
</file>

<file path=xl/sharedStrings.xml><?xml version="1.0" encoding="utf-8"?>
<sst xmlns="http://schemas.openxmlformats.org/spreadsheetml/2006/main" count="430" uniqueCount="186">
  <si>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</si>
  <si>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</si>
  <si>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</si>
  <si>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</si>
  <si>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</si>
  <si>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</si>
  <si>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</si>
  <si>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</si>
  <si>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</si>
  <si>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</si>
  <si>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</si>
  <si>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</si>
  <si>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</si>
  <si>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</si>
  <si>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</si>
  <si>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</si>
  <si>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</si>
  <si>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</si>
  <si>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</si>
  <si>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</si>
  <si>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</si>
  <si>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</si>
  <si>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</si>
  <si>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20,04,</t>
  </si>
  <si>
    <t>18,04,</t>
  </si>
  <si>
    <t>17,04,</t>
  </si>
  <si>
    <t>11,04,</t>
  </si>
  <si>
    <t>10,04,</t>
  </si>
  <si>
    <t>04,04,</t>
  </si>
  <si>
    <t>03,04,</t>
  </si>
  <si>
    <t>28,03,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</si>
  <si>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</si>
  <si>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</si>
  <si>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</si>
  <si>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</si>
  <si>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</si>
  <si>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 / необходимо увеличить продажи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</si>
  <si>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</si>
  <si>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</si>
  <si>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</si>
  <si>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</si>
  <si>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</si>
  <si>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необходимо увеличить продажи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</si>
  <si>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</si>
  <si>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</si>
  <si>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</si>
  <si>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</si>
  <si>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</si>
  <si>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</si>
  <si>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</si>
  <si>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</si>
  <si>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</si>
  <si>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</si>
  <si>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</si>
  <si>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</si>
  <si>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</si>
  <si>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</si>
  <si>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</si>
  <si>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</si>
  <si>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</si>
  <si>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</si>
  <si>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</si>
  <si>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</si>
  <si>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</si>
  <si>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</si>
  <si>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</si>
  <si>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</si>
  <si>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</si>
  <si>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</si>
  <si>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</si>
  <si>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</si>
  <si>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</si>
  <si>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вывод (Савельев)</t>
  </si>
  <si>
    <t>248  Сардельки Сочные ТМ Особый рецепт,   ПОКОМ</t>
  </si>
  <si>
    <t>то же сто 249</t>
  </si>
  <si>
    <t>249  Сардельки Сочные, ПОКОМ</t>
  </si>
  <si>
    <t>то же что 248 (задвоенное СКЮ)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</si>
  <si>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</si>
  <si>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</si>
  <si>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</si>
  <si>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</si>
  <si>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</si>
  <si>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</si>
  <si>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</si>
  <si>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</si>
  <si>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</si>
  <si>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</si>
  <si>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</si>
  <si>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</si>
  <si>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</si>
  <si>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</si>
  <si>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</si>
  <si>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</si>
  <si>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</si>
  <si>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</si>
  <si>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</si>
  <si>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</si>
  <si>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</si>
  <si>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</si>
  <si>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 / необходимо увеличить продажи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</si>
  <si>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</si>
  <si>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</si>
  <si>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</si>
  <si>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</si>
  <si>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</si>
  <si>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</si>
  <si>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</si>
  <si>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</si>
  <si>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</si>
  <si>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</si>
  <si>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</si>
  <si>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то же что 476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</si>
  <si>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</si>
  <si>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</si>
  <si>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</si>
  <si>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</si>
  <si>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</si>
  <si>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</si>
  <si>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</si>
  <si>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</si>
  <si>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</si>
  <si>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</si>
  <si>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</si>
  <si>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</si>
  <si>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вывод (Савельев) / то же что 431 / необходимо увеличить продажи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</si>
  <si>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</si>
  <si>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</si>
  <si>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</si>
  <si>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</si>
  <si>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</si>
  <si>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</si>
  <si>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блок (Савельев)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</si>
  <si>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</si>
  <si>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</si>
  <si>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</si>
  <si>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</si>
  <si>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</si>
  <si>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</si>
  <si>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вывод (Савельев) / то же что 406 / необходимо увеличить продажи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</si>
  <si>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</si>
  <si>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</si>
  <si>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 / необходимо увеличить продажи</t>
  </si>
  <si>
    <t>396 Сардельки «Филейские» Фикс.вес 0,4 NDX мгс ТМ «Вязанка»</t>
  </si>
  <si>
    <t>вывод (Савельев) / то же что 483 / необходимо увеличить продажи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</si>
  <si>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</si>
  <si>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</si>
  <si>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</si>
  <si>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 (задвоенное СКЮ)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</si>
  <si>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</si>
  <si>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</si>
  <si>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</si>
  <si>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</si>
  <si>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</si>
  <si>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</si>
  <si>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</si>
  <si>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</si>
  <si>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</si>
  <si>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</si>
  <si>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441 Колбаса Стародворье Докторская стародворская Бордо вар п/а вес  Поком</t>
  </si>
  <si>
    <t>то же что 222 / необходимо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</si>
  <si>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</si>
  <si>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</si>
  <si>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</si>
  <si>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</si>
  <si>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</si>
  <si>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что 016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</si>
  <si>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</si>
  <si>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</si>
  <si>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</si>
  <si>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</si>
  <si>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</si>
  <si>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</si>
  <si>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</si>
  <si>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</si>
  <si>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</si>
  <si>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</si>
  <si>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</si>
  <si>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</si>
  <si>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 / необходимо увеличить продажи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</si>
  <si>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</si>
  <si>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</si>
  <si>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055 (задвоенное СКЮ)</t>
  </si>
  <si>
    <t>то же что 392 (задвоенное СКЮ)</t>
  </si>
  <si>
    <r>
      <t xml:space="preserve">то же что 342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</si>
  <si>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заказ</t>
  </si>
  <si>
    <t>22,04,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</si>
</sst>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42578125" style="8" customWidth="1"/>
    <col min="8" max="8" width="5.42578125" customWidth="1"/>
    <col min="9" max="9" width="13.42578125" customWidth="1"/>
    <col min="10" max="11" width="6.85546875" customWidth="1"/>
    <col min="12" max="13" width="0.85546875" customWidth="1"/>
    <col min="14" max="18" width="6.85546875" customWidth="1"/>
    <col min="19" max="19" width="21.85546875" customWidth="1"/>
    <col min="20" max="21" width="5.42578125" customWidth="1"/>
    <col min="22" max="27" width="6.42578125" customWidth="1"/>
    <col min="28" max="28" width="37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13698.980999999998</v>
      </c>
      <c r="F5" s="4">
        <f>SUM(F6:F496)</f>
        <v>16409.839</v>
      </c>
      <c r="G5" s="6"/>
      <c r="H5" s="1"/>
      <c r="I5" s="1"/>
      <c r="J5" s="4">
        <f t="shared" ref="J5:R5" si="0">SUM(J6:J496)</f>
        <v>15414.270999999997</v>
      </c>
      <c r="K5" s="4">
        <f t="shared" si="0"/>
        <v>-1715.2899999999991</v>
      </c>
      <c r="L5" s="4">
        <f t="shared" si="0"/>
        <v>0</v>
      </c>
      <c r="M5" s="4">
        <f t="shared" si="0"/>
        <v>0</v>
      </c>
      <c r="N5" s="4">
        <f t="shared" si="0"/>
        <v>4635.234599999997</v>
      </c>
      <c r="O5" s="4">
        <f t="shared" si="0"/>
        <v>8087.0488000000005</v>
      </c>
      <c r="P5" s="4">
        <f t="shared" si="0"/>
        <v>2739.7961999999993</v>
      </c>
      <c r="Q5" s="4">
        <f t="shared" si="0"/>
        <v>4890.6211999999996</v>
      </c>
      <c r="R5" s="4">
        <f t="shared" si="0"/>
        <v>0</v>
      </c>
      <c r="S5" s="1"/>
      <c r="T5" s="1"/>
      <c r="U5" s="1"/>
      <c r="V5" s="4">
        <f t="shared" ref="V5:AA5" si="1">SUM(V6:V496)</f>
        <v>2795.9750000000004</v>
      </c>
      <c r="W5" s="4">
        <f t="shared" si="1"/>
        <v>2646.7307999999989</v>
      </c>
      <c r="X5" s="4">
        <f t="shared" si="1"/>
        <v>2604.9217999999987</v>
      </c>
      <c r="Y5" s="4">
        <f t="shared" si="1"/>
        <v>3247.6796000000008</v>
      </c>
      <c r="Z5" s="4">
        <f t="shared" si="1"/>
        <v>3347.0860000000007</v>
      </c>
      <c r="AA5" s="4">
        <f t="shared" si="1"/>
        <v>3615.776400000002</v>
      </c>
      <c r="AB5" s="1"/>
      <c r="AC5" s="4">
        <f>SUM(AC6:AC496)</f>
        <v>4062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270.80500000000001</v>
      </c>
      <c r="D6" s="1"/>
      <c r="E6" s="1">
        <v>95.542000000000002</v>
      </c>
      <c r="F6" s="1">
        <v>153.791</v>
      </c>
      <c r="G6" s="6">
        <v>1</v>
      </c>
      <c r="H6" s="1">
        <v>50</v>
      </c>
      <c r="I6" s="1" t="s">
        <v>33</v>
      </c>
      <c r="J6" s="1">
        <v>90.769000000000005</v>
      </c>
      <c r="K6" s="1">
        <f t="shared" ref="K6:K37" si="2">E6-J6</f>
        <v>4.7729999999999961</v>
      </c>
      <c r="L6" s="1"/>
      <c r="M6" s="1"/>
      <c r="N6" s="1"/>
      <c r="O6" s="1">
        <v>10.82900000000001</v>
      </c>
      <c r="P6" s="1">
        <f>E6/5</f>
        <v>19.1084</v>
      </c>
      <c r="Q6" s="5">
        <f>12*P6-O6-N6-F6</f>
        <v>64.680799999999977</v>
      </c>
      <c r="R6" s="5"/>
      <c r="S6" s="1"/>
      <c r="T6" s="1">
        <f>(F6+N6+O6+Q6)/P6</f>
        <v>12</v>
      </c>
      <c r="U6" s="1">
        <f>(F6+N6+O6)/P6</f>
        <v>8.6150593456281008</v>
      </c>
      <c r="V6" s="1">
        <v>18.775600000000001</v>
      </c>
      <c r="W6" s="1">
        <v>11.991199999999999</v>
      </c>
      <c r="X6" s="1">
        <v>11.826000000000001</v>
      </c>
      <c r="Y6" s="1">
        <v>11.7064</v>
      </c>
      <c r="Z6" s="1">
        <v>14.088200000000001</v>
      </c>
      <c r="AA6" s="1">
        <v>26.298400000000001</v>
      </c>
      <c r="AB6" s="1"/>
      <c r="AC6" s="1">
        <f t="shared" ref="AC6:AC37" si="3">ROUND(Q6*G6,0)</f>
        <v>65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7" t="s">
        <v>34</v>
      </c>
      <c r="B7" s="17" t="s">
        <v>32</v>
      </c>
      <c r="C7" s="17">
        <v>59.470999999999997</v>
      </c>
      <c r="D7" s="17"/>
      <c r="E7" s="17">
        <v>12.308999999999999</v>
      </c>
      <c r="F7" s="17">
        <v>43.856000000000002</v>
      </c>
      <c r="G7" s="18">
        <v>0</v>
      </c>
      <c r="H7" s="17">
        <v>30</v>
      </c>
      <c r="I7" s="17" t="s">
        <v>35</v>
      </c>
      <c r="J7" s="17">
        <v>11.929</v>
      </c>
      <c r="K7" s="17">
        <f t="shared" si="2"/>
        <v>0.37999999999999901</v>
      </c>
      <c r="L7" s="17"/>
      <c r="M7" s="17"/>
      <c r="N7" s="17"/>
      <c r="O7" s="17"/>
      <c r="P7" s="17">
        <f t="shared" ref="P7:P67" si="4">E7/5</f>
        <v>2.4617999999999998</v>
      </c>
      <c r="Q7" s="19"/>
      <c r="R7" s="19"/>
      <c r="S7" s="17"/>
      <c r="T7" s="17">
        <f t="shared" ref="T7:T67" si="5">(F7+N7+O7+Q7)/P7</f>
        <v>17.814607197985218</v>
      </c>
      <c r="U7" s="17">
        <f t="shared" ref="U7:U67" si="6">(F7+N7+O7)/P7</f>
        <v>17.814607197985218</v>
      </c>
      <c r="V7" s="17">
        <v>2.7869999999999999</v>
      </c>
      <c r="W7" s="17">
        <v>3.1663999999999999</v>
      </c>
      <c r="X7" s="17">
        <v>2.5051999999999999</v>
      </c>
      <c r="Y7" s="17">
        <v>0</v>
      </c>
      <c r="Z7" s="17">
        <v>0</v>
      </c>
      <c r="AA7" s="17">
        <v>4.8524000000000003</v>
      </c>
      <c r="AB7" s="13" t="s">
        <v>36</v>
      </c>
      <c r="AC7" s="17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110.789</v>
      </c>
      <c r="D8" s="1"/>
      <c r="E8" s="16">
        <f>67.87+E104</f>
        <v>73.262</v>
      </c>
      <c r="F8" s="1">
        <v>30.323</v>
      </c>
      <c r="G8" s="6">
        <v>1</v>
      </c>
      <c r="H8" s="1">
        <v>45</v>
      </c>
      <c r="I8" s="1" t="s">
        <v>33</v>
      </c>
      <c r="J8" s="1">
        <v>69.484999999999999</v>
      </c>
      <c r="K8" s="1">
        <f t="shared" si="2"/>
        <v>3.777000000000001</v>
      </c>
      <c r="L8" s="1"/>
      <c r="M8" s="1"/>
      <c r="N8" s="1"/>
      <c r="O8" s="1">
        <v>95.81819999999999</v>
      </c>
      <c r="P8" s="1">
        <f t="shared" si="4"/>
        <v>14.6524</v>
      </c>
      <c r="Q8" s="5">
        <f t="shared" ref="Q8:Q12" si="7">12*P8-O8-N8-F8</f>
        <v>49.68760000000001</v>
      </c>
      <c r="R8" s="5"/>
      <c r="S8" s="1"/>
      <c r="T8" s="1">
        <f t="shared" si="5"/>
        <v>12</v>
      </c>
      <c r="U8" s="1">
        <f t="shared" si="6"/>
        <v>8.6089104856542278</v>
      </c>
      <c r="V8" s="1">
        <v>14.6248</v>
      </c>
      <c r="W8" s="1">
        <v>8.7784000000000013</v>
      </c>
      <c r="X8" s="1">
        <v>8.8043999999999993</v>
      </c>
      <c r="Y8" s="1">
        <v>10.131</v>
      </c>
      <c r="Z8" s="1">
        <v>10.6732</v>
      </c>
      <c r="AA8" s="1">
        <v>14.31</v>
      </c>
      <c r="AB8" s="1" t="s">
        <v>38</v>
      </c>
      <c r="AC8" s="1">
        <f t="shared" si="3"/>
        <v>50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177.46899999999999</v>
      </c>
      <c r="D9" s="1">
        <v>17.568000000000001</v>
      </c>
      <c r="E9" s="16">
        <f>84.333+E98</f>
        <v>102.59099999999999</v>
      </c>
      <c r="F9" s="1">
        <v>61.558999999999997</v>
      </c>
      <c r="G9" s="6">
        <v>1</v>
      </c>
      <c r="H9" s="1">
        <v>45</v>
      </c>
      <c r="I9" s="1" t="s">
        <v>33</v>
      </c>
      <c r="J9" s="1">
        <v>73.956000000000003</v>
      </c>
      <c r="K9" s="1">
        <f t="shared" si="2"/>
        <v>28.634999999999991</v>
      </c>
      <c r="L9" s="1"/>
      <c r="M9" s="1"/>
      <c r="N9" s="1">
        <v>90</v>
      </c>
      <c r="O9" s="1">
        <v>78.449200000000005</v>
      </c>
      <c r="P9" s="1">
        <f t="shared" si="4"/>
        <v>20.5182</v>
      </c>
      <c r="Q9" s="5">
        <f t="shared" si="7"/>
        <v>16.210200000000015</v>
      </c>
      <c r="R9" s="5"/>
      <c r="S9" s="1"/>
      <c r="T9" s="1">
        <f t="shared" si="5"/>
        <v>12</v>
      </c>
      <c r="U9" s="1">
        <f t="shared" si="6"/>
        <v>11.209959938006257</v>
      </c>
      <c r="V9" s="1">
        <v>22.0762</v>
      </c>
      <c r="W9" s="1">
        <v>19.709</v>
      </c>
      <c r="X9" s="1">
        <v>16.3522</v>
      </c>
      <c r="Y9" s="1">
        <v>15.851800000000001</v>
      </c>
      <c r="Z9" s="1">
        <v>17.429400000000001</v>
      </c>
      <c r="AA9" s="1">
        <v>24.975999999999999</v>
      </c>
      <c r="AB9" s="1" t="s">
        <v>40</v>
      </c>
      <c r="AC9" s="1">
        <f t="shared" si="3"/>
        <v>16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56.665999999999997</v>
      </c>
      <c r="D10" s="1"/>
      <c r="E10" s="1">
        <v>5.1779999999999999</v>
      </c>
      <c r="F10" s="1">
        <v>43.743000000000002</v>
      </c>
      <c r="G10" s="6">
        <v>1</v>
      </c>
      <c r="H10" s="1" t="e">
        <v>#N/A</v>
      </c>
      <c r="I10" s="1" t="s">
        <v>33</v>
      </c>
      <c r="J10" s="1">
        <v>5.1779999999999999</v>
      </c>
      <c r="K10" s="1">
        <f t="shared" si="2"/>
        <v>0</v>
      </c>
      <c r="L10" s="1"/>
      <c r="M10" s="1"/>
      <c r="N10" s="1"/>
      <c r="O10" s="1"/>
      <c r="P10" s="1">
        <f t="shared" si="4"/>
        <v>1.0356000000000001</v>
      </c>
      <c r="Q10" s="5"/>
      <c r="R10" s="5"/>
      <c r="S10" s="1"/>
      <c r="T10" s="1">
        <f t="shared" si="5"/>
        <v>42.239281575898026</v>
      </c>
      <c r="U10" s="1">
        <f t="shared" si="6"/>
        <v>42.239281575898026</v>
      </c>
      <c r="V10" s="1">
        <v>2.5846</v>
      </c>
      <c r="W10" s="1">
        <v>4.0978000000000003</v>
      </c>
      <c r="X10" s="1">
        <v>2.5488</v>
      </c>
      <c r="Y10" s="1">
        <v>4.5856000000000003</v>
      </c>
      <c r="Z10" s="1">
        <v>4.5856000000000003</v>
      </c>
      <c r="AA10" s="1">
        <v>3.5933999999999999</v>
      </c>
      <c r="AB10" s="13" t="s">
        <v>42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44</v>
      </c>
      <c r="C11" s="1">
        <v>156</v>
      </c>
      <c r="D11" s="1"/>
      <c r="E11" s="16">
        <f>88+E102</f>
        <v>112</v>
      </c>
      <c r="F11" s="1">
        <v>33</v>
      </c>
      <c r="G11" s="6">
        <v>0.45</v>
      </c>
      <c r="H11" s="1">
        <v>45</v>
      </c>
      <c r="I11" s="1" t="s">
        <v>33</v>
      </c>
      <c r="J11" s="1">
        <v>88</v>
      </c>
      <c r="K11" s="1">
        <f t="shared" si="2"/>
        <v>24</v>
      </c>
      <c r="L11" s="1"/>
      <c r="M11" s="1"/>
      <c r="N11" s="1">
        <v>42.199999999999989</v>
      </c>
      <c r="O11" s="1">
        <v>163.4</v>
      </c>
      <c r="P11" s="1">
        <f t="shared" si="4"/>
        <v>22.4</v>
      </c>
      <c r="Q11" s="5">
        <f t="shared" si="7"/>
        <v>30.19999999999996</v>
      </c>
      <c r="R11" s="5"/>
      <c r="S11" s="1"/>
      <c r="T11" s="1">
        <f t="shared" si="5"/>
        <v>11.999999999999998</v>
      </c>
      <c r="U11" s="1">
        <f t="shared" si="6"/>
        <v>10.651785714285715</v>
      </c>
      <c r="V11" s="1">
        <v>22.6</v>
      </c>
      <c r="W11" s="1">
        <v>15.6</v>
      </c>
      <c r="X11" s="1">
        <v>13.2</v>
      </c>
      <c r="Y11" s="1">
        <v>14.6</v>
      </c>
      <c r="Z11" s="1">
        <v>20.2</v>
      </c>
      <c r="AA11" s="1">
        <v>24.2</v>
      </c>
      <c r="AB11" s="1" t="s">
        <v>45</v>
      </c>
      <c r="AC11" s="1">
        <f t="shared" si="3"/>
        <v>14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44</v>
      </c>
      <c r="C12" s="1">
        <v>264</v>
      </c>
      <c r="D12" s="1"/>
      <c r="E12" s="16">
        <f>113+E103</f>
        <v>137</v>
      </c>
      <c r="F12" s="1">
        <v>95</v>
      </c>
      <c r="G12" s="6">
        <v>0.45</v>
      </c>
      <c r="H12" s="1">
        <v>45</v>
      </c>
      <c r="I12" s="1" t="s">
        <v>33</v>
      </c>
      <c r="J12" s="1">
        <v>113</v>
      </c>
      <c r="K12" s="1">
        <f t="shared" si="2"/>
        <v>24</v>
      </c>
      <c r="L12" s="1"/>
      <c r="M12" s="1"/>
      <c r="N12" s="1">
        <v>80</v>
      </c>
      <c r="O12" s="1">
        <v>113.6</v>
      </c>
      <c r="P12" s="1">
        <f t="shared" si="4"/>
        <v>27.4</v>
      </c>
      <c r="Q12" s="5">
        <f t="shared" si="7"/>
        <v>40.19999999999996</v>
      </c>
      <c r="R12" s="5"/>
      <c r="S12" s="1"/>
      <c r="T12" s="1">
        <f t="shared" si="5"/>
        <v>11.999999999999998</v>
      </c>
      <c r="U12" s="1">
        <f t="shared" si="6"/>
        <v>10.532846715328468</v>
      </c>
      <c r="V12" s="1">
        <v>28.6</v>
      </c>
      <c r="W12" s="1">
        <v>26</v>
      </c>
      <c r="X12" s="1">
        <v>22.8</v>
      </c>
      <c r="Y12" s="1">
        <v>30.8</v>
      </c>
      <c r="Z12" s="1">
        <v>34.799999999999997</v>
      </c>
      <c r="AA12" s="1">
        <v>38.6</v>
      </c>
      <c r="AB12" s="1" t="s">
        <v>47</v>
      </c>
      <c r="AC12" s="1">
        <f t="shared" si="3"/>
        <v>18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0" t="s">
        <v>44</v>
      </c>
      <c r="C13" s="10">
        <v>75</v>
      </c>
      <c r="D13" s="10"/>
      <c r="E13" s="10"/>
      <c r="F13" s="10">
        <v>75</v>
      </c>
      <c r="G13" s="11">
        <v>0</v>
      </c>
      <c r="H13" s="10">
        <v>45</v>
      </c>
      <c r="I13" s="10" t="s">
        <v>49</v>
      </c>
      <c r="J13" s="10">
        <v>1</v>
      </c>
      <c r="K13" s="10">
        <f t="shared" si="2"/>
        <v>-1</v>
      </c>
      <c r="L13" s="10"/>
      <c r="M13" s="10"/>
      <c r="N13" s="10"/>
      <c r="O13" s="10"/>
      <c r="P13" s="10">
        <f t="shared" si="4"/>
        <v>0</v>
      </c>
      <c r="Q13" s="12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v>0</v>
      </c>
      <c r="W13" s="10">
        <v>-0.6</v>
      </c>
      <c r="X13" s="10">
        <v>-0.6</v>
      </c>
      <c r="Y13" s="10">
        <v>-0.2</v>
      </c>
      <c r="Z13" s="10">
        <v>-0.2</v>
      </c>
      <c r="AA13" s="10">
        <v>0</v>
      </c>
      <c r="AB13" s="13" t="s">
        <v>42</v>
      </c>
      <c r="AC13" s="10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44</v>
      </c>
      <c r="C14" s="1">
        <v>37</v>
      </c>
      <c r="D14" s="1"/>
      <c r="E14" s="1">
        <v>2</v>
      </c>
      <c r="F14" s="1">
        <v>35</v>
      </c>
      <c r="G14" s="6">
        <v>0.17</v>
      </c>
      <c r="H14" s="1">
        <v>180</v>
      </c>
      <c r="I14" s="1" t="s">
        <v>33</v>
      </c>
      <c r="J14" s="1">
        <v>2</v>
      </c>
      <c r="K14" s="1">
        <f t="shared" si="2"/>
        <v>0</v>
      </c>
      <c r="L14" s="1"/>
      <c r="M14" s="1"/>
      <c r="N14" s="1"/>
      <c r="O14" s="1"/>
      <c r="P14" s="1">
        <f t="shared" si="4"/>
        <v>0.4</v>
      </c>
      <c r="Q14" s="5"/>
      <c r="R14" s="5"/>
      <c r="S14" s="1"/>
      <c r="T14" s="1">
        <f t="shared" si="5"/>
        <v>87.5</v>
      </c>
      <c r="U14" s="1">
        <f t="shared" si="6"/>
        <v>87.5</v>
      </c>
      <c r="V14" s="1">
        <v>0.4</v>
      </c>
      <c r="W14" s="1">
        <v>1.2</v>
      </c>
      <c r="X14" s="1">
        <v>1.8</v>
      </c>
      <c r="Y14" s="1">
        <v>1</v>
      </c>
      <c r="Z14" s="1">
        <v>0.6</v>
      </c>
      <c r="AA14" s="1">
        <v>0.6</v>
      </c>
      <c r="AB14" s="13" t="s">
        <v>42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51</v>
      </c>
      <c r="B15" s="1" t="s">
        <v>44</v>
      </c>
      <c r="C15" s="1"/>
      <c r="D15" s="1"/>
      <c r="E15" s="16">
        <f>E65</f>
        <v>2</v>
      </c>
      <c r="F15" s="16">
        <f>F65</f>
        <v>39</v>
      </c>
      <c r="G15" s="6">
        <v>0.45</v>
      </c>
      <c r="H15" s="1" t="e">
        <v>#N/A</v>
      </c>
      <c r="I15" s="1" t="s">
        <v>33</v>
      </c>
      <c r="J15" s="1"/>
      <c r="K15" s="1">
        <f t="shared" si="2"/>
        <v>2</v>
      </c>
      <c r="L15" s="1"/>
      <c r="M15" s="1"/>
      <c r="N15" s="1"/>
      <c r="O15" s="1"/>
      <c r="P15" s="1">
        <f t="shared" si="4"/>
        <v>0.4</v>
      </c>
      <c r="Q15" s="5"/>
      <c r="R15" s="5"/>
      <c r="S15" s="1"/>
      <c r="T15" s="1">
        <f t="shared" si="5"/>
        <v>97.5</v>
      </c>
      <c r="U15" s="1">
        <f t="shared" si="6"/>
        <v>97.5</v>
      </c>
      <c r="V15" s="1">
        <v>0.6</v>
      </c>
      <c r="W15" s="1">
        <v>1.6</v>
      </c>
      <c r="X15" s="1">
        <v>2.2000000000000002</v>
      </c>
      <c r="Y15" s="1">
        <v>3.8</v>
      </c>
      <c r="Z15" s="1">
        <v>3.2</v>
      </c>
      <c r="AA15" s="1">
        <v>1.8</v>
      </c>
      <c r="AB15" s="15" t="s">
        <v>183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44</v>
      </c>
      <c r="C16" s="1">
        <v>35</v>
      </c>
      <c r="D16" s="1">
        <v>12</v>
      </c>
      <c r="E16" s="1">
        <v>41</v>
      </c>
      <c r="F16" s="1"/>
      <c r="G16" s="6">
        <v>0.3</v>
      </c>
      <c r="H16" s="1">
        <v>40</v>
      </c>
      <c r="I16" s="1" t="s">
        <v>33</v>
      </c>
      <c r="J16" s="1">
        <v>41</v>
      </c>
      <c r="K16" s="1">
        <f t="shared" si="2"/>
        <v>0</v>
      </c>
      <c r="L16" s="1"/>
      <c r="M16" s="1"/>
      <c r="N16" s="1"/>
      <c r="O16" s="1">
        <v>53.8</v>
      </c>
      <c r="P16" s="1">
        <f t="shared" si="4"/>
        <v>8.1999999999999993</v>
      </c>
      <c r="Q16" s="5">
        <f t="shared" ref="Q16:Q23" si="8">12*P16-O16-N16-F16</f>
        <v>44.599999999999994</v>
      </c>
      <c r="R16" s="5"/>
      <c r="S16" s="1"/>
      <c r="T16" s="1">
        <f t="shared" si="5"/>
        <v>12</v>
      </c>
      <c r="U16" s="1">
        <f t="shared" si="6"/>
        <v>6.5609756097560981</v>
      </c>
      <c r="V16" s="1">
        <v>8.4</v>
      </c>
      <c r="W16" s="1">
        <v>3.2</v>
      </c>
      <c r="X16" s="1">
        <v>2.6</v>
      </c>
      <c r="Y16" s="1">
        <v>4.8</v>
      </c>
      <c r="Z16" s="1">
        <v>4.4000000000000004</v>
      </c>
      <c r="AA16" s="1">
        <v>4.4000000000000004</v>
      </c>
      <c r="AB16" s="1"/>
      <c r="AC16" s="1">
        <f t="shared" si="3"/>
        <v>13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44</v>
      </c>
      <c r="C17" s="1">
        <v>40</v>
      </c>
      <c r="D17" s="1"/>
      <c r="E17" s="1">
        <v>27</v>
      </c>
      <c r="F17" s="1">
        <v>11</v>
      </c>
      <c r="G17" s="6">
        <v>0.4</v>
      </c>
      <c r="H17" s="1">
        <v>50</v>
      </c>
      <c r="I17" s="1" t="s">
        <v>33</v>
      </c>
      <c r="J17" s="1">
        <v>27</v>
      </c>
      <c r="K17" s="1">
        <f t="shared" si="2"/>
        <v>0</v>
      </c>
      <c r="L17" s="1"/>
      <c r="M17" s="1"/>
      <c r="N17" s="1"/>
      <c r="O17" s="1">
        <v>14</v>
      </c>
      <c r="P17" s="1">
        <f t="shared" si="4"/>
        <v>5.4</v>
      </c>
      <c r="Q17" s="5">
        <f t="shared" si="8"/>
        <v>39.800000000000011</v>
      </c>
      <c r="R17" s="5"/>
      <c r="S17" s="1"/>
      <c r="T17" s="1">
        <f t="shared" si="5"/>
        <v>12.000000000000002</v>
      </c>
      <c r="U17" s="1">
        <f t="shared" si="6"/>
        <v>4.6296296296296298</v>
      </c>
      <c r="V17" s="1">
        <v>3.6</v>
      </c>
      <c r="W17" s="1">
        <v>1.8</v>
      </c>
      <c r="X17" s="1">
        <v>2.2000000000000002</v>
      </c>
      <c r="Y17" s="1">
        <v>1</v>
      </c>
      <c r="Z17" s="1">
        <v>1</v>
      </c>
      <c r="AA17" s="1">
        <v>1.6</v>
      </c>
      <c r="AB17" s="1"/>
      <c r="AC17" s="1">
        <f t="shared" si="3"/>
        <v>16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44</v>
      </c>
      <c r="C18" s="1">
        <v>197</v>
      </c>
      <c r="D18" s="1"/>
      <c r="E18" s="1">
        <v>29</v>
      </c>
      <c r="F18" s="1">
        <v>164</v>
      </c>
      <c r="G18" s="6">
        <v>0.17</v>
      </c>
      <c r="H18" s="1">
        <v>180</v>
      </c>
      <c r="I18" s="1" t="s">
        <v>33</v>
      </c>
      <c r="J18" s="1">
        <v>29</v>
      </c>
      <c r="K18" s="1">
        <f t="shared" si="2"/>
        <v>0</v>
      </c>
      <c r="L18" s="1"/>
      <c r="M18" s="1"/>
      <c r="N18" s="1"/>
      <c r="O18" s="1"/>
      <c r="P18" s="1">
        <f t="shared" si="4"/>
        <v>5.8</v>
      </c>
      <c r="Q18" s="5"/>
      <c r="R18" s="5"/>
      <c r="S18" s="1"/>
      <c r="T18" s="1">
        <f t="shared" si="5"/>
        <v>28.27586206896552</v>
      </c>
      <c r="U18" s="1">
        <f t="shared" si="6"/>
        <v>28.27586206896552</v>
      </c>
      <c r="V18" s="1">
        <v>6.6</v>
      </c>
      <c r="W18" s="1">
        <v>6</v>
      </c>
      <c r="X18" s="1">
        <v>5.8</v>
      </c>
      <c r="Y18" s="1">
        <v>3.4</v>
      </c>
      <c r="Z18" s="1">
        <v>4</v>
      </c>
      <c r="AA18" s="1">
        <v>6.6</v>
      </c>
      <c r="AB18" s="13" t="s">
        <v>42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44</v>
      </c>
      <c r="C19" s="1">
        <v>56</v>
      </c>
      <c r="D19" s="1"/>
      <c r="E19" s="1">
        <v>19</v>
      </c>
      <c r="F19" s="1">
        <v>27</v>
      </c>
      <c r="G19" s="6">
        <v>0.35</v>
      </c>
      <c r="H19" s="1" t="e">
        <v>#N/A</v>
      </c>
      <c r="I19" s="1" t="s">
        <v>33</v>
      </c>
      <c r="J19" s="1">
        <v>19</v>
      </c>
      <c r="K19" s="1">
        <f t="shared" si="2"/>
        <v>0</v>
      </c>
      <c r="L19" s="1"/>
      <c r="M19" s="1"/>
      <c r="N19" s="1">
        <v>16.400000000000009</v>
      </c>
      <c r="O19" s="1"/>
      <c r="P19" s="1">
        <f t="shared" si="4"/>
        <v>3.8</v>
      </c>
      <c r="Q19" s="5"/>
      <c r="R19" s="5"/>
      <c r="S19" s="1"/>
      <c r="T19" s="1">
        <f t="shared" si="5"/>
        <v>11.421052631578949</v>
      </c>
      <c r="U19" s="1">
        <f t="shared" si="6"/>
        <v>11.421052631578949</v>
      </c>
      <c r="V19" s="1">
        <v>3.8</v>
      </c>
      <c r="W19" s="1">
        <v>5.2</v>
      </c>
      <c r="X19" s="1">
        <v>4.8</v>
      </c>
      <c r="Y19" s="1">
        <v>5.8</v>
      </c>
      <c r="Z19" s="1">
        <v>6.8</v>
      </c>
      <c r="AA19" s="1">
        <v>4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44</v>
      </c>
      <c r="C20" s="1">
        <v>13</v>
      </c>
      <c r="D20" s="1">
        <v>48</v>
      </c>
      <c r="E20" s="1">
        <v>18</v>
      </c>
      <c r="F20" s="1">
        <v>35</v>
      </c>
      <c r="G20" s="6">
        <v>0.35</v>
      </c>
      <c r="H20" s="1" t="e">
        <v>#N/A</v>
      </c>
      <c r="I20" s="1" t="s">
        <v>33</v>
      </c>
      <c r="J20" s="1">
        <v>18</v>
      </c>
      <c r="K20" s="1">
        <f t="shared" si="2"/>
        <v>0</v>
      </c>
      <c r="L20" s="1"/>
      <c r="M20" s="1"/>
      <c r="N20" s="1">
        <v>13</v>
      </c>
      <c r="O20" s="1"/>
      <c r="P20" s="1">
        <f t="shared" si="4"/>
        <v>3.6</v>
      </c>
      <c r="Q20" s="5"/>
      <c r="R20" s="5"/>
      <c r="S20" s="1"/>
      <c r="T20" s="1">
        <f t="shared" si="5"/>
        <v>13.333333333333332</v>
      </c>
      <c r="U20" s="1">
        <f t="shared" si="6"/>
        <v>13.333333333333332</v>
      </c>
      <c r="V20" s="1">
        <v>3.8</v>
      </c>
      <c r="W20" s="1">
        <v>5</v>
      </c>
      <c r="X20" s="1">
        <v>5</v>
      </c>
      <c r="Y20" s="1">
        <v>7.2</v>
      </c>
      <c r="Z20" s="1">
        <v>6.2</v>
      </c>
      <c r="AA20" s="1">
        <v>3.8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32</v>
      </c>
      <c r="C21" s="1">
        <v>428.51</v>
      </c>
      <c r="D21" s="1">
        <v>84.03</v>
      </c>
      <c r="E21" s="1">
        <v>249.684</v>
      </c>
      <c r="F21" s="1">
        <v>208.626</v>
      </c>
      <c r="G21" s="6">
        <v>1</v>
      </c>
      <c r="H21" s="1">
        <v>55</v>
      </c>
      <c r="I21" s="1" t="s">
        <v>33</v>
      </c>
      <c r="J21" s="1">
        <v>243.45</v>
      </c>
      <c r="K21" s="1">
        <f t="shared" si="2"/>
        <v>6.2340000000000089</v>
      </c>
      <c r="L21" s="1"/>
      <c r="M21" s="1"/>
      <c r="N21" s="1">
        <v>87.328199999999924</v>
      </c>
      <c r="O21" s="1">
        <v>241.1558</v>
      </c>
      <c r="P21" s="1">
        <f t="shared" si="4"/>
        <v>49.936799999999998</v>
      </c>
      <c r="Q21" s="5">
        <f t="shared" si="8"/>
        <v>62.13160000000002</v>
      </c>
      <c r="R21" s="5"/>
      <c r="S21" s="1"/>
      <c r="T21" s="1">
        <f t="shared" si="5"/>
        <v>12</v>
      </c>
      <c r="U21" s="1">
        <f t="shared" si="6"/>
        <v>10.755795325291167</v>
      </c>
      <c r="V21" s="1">
        <v>52.564</v>
      </c>
      <c r="W21" s="1">
        <v>44.511000000000003</v>
      </c>
      <c r="X21" s="1">
        <v>43.681800000000003</v>
      </c>
      <c r="Y21" s="1">
        <v>55.442399999999999</v>
      </c>
      <c r="Z21" s="1">
        <v>57.184800000000003</v>
      </c>
      <c r="AA21" s="1">
        <v>53.472000000000001</v>
      </c>
      <c r="AB21" s="1"/>
      <c r="AC21" s="1">
        <f t="shared" si="3"/>
        <v>62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32</v>
      </c>
      <c r="C22" s="1">
        <v>3995.5189999999998</v>
      </c>
      <c r="D22" s="1">
        <v>134.33600000000001</v>
      </c>
      <c r="E22" s="1">
        <v>1888.8789999999999</v>
      </c>
      <c r="F22" s="1">
        <v>1808.952</v>
      </c>
      <c r="G22" s="6">
        <v>1</v>
      </c>
      <c r="H22" s="1">
        <v>50</v>
      </c>
      <c r="I22" s="1" t="s">
        <v>33</v>
      </c>
      <c r="J22" s="1">
        <v>1901.8019999999999</v>
      </c>
      <c r="K22" s="1">
        <f t="shared" si="2"/>
        <v>-12.923000000000002</v>
      </c>
      <c r="L22" s="1"/>
      <c r="M22" s="1"/>
      <c r="N22" s="1">
        <v>1000</v>
      </c>
      <c r="O22" s="1">
        <v>963.07019999999966</v>
      </c>
      <c r="P22" s="1">
        <f t="shared" si="4"/>
        <v>377.7758</v>
      </c>
      <c r="Q22" s="5">
        <v>800</v>
      </c>
      <c r="R22" s="5"/>
      <c r="S22" s="1"/>
      <c r="T22" s="1">
        <f t="shared" si="5"/>
        <v>12.102475065898872</v>
      </c>
      <c r="U22" s="1">
        <f t="shared" si="6"/>
        <v>9.9848169205121131</v>
      </c>
      <c r="V22" s="1">
        <v>379.85120000000001</v>
      </c>
      <c r="W22" s="1">
        <v>377.8476</v>
      </c>
      <c r="X22" s="1">
        <v>371.06760000000003</v>
      </c>
      <c r="Y22" s="1">
        <v>461.1952</v>
      </c>
      <c r="Z22" s="1">
        <v>466.8304</v>
      </c>
      <c r="AA22" s="1">
        <v>538.93979999999999</v>
      </c>
      <c r="AB22" s="1"/>
      <c r="AC22" s="1">
        <f t="shared" si="3"/>
        <v>800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32</v>
      </c>
      <c r="C23" s="1">
        <v>451.67899999999997</v>
      </c>
      <c r="D23" s="1">
        <v>72.7</v>
      </c>
      <c r="E23" s="1">
        <v>222.047</v>
      </c>
      <c r="F23" s="1">
        <v>250.92400000000001</v>
      </c>
      <c r="G23" s="6">
        <v>1</v>
      </c>
      <c r="H23" s="1">
        <v>55</v>
      </c>
      <c r="I23" s="1" t="s">
        <v>33</v>
      </c>
      <c r="J23" s="1">
        <v>219.09200000000001</v>
      </c>
      <c r="K23" s="1">
        <f t="shared" si="2"/>
        <v>2.9549999999999841</v>
      </c>
      <c r="L23" s="1"/>
      <c r="M23" s="1"/>
      <c r="N23" s="1">
        <v>110</v>
      </c>
      <c r="O23" s="1">
        <v>103.1506000000001</v>
      </c>
      <c r="P23" s="1">
        <f t="shared" si="4"/>
        <v>44.409399999999998</v>
      </c>
      <c r="Q23" s="5">
        <f t="shared" si="8"/>
        <v>68.83819999999983</v>
      </c>
      <c r="R23" s="5"/>
      <c r="S23" s="1"/>
      <c r="T23" s="1">
        <f t="shared" si="5"/>
        <v>12</v>
      </c>
      <c r="U23" s="1">
        <f t="shared" si="6"/>
        <v>10.449918260548445</v>
      </c>
      <c r="V23" s="1">
        <v>46.095599999999997</v>
      </c>
      <c r="W23" s="1">
        <v>47.31</v>
      </c>
      <c r="X23" s="1">
        <v>44.908000000000001</v>
      </c>
      <c r="Y23" s="1">
        <v>57.119199999999999</v>
      </c>
      <c r="Z23" s="1">
        <v>60.250599999999999</v>
      </c>
      <c r="AA23" s="1">
        <v>60.901800000000001</v>
      </c>
      <c r="AB23" s="1"/>
      <c r="AC23" s="1">
        <f t="shared" si="3"/>
        <v>69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60</v>
      </c>
      <c r="B24" s="17" t="s">
        <v>32</v>
      </c>
      <c r="C24" s="17"/>
      <c r="D24" s="17">
        <v>5.1379999999999999</v>
      </c>
      <c r="E24" s="17">
        <v>4.327</v>
      </c>
      <c r="F24" s="17"/>
      <c r="G24" s="18">
        <v>0</v>
      </c>
      <c r="H24" s="17">
        <v>60</v>
      </c>
      <c r="I24" s="17" t="s">
        <v>33</v>
      </c>
      <c r="J24" s="17">
        <v>6</v>
      </c>
      <c r="K24" s="17">
        <f t="shared" si="2"/>
        <v>-1.673</v>
      </c>
      <c r="L24" s="17"/>
      <c r="M24" s="17"/>
      <c r="N24" s="17"/>
      <c r="O24" s="17"/>
      <c r="P24" s="17">
        <f t="shared" si="4"/>
        <v>0.86539999999999995</v>
      </c>
      <c r="Q24" s="19"/>
      <c r="R24" s="19"/>
      <c r="S24" s="17"/>
      <c r="T24" s="17">
        <f t="shared" si="5"/>
        <v>0</v>
      </c>
      <c r="U24" s="17">
        <f t="shared" si="6"/>
        <v>0</v>
      </c>
      <c r="V24" s="17">
        <v>1.0276000000000001</v>
      </c>
      <c r="W24" s="17">
        <v>1.486</v>
      </c>
      <c r="X24" s="17">
        <v>1.486</v>
      </c>
      <c r="Y24" s="17">
        <v>0</v>
      </c>
      <c r="Z24" s="17">
        <v>0</v>
      </c>
      <c r="AA24" s="17">
        <v>2.2934000000000001</v>
      </c>
      <c r="AB24" s="17" t="s">
        <v>61</v>
      </c>
      <c r="AC24" s="17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32</v>
      </c>
      <c r="C25" s="1">
        <v>3095.6280000000002</v>
      </c>
      <c r="D25" s="1">
        <v>139.78</v>
      </c>
      <c r="E25" s="1">
        <v>1451.3520000000001</v>
      </c>
      <c r="F25" s="1">
        <v>1430.8309999999999</v>
      </c>
      <c r="G25" s="6">
        <v>1</v>
      </c>
      <c r="H25" s="1">
        <v>60</v>
      </c>
      <c r="I25" s="1" t="s">
        <v>33</v>
      </c>
      <c r="J25" s="1">
        <v>1434.884</v>
      </c>
      <c r="K25" s="1">
        <f t="shared" si="2"/>
        <v>16.468000000000075</v>
      </c>
      <c r="L25" s="1"/>
      <c r="M25" s="1"/>
      <c r="N25" s="1">
        <v>700</v>
      </c>
      <c r="O25" s="1">
        <v>1111.8678</v>
      </c>
      <c r="P25" s="1">
        <f t="shared" si="4"/>
        <v>290.2704</v>
      </c>
      <c r="Q25" s="5">
        <v>250</v>
      </c>
      <c r="R25" s="5"/>
      <c r="S25" s="1"/>
      <c r="T25" s="1">
        <f t="shared" si="5"/>
        <v>12.032569631626236</v>
      </c>
      <c r="U25" s="1">
        <f t="shared" si="6"/>
        <v>11.17130372232236</v>
      </c>
      <c r="V25" s="1">
        <v>315.10079999999999</v>
      </c>
      <c r="W25" s="1">
        <v>293.30020000000002</v>
      </c>
      <c r="X25" s="1">
        <v>277.9982</v>
      </c>
      <c r="Y25" s="1">
        <v>361.74200000000002</v>
      </c>
      <c r="Z25" s="1">
        <v>359.42739999999998</v>
      </c>
      <c r="AA25" s="1">
        <v>362.19979999999998</v>
      </c>
      <c r="AB25" s="1"/>
      <c r="AC25" s="1">
        <f t="shared" si="3"/>
        <v>250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32</v>
      </c>
      <c r="C26" s="1">
        <v>117.42</v>
      </c>
      <c r="D26" s="1">
        <v>21.26</v>
      </c>
      <c r="E26" s="1">
        <v>50.167999999999999</v>
      </c>
      <c r="F26" s="1">
        <v>77.956000000000003</v>
      </c>
      <c r="G26" s="6">
        <v>1</v>
      </c>
      <c r="H26" s="1">
        <v>50</v>
      </c>
      <c r="I26" s="1" t="s">
        <v>33</v>
      </c>
      <c r="J26" s="1">
        <v>50.374000000000002</v>
      </c>
      <c r="K26" s="1">
        <f t="shared" si="2"/>
        <v>-0.20600000000000307</v>
      </c>
      <c r="L26" s="1"/>
      <c r="M26" s="1"/>
      <c r="N26" s="1"/>
      <c r="O26" s="1">
        <v>17.070799999999991</v>
      </c>
      <c r="P26" s="1">
        <f t="shared" si="4"/>
        <v>10.0336</v>
      </c>
      <c r="Q26" s="5">
        <f t="shared" ref="Q26:Q32" si="9">12*P26-O26-N26-F26</f>
        <v>25.376400000000004</v>
      </c>
      <c r="R26" s="5"/>
      <c r="S26" s="1"/>
      <c r="T26" s="1">
        <f t="shared" si="5"/>
        <v>12</v>
      </c>
      <c r="U26" s="1">
        <f t="shared" si="6"/>
        <v>9.4708579173975433</v>
      </c>
      <c r="V26" s="1">
        <v>9.678799999999999</v>
      </c>
      <c r="W26" s="1">
        <v>7.7308000000000003</v>
      </c>
      <c r="X26" s="1">
        <v>8.2763999999999989</v>
      </c>
      <c r="Y26" s="1">
        <v>13.231199999999999</v>
      </c>
      <c r="Z26" s="1">
        <v>13.2296</v>
      </c>
      <c r="AA26" s="1">
        <v>11.134</v>
      </c>
      <c r="AB26" s="1"/>
      <c r="AC26" s="1">
        <f t="shared" si="3"/>
        <v>25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32</v>
      </c>
      <c r="C27" s="1">
        <v>425.45100000000002</v>
      </c>
      <c r="D27" s="1">
        <v>63.15</v>
      </c>
      <c r="E27" s="1">
        <v>218.09</v>
      </c>
      <c r="F27" s="1">
        <v>218.57900000000001</v>
      </c>
      <c r="G27" s="6">
        <v>1</v>
      </c>
      <c r="H27" s="1">
        <v>55</v>
      </c>
      <c r="I27" s="1" t="s">
        <v>33</v>
      </c>
      <c r="J27" s="1">
        <v>1964.56</v>
      </c>
      <c r="K27" s="1">
        <f t="shared" si="2"/>
        <v>-1746.47</v>
      </c>
      <c r="L27" s="1"/>
      <c r="M27" s="1"/>
      <c r="N27" s="1">
        <v>130</v>
      </c>
      <c r="O27" s="1">
        <v>141.5078</v>
      </c>
      <c r="P27" s="1">
        <f t="shared" si="4"/>
        <v>43.618000000000002</v>
      </c>
      <c r="Q27" s="5">
        <f t="shared" si="9"/>
        <v>33.329200000000071</v>
      </c>
      <c r="R27" s="5"/>
      <c r="S27" s="1"/>
      <c r="T27" s="1">
        <f t="shared" si="5"/>
        <v>12.000000000000004</v>
      </c>
      <c r="U27" s="1">
        <f t="shared" si="6"/>
        <v>11.235884267962769</v>
      </c>
      <c r="V27" s="1">
        <v>47.506799999999998</v>
      </c>
      <c r="W27" s="1">
        <v>46.7376</v>
      </c>
      <c r="X27" s="1">
        <v>44.741399999999999</v>
      </c>
      <c r="Y27" s="1">
        <v>54.623600000000003</v>
      </c>
      <c r="Z27" s="1">
        <v>57.618200000000002</v>
      </c>
      <c r="AA27" s="1">
        <v>59.314800000000012</v>
      </c>
      <c r="AB27" s="1"/>
      <c r="AC27" s="1">
        <f t="shared" si="3"/>
        <v>33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32</v>
      </c>
      <c r="C28" s="1">
        <v>3136.9490000000001</v>
      </c>
      <c r="D28" s="1"/>
      <c r="E28" s="1">
        <v>1425.329</v>
      </c>
      <c r="F28" s="1">
        <v>1465.162</v>
      </c>
      <c r="G28" s="6">
        <v>1</v>
      </c>
      <c r="H28" s="1">
        <v>60</v>
      </c>
      <c r="I28" s="1" t="s">
        <v>33</v>
      </c>
      <c r="J28" s="1">
        <v>1417.146</v>
      </c>
      <c r="K28" s="1">
        <f t="shared" si="2"/>
        <v>8.1829999999999927</v>
      </c>
      <c r="L28" s="1"/>
      <c r="M28" s="1"/>
      <c r="N28" s="1">
        <v>500</v>
      </c>
      <c r="O28" s="1">
        <v>722.16219999999976</v>
      </c>
      <c r="P28" s="1">
        <f t="shared" si="4"/>
        <v>285.06579999999997</v>
      </c>
      <c r="Q28" s="5">
        <v>750</v>
      </c>
      <c r="R28" s="5"/>
      <c r="S28" s="1"/>
      <c r="T28" s="1">
        <f t="shared" si="5"/>
        <v>12.058002748839041</v>
      </c>
      <c r="U28" s="1">
        <f t="shared" si="6"/>
        <v>9.4270312327890622</v>
      </c>
      <c r="V28" s="1">
        <v>272.37920000000003</v>
      </c>
      <c r="W28" s="1">
        <v>274.767</v>
      </c>
      <c r="X28" s="1">
        <v>277.21859999999998</v>
      </c>
      <c r="Y28" s="1">
        <v>344.86320000000001</v>
      </c>
      <c r="Z28" s="1">
        <v>358.98680000000002</v>
      </c>
      <c r="AA28" s="1">
        <v>397.60599999999999</v>
      </c>
      <c r="AB28" s="1"/>
      <c r="AC28" s="1">
        <f t="shared" si="3"/>
        <v>750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32</v>
      </c>
      <c r="C29" s="1">
        <v>2694.7640000000001</v>
      </c>
      <c r="D29" s="1">
        <v>224.51</v>
      </c>
      <c r="E29" s="1">
        <v>1187.152</v>
      </c>
      <c r="F29" s="1">
        <v>1479.3330000000001</v>
      </c>
      <c r="G29" s="6">
        <v>1</v>
      </c>
      <c r="H29" s="1">
        <v>60</v>
      </c>
      <c r="I29" s="1" t="s">
        <v>33</v>
      </c>
      <c r="J29" s="1">
        <v>1183.069</v>
      </c>
      <c r="K29" s="1">
        <f t="shared" si="2"/>
        <v>4.0830000000000837</v>
      </c>
      <c r="L29" s="1"/>
      <c r="M29" s="1"/>
      <c r="N29" s="1">
        <v>300</v>
      </c>
      <c r="O29" s="1">
        <v>630.9835999999998</v>
      </c>
      <c r="P29" s="1">
        <f t="shared" si="4"/>
        <v>237.43040000000002</v>
      </c>
      <c r="Q29" s="5">
        <v>450</v>
      </c>
      <c r="R29" s="5"/>
      <c r="S29" s="1"/>
      <c r="T29" s="1">
        <f t="shared" si="5"/>
        <v>12.046968711672978</v>
      </c>
      <c r="U29" s="1">
        <f t="shared" si="6"/>
        <v>10.151676449182581</v>
      </c>
      <c r="V29" s="1">
        <v>239.57859999999999</v>
      </c>
      <c r="W29" s="1">
        <v>240.09819999999999</v>
      </c>
      <c r="X29" s="1">
        <v>241.88499999999999</v>
      </c>
      <c r="Y29" s="1">
        <v>318.97500000000002</v>
      </c>
      <c r="Z29" s="1">
        <v>312.54559999999998</v>
      </c>
      <c r="AA29" s="1">
        <v>331.83179999999999</v>
      </c>
      <c r="AB29" s="1"/>
      <c r="AC29" s="1">
        <f t="shared" si="3"/>
        <v>450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32</v>
      </c>
      <c r="C30" s="1">
        <v>286.762</v>
      </c>
      <c r="D30" s="1">
        <v>99.26</v>
      </c>
      <c r="E30" s="1">
        <v>176.13800000000001</v>
      </c>
      <c r="F30" s="1">
        <v>170.50200000000001</v>
      </c>
      <c r="G30" s="6">
        <v>1</v>
      </c>
      <c r="H30" s="1">
        <v>60</v>
      </c>
      <c r="I30" s="1" t="s">
        <v>33</v>
      </c>
      <c r="J30" s="1">
        <v>173.58</v>
      </c>
      <c r="K30" s="1">
        <f t="shared" si="2"/>
        <v>2.5579999999999927</v>
      </c>
      <c r="L30" s="1"/>
      <c r="M30" s="1"/>
      <c r="N30" s="1">
        <v>22.350399999999979</v>
      </c>
      <c r="O30" s="1">
        <v>180.17160000000001</v>
      </c>
      <c r="P30" s="1">
        <f t="shared" si="4"/>
        <v>35.227600000000002</v>
      </c>
      <c r="Q30" s="5">
        <f t="shared" si="9"/>
        <v>49.707200000000057</v>
      </c>
      <c r="R30" s="5"/>
      <c r="S30" s="1"/>
      <c r="T30" s="1">
        <f t="shared" si="5"/>
        <v>12</v>
      </c>
      <c r="U30" s="1">
        <f t="shared" si="6"/>
        <v>10.588970012149565</v>
      </c>
      <c r="V30" s="1">
        <v>36.783999999999999</v>
      </c>
      <c r="W30" s="1">
        <v>30.137599999999999</v>
      </c>
      <c r="X30" s="1">
        <v>31.369199999999999</v>
      </c>
      <c r="Y30" s="1">
        <v>40.049999999999997</v>
      </c>
      <c r="Z30" s="1">
        <v>38.681800000000003</v>
      </c>
      <c r="AA30" s="1">
        <v>45.276000000000003</v>
      </c>
      <c r="AB30" s="1"/>
      <c r="AC30" s="1">
        <f t="shared" si="3"/>
        <v>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32</v>
      </c>
      <c r="C31" s="1">
        <v>240.52199999999999</v>
      </c>
      <c r="D31" s="1">
        <v>31.597000000000001</v>
      </c>
      <c r="E31" s="1">
        <v>96.186999999999998</v>
      </c>
      <c r="F31" s="1">
        <v>143.85</v>
      </c>
      <c r="G31" s="6">
        <v>1</v>
      </c>
      <c r="H31" s="1">
        <v>60</v>
      </c>
      <c r="I31" s="1" t="s">
        <v>33</v>
      </c>
      <c r="J31" s="1">
        <v>113.967</v>
      </c>
      <c r="K31" s="1">
        <f t="shared" si="2"/>
        <v>-17.78</v>
      </c>
      <c r="L31" s="1"/>
      <c r="M31" s="1"/>
      <c r="N31" s="1">
        <v>61.912600000000047</v>
      </c>
      <c r="O31" s="1">
        <v>68.064399999999978</v>
      </c>
      <c r="P31" s="1">
        <f t="shared" si="4"/>
        <v>19.237400000000001</v>
      </c>
      <c r="Q31" s="5"/>
      <c r="R31" s="5"/>
      <c r="S31" s="1"/>
      <c r="T31" s="1">
        <f t="shared" si="5"/>
        <v>14.23409608367035</v>
      </c>
      <c r="U31" s="1">
        <f t="shared" si="6"/>
        <v>14.23409608367035</v>
      </c>
      <c r="V31" s="1">
        <v>25.131</v>
      </c>
      <c r="W31" s="1">
        <v>24.687799999999999</v>
      </c>
      <c r="X31" s="1">
        <v>23.344999999999999</v>
      </c>
      <c r="Y31" s="1">
        <v>29.815000000000001</v>
      </c>
      <c r="Z31" s="1">
        <v>29.477799999999998</v>
      </c>
      <c r="AA31" s="1">
        <v>28.98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32</v>
      </c>
      <c r="C32" s="1">
        <v>258.12900000000002</v>
      </c>
      <c r="D32" s="1">
        <v>84.260999999999996</v>
      </c>
      <c r="E32" s="1">
        <v>173.77199999999999</v>
      </c>
      <c r="F32" s="1">
        <v>126.41800000000001</v>
      </c>
      <c r="G32" s="6">
        <v>1</v>
      </c>
      <c r="H32" s="1">
        <v>60</v>
      </c>
      <c r="I32" s="1" t="s">
        <v>33</v>
      </c>
      <c r="J32" s="1">
        <v>167.9</v>
      </c>
      <c r="K32" s="1">
        <f t="shared" si="2"/>
        <v>5.8719999999999857</v>
      </c>
      <c r="L32" s="1"/>
      <c r="M32" s="1"/>
      <c r="N32" s="1">
        <v>110</v>
      </c>
      <c r="O32" s="1">
        <v>160.61420000000001</v>
      </c>
      <c r="P32" s="1">
        <f t="shared" si="4"/>
        <v>34.754399999999997</v>
      </c>
      <c r="Q32" s="5">
        <f t="shared" si="9"/>
        <v>20.020599999999945</v>
      </c>
      <c r="R32" s="5"/>
      <c r="S32" s="1"/>
      <c r="T32" s="1">
        <f t="shared" si="5"/>
        <v>12</v>
      </c>
      <c r="U32" s="1">
        <f t="shared" si="6"/>
        <v>11.423940565798864</v>
      </c>
      <c r="V32" s="1">
        <v>38.116799999999998</v>
      </c>
      <c r="W32" s="1">
        <v>33.358800000000002</v>
      </c>
      <c r="X32" s="1">
        <v>30.540800000000001</v>
      </c>
      <c r="Y32" s="1">
        <v>36.006599999999999</v>
      </c>
      <c r="Z32" s="1">
        <v>34.954000000000001</v>
      </c>
      <c r="AA32" s="1">
        <v>40.748199999999997</v>
      </c>
      <c r="AB32" s="1"/>
      <c r="AC32" s="1">
        <f t="shared" si="3"/>
        <v>20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43.566000000000003</v>
      </c>
      <c r="D33" s="1"/>
      <c r="E33" s="1">
        <v>6.351</v>
      </c>
      <c r="F33" s="1">
        <v>35.095999999999997</v>
      </c>
      <c r="G33" s="6">
        <v>1</v>
      </c>
      <c r="H33" s="1" t="e">
        <v>#N/A</v>
      </c>
      <c r="I33" s="1" t="s">
        <v>33</v>
      </c>
      <c r="J33" s="1">
        <v>6.35</v>
      </c>
      <c r="K33" s="1">
        <f t="shared" si="2"/>
        <v>1.000000000000334E-3</v>
      </c>
      <c r="L33" s="1"/>
      <c r="M33" s="1"/>
      <c r="N33" s="1"/>
      <c r="O33" s="1"/>
      <c r="P33" s="1">
        <f t="shared" si="4"/>
        <v>1.2702</v>
      </c>
      <c r="Q33" s="5"/>
      <c r="R33" s="5"/>
      <c r="S33" s="1"/>
      <c r="T33" s="1">
        <f t="shared" si="5"/>
        <v>27.630294441820183</v>
      </c>
      <c r="U33" s="1">
        <f t="shared" si="6"/>
        <v>27.630294441820183</v>
      </c>
      <c r="V33" s="1">
        <v>1.5536000000000001</v>
      </c>
      <c r="W33" s="1">
        <v>3.3894000000000002</v>
      </c>
      <c r="X33" s="1">
        <v>3.2511999999999999</v>
      </c>
      <c r="Y33" s="1">
        <v>4.4352</v>
      </c>
      <c r="Z33" s="1">
        <v>4.8604000000000003</v>
      </c>
      <c r="AA33" s="1">
        <v>0.85260000000000002</v>
      </c>
      <c r="AB33" s="13" t="s">
        <v>42</v>
      </c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71</v>
      </c>
      <c r="B34" s="17" t="s">
        <v>32</v>
      </c>
      <c r="C34" s="17">
        <v>28.111000000000001</v>
      </c>
      <c r="D34" s="17">
        <v>15.717000000000001</v>
      </c>
      <c r="E34" s="17">
        <v>24.338999999999999</v>
      </c>
      <c r="F34" s="17">
        <v>15.445</v>
      </c>
      <c r="G34" s="18">
        <v>0</v>
      </c>
      <c r="H34" s="17">
        <v>30</v>
      </c>
      <c r="I34" s="17" t="s">
        <v>33</v>
      </c>
      <c r="J34" s="17">
        <v>33.518999999999998</v>
      </c>
      <c r="K34" s="17">
        <f t="shared" si="2"/>
        <v>-9.18</v>
      </c>
      <c r="L34" s="17"/>
      <c r="M34" s="17"/>
      <c r="N34" s="17"/>
      <c r="O34" s="17"/>
      <c r="P34" s="17">
        <f t="shared" si="4"/>
        <v>4.8677999999999999</v>
      </c>
      <c r="Q34" s="19"/>
      <c r="R34" s="19"/>
      <c r="S34" s="17"/>
      <c r="T34" s="17">
        <f t="shared" si="5"/>
        <v>3.1728912445047044</v>
      </c>
      <c r="U34" s="17">
        <f t="shared" si="6"/>
        <v>3.1728912445047044</v>
      </c>
      <c r="V34" s="17">
        <v>5.4101999999999997</v>
      </c>
      <c r="W34" s="17">
        <v>3.7254</v>
      </c>
      <c r="X34" s="17">
        <v>3.1829999999999998</v>
      </c>
      <c r="Y34" s="17">
        <v>3.9592000000000001</v>
      </c>
      <c r="Z34" s="17">
        <v>3.9592000000000001</v>
      </c>
      <c r="AA34" s="17">
        <v>0</v>
      </c>
      <c r="AB34" s="17" t="s">
        <v>72</v>
      </c>
      <c r="AC34" s="17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32</v>
      </c>
      <c r="C35" s="1">
        <v>241.535</v>
      </c>
      <c r="D35" s="1">
        <v>32.582999999999998</v>
      </c>
      <c r="E35" s="16">
        <f>96.293+E36</f>
        <v>98.861000000000004</v>
      </c>
      <c r="F35" s="1">
        <v>161.03899999999999</v>
      </c>
      <c r="G35" s="6">
        <v>1</v>
      </c>
      <c r="H35" s="1">
        <v>30</v>
      </c>
      <c r="I35" s="1" t="s">
        <v>33</v>
      </c>
      <c r="J35" s="1">
        <v>96.49</v>
      </c>
      <c r="K35" s="1">
        <f t="shared" si="2"/>
        <v>2.3710000000000093</v>
      </c>
      <c r="L35" s="1"/>
      <c r="M35" s="1"/>
      <c r="N35" s="1"/>
      <c r="O35" s="1">
        <v>12.635599999999981</v>
      </c>
      <c r="P35" s="1">
        <f t="shared" si="4"/>
        <v>19.772200000000002</v>
      </c>
      <c r="Q35" s="5">
        <f>12*P35-O35-N35-F35</f>
        <v>63.591800000000063</v>
      </c>
      <c r="R35" s="5"/>
      <c r="S35" s="1"/>
      <c r="T35" s="1">
        <f t="shared" si="5"/>
        <v>12</v>
      </c>
      <c r="U35" s="1">
        <f t="shared" si="6"/>
        <v>8.7837772225650141</v>
      </c>
      <c r="V35" s="1">
        <v>20.482399999999998</v>
      </c>
      <c r="W35" s="1">
        <v>15.395799999999999</v>
      </c>
      <c r="X35" s="1">
        <v>14.867000000000001</v>
      </c>
      <c r="Y35" s="1">
        <v>27.347999999999999</v>
      </c>
      <c r="Z35" s="1">
        <v>30.295400000000001</v>
      </c>
      <c r="AA35" s="1">
        <v>28.081800000000001</v>
      </c>
      <c r="AB35" s="1" t="s">
        <v>74</v>
      </c>
      <c r="AC35" s="1">
        <f t="shared" si="3"/>
        <v>64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75</v>
      </c>
      <c r="B36" s="10" t="s">
        <v>32</v>
      </c>
      <c r="C36" s="10"/>
      <c r="D36" s="10">
        <v>2.5680000000000001</v>
      </c>
      <c r="E36" s="16">
        <v>2.5680000000000001</v>
      </c>
      <c r="F36" s="10"/>
      <c r="G36" s="11">
        <v>0</v>
      </c>
      <c r="H36" s="10" t="e">
        <v>#N/A</v>
      </c>
      <c r="I36" s="10" t="s">
        <v>49</v>
      </c>
      <c r="J36" s="10">
        <v>2.5680000000000001</v>
      </c>
      <c r="K36" s="10">
        <f t="shared" si="2"/>
        <v>0</v>
      </c>
      <c r="L36" s="10"/>
      <c r="M36" s="10"/>
      <c r="N36" s="10"/>
      <c r="O36" s="10"/>
      <c r="P36" s="10">
        <f t="shared" si="4"/>
        <v>0.51360000000000006</v>
      </c>
      <c r="Q36" s="12"/>
      <c r="R36" s="12"/>
      <c r="S36" s="10"/>
      <c r="T36" s="10">
        <f t="shared" si="5"/>
        <v>0</v>
      </c>
      <c r="U36" s="10">
        <f t="shared" si="6"/>
        <v>0</v>
      </c>
      <c r="V36" s="10">
        <v>0.51360000000000006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 t="s">
        <v>76</v>
      </c>
      <c r="AC36" s="10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32</v>
      </c>
      <c r="C37" s="1">
        <v>120.60899999999999</v>
      </c>
      <c r="D37" s="1">
        <v>174.834</v>
      </c>
      <c r="E37" s="1">
        <v>135.55000000000001</v>
      </c>
      <c r="F37" s="1">
        <v>143.191</v>
      </c>
      <c r="G37" s="6">
        <v>1</v>
      </c>
      <c r="H37" s="1">
        <v>30</v>
      </c>
      <c r="I37" s="1" t="s">
        <v>33</v>
      </c>
      <c r="J37" s="1">
        <v>133.61199999999999</v>
      </c>
      <c r="K37" s="1">
        <f t="shared" si="2"/>
        <v>1.9380000000000166</v>
      </c>
      <c r="L37" s="1"/>
      <c r="M37" s="1"/>
      <c r="N37" s="1">
        <v>14.705399999999971</v>
      </c>
      <c r="O37" s="1">
        <v>97.712399999999903</v>
      </c>
      <c r="P37" s="1">
        <f t="shared" si="4"/>
        <v>27.110000000000003</v>
      </c>
      <c r="Q37" s="5">
        <f t="shared" ref="Q37:Q45" si="10">12*P37-O37-N37-F37</f>
        <v>69.71120000000019</v>
      </c>
      <c r="R37" s="5"/>
      <c r="S37" s="1"/>
      <c r="T37" s="1">
        <f t="shared" si="5"/>
        <v>12</v>
      </c>
      <c r="U37" s="1">
        <f t="shared" si="6"/>
        <v>9.4285798598303145</v>
      </c>
      <c r="V37" s="1">
        <v>26.735600000000002</v>
      </c>
      <c r="W37" s="1">
        <v>23.024799999999999</v>
      </c>
      <c r="X37" s="1">
        <v>25.232199999999999</v>
      </c>
      <c r="Y37" s="1">
        <v>26.834</v>
      </c>
      <c r="Z37" s="1">
        <v>23.861999999999998</v>
      </c>
      <c r="AA37" s="1">
        <v>18.5854</v>
      </c>
      <c r="AB37" s="1"/>
      <c r="AC37" s="1">
        <f t="shared" si="3"/>
        <v>70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32</v>
      </c>
      <c r="C38" s="1">
        <v>64.837000000000003</v>
      </c>
      <c r="D38" s="1"/>
      <c r="E38" s="1">
        <v>2.7069999999999999</v>
      </c>
      <c r="F38" s="1">
        <v>62.13</v>
      </c>
      <c r="G38" s="6">
        <v>1</v>
      </c>
      <c r="H38" s="1" t="e">
        <v>#N/A</v>
      </c>
      <c r="I38" s="1" t="s">
        <v>33</v>
      </c>
      <c r="J38" s="1">
        <v>2.7069999999999999</v>
      </c>
      <c r="K38" s="1">
        <f t="shared" ref="K38:K66" si="11">E38-J38</f>
        <v>0</v>
      </c>
      <c r="L38" s="1"/>
      <c r="M38" s="1"/>
      <c r="N38" s="1"/>
      <c r="O38" s="1"/>
      <c r="P38" s="1">
        <f t="shared" si="4"/>
        <v>0.54139999999999999</v>
      </c>
      <c r="Q38" s="5"/>
      <c r="R38" s="5"/>
      <c r="S38" s="1"/>
      <c r="T38" s="1">
        <f t="shared" si="5"/>
        <v>114.75803472478759</v>
      </c>
      <c r="U38" s="1">
        <f t="shared" si="6"/>
        <v>114.75803472478759</v>
      </c>
      <c r="V38" s="1">
        <v>0.54139999999999999</v>
      </c>
      <c r="W38" s="1">
        <v>0</v>
      </c>
      <c r="X38" s="1">
        <v>0</v>
      </c>
      <c r="Y38" s="1">
        <v>0</v>
      </c>
      <c r="Z38" s="1">
        <v>0</v>
      </c>
      <c r="AA38" s="1">
        <v>3.4594</v>
      </c>
      <c r="AB38" s="13" t="s">
        <v>42</v>
      </c>
      <c r="AC38" s="1">
        <f t="shared" ref="AC38:AC69" si="12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32</v>
      </c>
      <c r="C39" s="1">
        <v>759.86500000000001</v>
      </c>
      <c r="D39" s="1">
        <v>112.884</v>
      </c>
      <c r="E39" s="1">
        <v>455.16699999999997</v>
      </c>
      <c r="F39" s="1">
        <v>379.36500000000001</v>
      </c>
      <c r="G39" s="6">
        <v>1</v>
      </c>
      <c r="H39" s="1">
        <v>40</v>
      </c>
      <c r="I39" s="1" t="s">
        <v>33</v>
      </c>
      <c r="J39" s="1">
        <v>458.31900000000002</v>
      </c>
      <c r="K39" s="1">
        <f t="shared" si="11"/>
        <v>-3.1520000000000437</v>
      </c>
      <c r="L39" s="1"/>
      <c r="M39" s="1"/>
      <c r="N39" s="1"/>
      <c r="O39" s="1">
        <v>503.93579999999997</v>
      </c>
      <c r="P39" s="1">
        <f t="shared" si="4"/>
        <v>91.0334</v>
      </c>
      <c r="Q39" s="5">
        <f t="shared" si="10"/>
        <v>209.09999999999991</v>
      </c>
      <c r="R39" s="5"/>
      <c r="S39" s="1"/>
      <c r="T39" s="1">
        <f t="shared" si="5"/>
        <v>11.999999999999998</v>
      </c>
      <c r="U39" s="1">
        <f t="shared" si="6"/>
        <v>9.7030408619254036</v>
      </c>
      <c r="V39" s="1">
        <v>86.0428</v>
      </c>
      <c r="W39" s="1">
        <v>54.039400000000001</v>
      </c>
      <c r="X39" s="1">
        <v>61.215400000000002</v>
      </c>
      <c r="Y39" s="1">
        <v>90.381600000000006</v>
      </c>
      <c r="Z39" s="1">
        <v>94.047200000000004</v>
      </c>
      <c r="AA39" s="1">
        <v>99.308199999999999</v>
      </c>
      <c r="AB39" s="1" t="s">
        <v>80</v>
      </c>
      <c r="AC39" s="1">
        <f t="shared" si="12"/>
        <v>209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32</v>
      </c>
      <c r="C40" s="1">
        <v>121.98</v>
      </c>
      <c r="D40" s="1"/>
      <c r="E40" s="1">
        <v>44.393000000000001</v>
      </c>
      <c r="F40" s="1">
        <v>69.043999999999997</v>
      </c>
      <c r="G40" s="6">
        <v>1</v>
      </c>
      <c r="H40" s="1">
        <v>35</v>
      </c>
      <c r="I40" s="1" t="s">
        <v>33</v>
      </c>
      <c r="J40" s="1">
        <v>39.03</v>
      </c>
      <c r="K40" s="1">
        <f t="shared" si="11"/>
        <v>5.3629999999999995</v>
      </c>
      <c r="L40" s="1"/>
      <c r="M40" s="1"/>
      <c r="N40" s="1"/>
      <c r="O40" s="1">
        <v>10.6448</v>
      </c>
      <c r="P40" s="1">
        <f t="shared" si="4"/>
        <v>8.8786000000000005</v>
      </c>
      <c r="Q40" s="5">
        <v>10</v>
      </c>
      <c r="R40" s="5"/>
      <c r="S40" s="1"/>
      <c r="T40" s="1">
        <f t="shared" si="5"/>
        <v>10.101682697722614</v>
      </c>
      <c r="U40" s="1">
        <f t="shared" si="6"/>
        <v>8.9753790011938808</v>
      </c>
      <c r="V40" s="1">
        <v>9.4732000000000003</v>
      </c>
      <c r="W40" s="1">
        <v>7.5670000000000002</v>
      </c>
      <c r="X40" s="1">
        <v>6.1579999999999986</v>
      </c>
      <c r="Y40" s="1">
        <v>10.6554</v>
      </c>
      <c r="Z40" s="1">
        <v>10.9396</v>
      </c>
      <c r="AA40" s="1">
        <v>8.2144000000000013</v>
      </c>
      <c r="AB40" s="1"/>
      <c r="AC40" s="1">
        <f t="shared" si="12"/>
        <v>10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32</v>
      </c>
      <c r="C41" s="1">
        <v>98.754000000000005</v>
      </c>
      <c r="D41" s="1">
        <v>16.135000000000002</v>
      </c>
      <c r="E41" s="1">
        <v>12.396000000000001</v>
      </c>
      <c r="F41" s="1">
        <v>101.239</v>
      </c>
      <c r="G41" s="6">
        <v>1</v>
      </c>
      <c r="H41" s="1" t="e">
        <v>#N/A</v>
      </c>
      <c r="I41" s="1" t="s">
        <v>33</v>
      </c>
      <c r="J41" s="1">
        <v>15.228999999999999</v>
      </c>
      <c r="K41" s="1">
        <f t="shared" si="11"/>
        <v>-2.8329999999999984</v>
      </c>
      <c r="L41" s="1"/>
      <c r="M41" s="1"/>
      <c r="N41" s="1"/>
      <c r="O41" s="1"/>
      <c r="P41" s="1">
        <f t="shared" si="4"/>
        <v>2.4792000000000001</v>
      </c>
      <c r="Q41" s="5"/>
      <c r="R41" s="5"/>
      <c r="S41" s="1"/>
      <c r="T41" s="1">
        <f t="shared" si="5"/>
        <v>40.835350112939658</v>
      </c>
      <c r="U41" s="1">
        <f t="shared" si="6"/>
        <v>40.835350112939658</v>
      </c>
      <c r="V41" s="1">
        <v>3.27</v>
      </c>
      <c r="W41" s="1">
        <v>1.9883999999999999</v>
      </c>
      <c r="X41" s="1">
        <v>1.7376</v>
      </c>
      <c r="Y41" s="1">
        <v>9.1539999999999999</v>
      </c>
      <c r="Z41" s="1">
        <v>9.6714000000000002</v>
      </c>
      <c r="AA41" s="1">
        <v>1.9596</v>
      </c>
      <c r="AB41" s="13" t="s">
        <v>42</v>
      </c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32</v>
      </c>
      <c r="C42" s="1">
        <v>66.536000000000001</v>
      </c>
      <c r="D42" s="1">
        <v>25.13</v>
      </c>
      <c r="E42" s="1">
        <v>25.486999999999998</v>
      </c>
      <c r="F42" s="1">
        <v>61.186</v>
      </c>
      <c r="G42" s="6">
        <v>1</v>
      </c>
      <c r="H42" s="1">
        <v>30</v>
      </c>
      <c r="I42" s="1" t="s">
        <v>33</v>
      </c>
      <c r="J42" s="1">
        <v>33.545999999999999</v>
      </c>
      <c r="K42" s="1">
        <f t="shared" si="11"/>
        <v>-8.0590000000000011</v>
      </c>
      <c r="L42" s="1"/>
      <c r="M42" s="1"/>
      <c r="N42" s="1"/>
      <c r="O42" s="1"/>
      <c r="P42" s="1">
        <f t="shared" si="4"/>
        <v>5.0973999999999995</v>
      </c>
      <c r="Q42" s="5"/>
      <c r="R42" s="5"/>
      <c r="S42" s="1"/>
      <c r="T42" s="1">
        <f t="shared" si="5"/>
        <v>12.003374269235298</v>
      </c>
      <c r="U42" s="1">
        <f t="shared" si="6"/>
        <v>12.003374269235298</v>
      </c>
      <c r="V42" s="1">
        <v>5.8462000000000014</v>
      </c>
      <c r="W42" s="1">
        <v>3.5802</v>
      </c>
      <c r="X42" s="1">
        <v>2.5815999999999999</v>
      </c>
      <c r="Y42" s="1">
        <v>6.9766000000000004</v>
      </c>
      <c r="Z42" s="1">
        <v>6.9766000000000004</v>
      </c>
      <c r="AA42" s="1">
        <v>0.51159999999999994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32</v>
      </c>
      <c r="C43" s="1">
        <v>480.512</v>
      </c>
      <c r="D43" s="1">
        <v>147.393</v>
      </c>
      <c r="E43" s="1">
        <v>246.21199999999999</v>
      </c>
      <c r="F43" s="1">
        <v>317.04899999999998</v>
      </c>
      <c r="G43" s="6">
        <v>1</v>
      </c>
      <c r="H43" s="1">
        <v>45</v>
      </c>
      <c r="I43" s="1" t="s">
        <v>33</v>
      </c>
      <c r="J43" s="1">
        <v>252.02099999999999</v>
      </c>
      <c r="K43" s="1">
        <f t="shared" si="11"/>
        <v>-5.8089999999999975</v>
      </c>
      <c r="L43" s="1"/>
      <c r="M43" s="1"/>
      <c r="N43" s="1">
        <v>125.7118</v>
      </c>
      <c r="O43" s="1">
        <v>53.464399999999777</v>
      </c>
      <c r="P43" s="1">
        <f t="shared" si="4"/>
        <v>49.242399999999996</v>
      </c>
      <c r="Q43" s="5">
        <f t="shared" si="10"/>
        <v>94.68360000000024</v>
      </c>
      <c r="R43" s="5"/>
      <c r="S43" s="1"/>
      <c r="T43" s="1">
        <f t="shared" si="5"/>
        <v>12</v>
      </c>
      <c r="U43" s="1">
        <f t="shared" si="6"/>
        <v>10.077193638003017</v>
      </c>
      <c r="V43" s="1">
        <v>49.901799999999987</v>
      </c>
      <c r="W43" s="1">
        <v>57.178800000000003</v>
      </c>
      <c r="X43" s="1">
        <v>56.214799999999997</v>
      </c>
      <c r="Y43" s="1">
        <v>64.611599999999996</v>
      </c>
      <c r="Z43" s="1">
        <v>65.214799999999997</v>
      </c>
      <c r="AA43" s="1">
        <v>84.360399999999998</v>
      </c>
      <c r="AB43" s="1"/>
      <c r="AC43" s="1">
        <f t="shared" si="12"/>
        <v>95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32</v>
      </c>
      <c r="C44" s="1">
        <v>372.76799999999997</v>
      </c>
      <c r="D44" s="1">
        <v>51.9</v>
      </c>
      <c r="E44" s="1">
        <v>185.77699999999999</v>
      </c>
      <c r="F44" s="1">
        <v>195.82599999999999</v>
      </c>
      <c r="G44" s="6">
        <v>1</v>
      </c>
      <c r="H44" s="1">
        <v>45</v>
      </c>
      <c r="I44" s="1" t="s">
        <v>33</v>
      </c>
      <c r="J44" s="1">
        <v>188.809</v>
      </c>
      <c r="K44" s="1">
        <f t="shared" si="11"/>
        <v>-3.0320000000000107</v>
      </c>
      <c r="L44" s="1"/>
      <c r="M44" s="1"/>
      <c r="N44" s="1">
        <v>39.74719999999985</v>
      </c>
      <c r="O44" s="1">
        <v>91.553600000000159</v>
      </c>
      <c r="P44" s="1">
        <f t="shared" si="4"/>
        <v>37.1554</v>
      </c>
      <c r="Q44" s="5">
        <f t="shared" si="10"/>
        <v>118.73800000000003</v>
      </c>
      <c r="R44" s="5"/>
      <c r="S44" s="1"/>
      <c r="T44" s="1">
        <f t="shared" si="5"/>
        <v>12.000000000000002</v>
      </c>
      <c r="U44" s="1">
        <f t="shared" si="6"/>
        <v>8.8042868600526436</v>
      </c>
      <c r="V44" s="1">
        <v>34.6098</v>
      </c>
      <c r="W44" s="1">
        <v>34.929000000000002</v>
      </c>
      <c r="X44" s="1">
        <v>34.1008</v>
      </c>
      <c r="Y44" s="1">
        <v>46.2896</v>
      </c>
      <c r="Z44" s="1">
        <v>48.516599999999997</v>
      </c>
      <c r="AA44" s="1">
        <v>49.3626</v>
      </c>
      <c r="AB44" s="1"/>
      <c r="AC44" s="1">
        <f t="shared" si="12"/>
        <v>119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32</v>
      </c>
      <c r="C45" s="1">
        <v>20.821999999999999</v>
      </c>
      <c r="D45" s="1"/>
      <c r="E45" s="1">
        <v>12.994</v>
      </c>
      <c r="F45" s="1">
        <v>7.8280000000000003</v>
      </c>
      <c r="G45" s="6">
        <v>1</v>
      </c>
      <c r="H45" s="1" t="e">
        <v>#N/A</v>
      </c>
      <c r="I45" s="1" t="s">
        <v>33</v>
      </c>
      <c r="J45" s="1">
        <v>12.96</v>
      </c>
      <c r="K45" s="1">
        <f t="shared" si="11"/>
        <v>3.399999999999892E-2</v>
      </c>
      <c r="L45" s="1"/>
      <c r="M45" s="1"/>
      <c r="N45" s="1"/>
      <c r="O45" s="1">
        <v>18.16</v>
      </c>
      <c r="P45" s="1">
        <f t="shared" si="4"/>
        <v>2.5987999999999998</v>
      </c>
      <c r="Q45" s="5">
        <f t="shared" si="10"/>
        <v>5.1975999999999969</v>
      </c>
      <c r="R45" s="5"/>
      <c r="S45" s="1"/>
      <c r="T45" s="1">
        <f t="shared" si="5"/>
        <v>12</v>
      </c>
      <c r="U45" s="1">
        <f t="shared" si="6"/>
        <v>10</v>
      </c>
      <c r="V45" s="1">
        <v>2.5988000000000002</v>
      </c>
      <c r="W45" s="1">
        <v>0.71639999999999993</v>
      </c>
      <c r="X45" s="1">
        <v>0.71639999999999993</v>
      </c>
      <c r="Y45" s="1">
        <v>1.843</v>
      </c>
      <c r="Z45" s="1">
        <v>1.843</v>
      </c>
      <c r="AA45" s="1">
        <v>1.5744</v>
      </c>
      <c r="AB45" s="1"/>
      <c r="AC45" s="1">
        <f t="shared" si="12"/>
        <v>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87</v>
      </c>
      <c r="B46" s="17" t="s">
        <v>32</v>
      </c>
      <c r="C46" s="17">
        <v>42.106999999999999</v>
      </c>
      <c r="D46" s="17"/>
      <c r="E46" s="17">
        <v>2.6520000000000001</v>
      </c>
      <c r="F46" s="17">
        <v>39.454999999999998</v>
      </c>
      <c r="G46" s="18">
        <v>0</v>
      </c>
      <c r="H46" s="17" t="e">
        <v>#N/A</v>
      </c>
      <c r="I46" s="17" t="s">
        <v>33</v>
      </c>
      <c r="J46" s="17">
        <v>2.6520000000000001</v>
      </c>
      <c r="K46" s="17">
        <f t="shared" si="11"/>
        <v>0</v>
      </c>
      <c r="L46" s="17"/>
      <c r="M46" s="17"/>
      <c r="N46" s="17"/>
      <c r="O46" s="17"/>
      <c r="P46" s="17">
        <f t="shared" si="4"/>
        <v>0.53039999999999998</v>
      </c>
      <c r="Q46" s="19"/>
      <c r="R46" s="19"/>
      <c r="S46" s="17"/>
      <c r="T46" s="17">
        <f t="shared" si="5"/>
        <v>74.387254901960787</v>
      </c>
      <c r="U46" s="17">
        <f t="shared" si="6"/>
        <v>74.387254901960787</v>
      </c>
      <c r="V46" s="17">
        <v>0.53039999999999998</v>
      </c>
      <c r="W46" s="17">
        <v>0</v>
      </c>
      <c r="X46" s="17">
        <v>0</v>
      </c>
      <c r="Y46" s="17">
        <v>1.3664000000000001</v>
      </c>
      <c r="Z46" s="17">
        <v>2.9811999999999999</v>
      </c>
      <c r="AA46" s="17">
        <v>3.2462</v>
      </c>
      <c r="AB46" s="13" t="s">
        <v>36</v>
      </c>
      <c r="AC46" s="17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44</v>
      </c>
      <c r="C47" s="1">
        <v>1057</v>
      </c>
      <c r="D47" s="1">
        <v>150</v>
      </c>
      <c r="E47" s="1">
        <v>540</v>
      </c>
      <c r="F47" s="1">
        <v>565</v>
      </c>
      <c r="G47" s="6">
        <v>0.4</v>
      </c>
      <c r="H47" s="1">
        <v>45</v>
      </c>
      <c r="I47" s="1" t="s">
        <v>33</v>
      </c>
      <c r="J47" s="1">
        <v>541</v>
      </c>
      <c r="K47" s="1">
        <f t="shared" si="11"/>
        <v>-1</v>
      </c>
      <c r="L47" s="1"/>
      <c r="M47" s="1"/>
      <c r="N47" s="1">
        <v>227.0999999999988</v>
      </c>
      <c r="O47" s="1">
        <v>342.90000000000123</v>
      </c>
      <c r="P47" s="1">
        <f t="shared" si="4"/>
        <v>108</v>
      </c>
      <c r="Q47" s="5">
        <f t="shared" ref="Q47:Q56" si="13">12*P47-O47-N47-F47</f>
        <v>161</v>
      </c>
      <c r="R47" s="5"/>
      <c r="S47" s="1"/>
      <c r="T47" s="1">
        <f t="shared" si="5"/>
        <v>12</v>
      </c>
      <c r="U47" s="1">
        <f t="shared" si="6"/>
        <v>10.50925925925926</v>
      </c>
      <c r="V47" s="1">
        <v>111</v>
      </c>
      <c r="W47" s="1">
        <v>110.6</v>
      </c>
      <c r="X47" s="1">
        <v>109.6</v>
      </c>
      <c r="Y47" s="1">
        <v>137.4</v>
      </c>
      <c r="Z47" s="1">
        <v>145</v>
      </c>
      <c r="AA47" s="1">
        <v>134.80000000000001</v>
      </c>
      <c r="AB47" s="1"/>
      <c r="AC47" s="1">
        <f t="shared" si="12"/>
        <v>64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44</v>
      </c>
      <c r="C48" s="1">
        <v>76</v>
      </c>
      <c r="D48" s="1">
        <v>20</v>
      </c>
      <c r="E48" s="1">
        <v>25</v>
      </c>
      <c r="F48" s="1">
        <v>67</v>
      </c>
      <c r="G48" s="6">
        <v>0.45</v>
      </c>
      <c r="H48" s="1">
        <v>50</v>
      </c>
      <c r="I48" s="1" t="s">
        <v>33</v>
      </c>
      <c r="J48" s="1">
        <v>25</v>
      </c>
      <c r="K48" s="1">
        <f t="shared" si="11"/>
        <v>0</v>
      </c>
      <c r="L48" s="1"/>
      <c r="M48" s="1"/>
      <c r="N48" s="1">
        <v>17</v>
      </c>
      <c r="O48" s="1"/>
      <c r="P48" s="1">
        <f t="shared" si="4"/>
        <v>5</v>
      </c>
      <c r="Q48" s="5"/>
      <c r="R48" s="5"/>
      <c r="S48" s="1"/>
      <c r="T48" s="1">
        <f t="shared" si="5"/>
        <v>16.8</v>
      </c>
      <c r="U48" s="1">
        <f t="shared" si="6"/>
        <v>16.8</v>
      </c>
      <c r="V48" s="1">
        <v>5.4</v>
      </c>
      <c r="W48" s="1">
        <v>8.6</v>
      </c>
      <c r="X48" s="1">
        <v>8.1999999999999993</v>
      </c>
      <c r="Y48" s="1">
        <v>2</v>
      </c>
      <c r="Z48" s="1">
        <v>4.8</v>
      </c>
      <c r="AA48" s="1">
        <v>9.4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32</v>
      </c>
      <c r="C49" s="1">
        <v>65.144999999999996</v>
      </c>
      <c r="D49" s="1"/>
      <c r="E49" s="1">
        <v>24.286000000000001</v>
      </c>
      <c r="F49" s="1">
        <v>40.859000000000002</v>
      </c>
      <c r="G49" s="6">
        <v>1</v>
      </c>
      <c r="H49" s="1" t="e">
        <v>#N/A</v>
      </c>
      <c r="I49" s="1" t="s">
        <v>33</v>
      </c>
      <c r="J49" s="1">
        <v>23.963999999999999</v>
      </c>
      <c r="K49" s="1">
        <f t="shared" si="11"/>
        <v>0.32200000000000273</v>
      </c>
      <c r="L49" s="1"/>
      <c r="M49" s="1"/>
      <c r="N49" s="1"/>
      <c r="O49" s="1"/>
      <c r="P49" s="1">
        <f t="shared" si="4"/>
        <v>4.8572000000000006</v>
      </c>
      <c r="Q49" s="5">
        <f t="shared" si="13"/>
        <v>17.427400000000006</v>
      </c>
      <c r="R49" s="5"/>
      <c r="S49" s="1"/>
      <c r="T49" s="1">
        <f t="shared" si="5"/>
        <v>12</v>
      </c>
      <c r="U49" s="1">
        <f t="shared" si="6"/>
        <v>8.4120480935518405</v>
      </c>
      <c r="V49" s="1">
        <v>4.0186000000000002</v>
      </c>
      <c r="W49" s="1">
        <v>2.7307999999999999</v>
      </c>
      <c r="X49" s="1">
        <v>3.016</v>
      </c>
      <c r="Y49" s="1">
        <v>4.8226000000000004</v>
      </c>
      <c r="Z49" s="1">
        <v>4.8204000000000002</v>
      </c>
      <c r="AA49" s="1">
        <v>5.1539999999999999</v>
      </c>
      <c r="AB49" s="1" t="s">
        <v>42</v>
      </c>
      <c r="AC49" s="1">
        <f t="shared" si="12"/>
        <v>17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44</v>
      </c>
      <c r="C50" s="1">
        <v>56</v>
      </c>
      <c r="D50" s="1">
        <v>96</v>
      </c>
      <c r="E50" s="1">
        <v>60</v>
      </c>
      <c r="F50" s="1">
        <v>74</v>
      </c>
      <c r="G50" s="6">
        <v>0.35</v>
      </c>
      <c r="H50" s="1" t="e">
        <v>#N/A</v>
      </c>
      <c r="I50" s="1" t="s">
        <v>33</v>
      </c>
      <c r="J50" s="1">
        <v>61</v>
      </c>
      <c r="K50" s="1">
        <f t="shared" si="11"/>
        <v>-1</v>
      </c>
      <c r="L50" s="1"/>
      <c r="M50" s="1"/>
      <c r="N50" s="1"/>
      <c r="O50" s="1">
        <v>57</v>
      </c>
      <c r="P50" s="1">
        <f t="shared" si="4"/>
        <v>12</v>
      </c>
      <c r="Q50" s="5">
        <f t="shared" si="13"/>
        <v>13</v>
      </c>
      <c r="R50" s="5"/>
      <c r="S50" s="1"/>
      <c r="T50" s="1">
        <f t="shared" si="5"/>
        <v>12</v>
      </c>
      <c r="U50" s="1">
        <f t="shared" si="6"/>
        <v>10.916666666666666</v>
      </c>
      <c r="V50" s="1">
        <v>13</v>
      </c>
      <c r="W50" s="1">
        <v>5.4</v>
      </c>
      <c r="X50" s="1">
        <v>7.8</v>
      </c>
      <c r="Y50" s="1">
        <v>13</v>
      </c>
      <c r="Z50" s="1">
        <v>8.6</v>
      </c>
      <c r="AA50" s="1">
        <v>2.4</v>
      </c>
      <c r="AB50" s="1"/>
      <c r="AC50" s="1">
        <f t="shared" si="12"/>
        <v>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32</v>
      </c>
      <c r="C51" s="1">
        <v>11.878</v>
      </c>
      <c r="D51" s="1">
        <v>85.319000000000003</v>
      </c>
      <c r="E51" s="1">
        <v>32.323999999999998</v>
      </c>
      <c r="F51" s="1">
        <v>55.448999999999998</v>
      </c>
      <c r="G51" s="6">
        <v>1</v>
      </c>
      <c r="H51" s="1" t="e">
        <v>#N/A</v>
      </c>
      <c r="I51" s="1" t="s">
        <v>33</v>
      </c>
      <c r="J51" s="1">
        <v>39.954999999999998</v>
      </c>
      <c r="K51" s="1">
        <f t="shared" si="11"/>
        <v>-7.6310000000000002</v>
      </c>
      <c r="L51" s="1"/>
      <c r="M51" s="1"/>
      <c r="N51" s="1">
        <v>11.353400000000009</v>
      </c>
      <c r="O51" s="1">
        <v>25.619600000000009</v>
      </c>
      <c r="P51" s="1">
        <f t="shared" si="4"/>
        <v>6.4647999999999994</v>
      </c>
      <c r="Q51" s="5"/>
      <c r="R51" s="5"/>
      <c r="S51" s="1"/>
      <c r="T51" s="1">
        <f t="shared" si="5"/>
        <v>14.296188590520979</v>
      </c>
      <c r="U51" s="1">
        <f t="shared" si="6"/>
        <v>14.296188590520979</v>
      </c>
      <c r="V51" s="1">
        <v>8.2042000000000002</v>
      </c>
      <c r="W51" s="1">
        <v>8.1251999999999995</v>
      </c>
      <c r="X51" s="1">
        <v>8.5569999999999986</v>
      </c>
      <c r="Y51" s="1">
        <v>5.7776000000000014</v>
      </c>
      <c r="Z51" s="1">
        <v>4.6194000000000006</v>
      </c>
      <c r="AA51" s="1">
        <v>0.86919999999999997</v>
      </c>
      <c r="AB51" s="1"/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44</v>
      </c>
      <c r="C52" s="1">
        <v>439</v>
      </c>
      <c r="D52" s="1">
        <v>60</v>
      </c>
      <c r="E52" s="1">
        <v>199</v>
      </c>
      <c r="F52" s="1">
        <v>264</v>
      </c>
      <c r="G52" s="6">
        <v>0.4</v>
      </c>
      <c r="H52" s="1">
        <v>40</v>
      </c>
      <c r="I52" s="1" t="s">
        <v>33</v>
      </c>
      <c r="J52" s="1">
        <v>198</v>
      </c>
      <c r="K52" s="1">
        <f t="shared" si="11"/>
        <v>1</v>
      </c>
      <c r="L52" s="1"/>
      <c r="M52" s="1"/>
      <c r="N52" s="1"/>
      <c r="O52" s="1"/>
      <c r="P52" s="1">
        <f t="shared" si="4"/>
        <v>39.799999999999997</v>
      </c>
      <c r="Q52" s="5">
        <f t="shared" si="13"/>
        <v>213.59999999999997</v>
      </c>
      <c r="R52" s="5"/>
      <c r="S52" s="1"/>
      <c r="T52" s="1">
        <f t="shared" si="5"/>
        <v>12</v>
      </c>
      <c r="U52" s="1">
        <f t="shared" si="6"/>
        <v>6.6331658291457289</v>
      </c>
      <c r="V52" s="1">
        <v>33</v>
      </c>
      <c r="W52" s="1">
        <v>31</v>
      </c>
      <c r="X52" s="1">
        <v>30.6</v>
      </c>
      <c r="Y52" s="1">
        <v>51.6</v>
      </c>
      <c r="Z52" s="1">
        <v>53.4</v>
      </c>
      <c r="AA52" s="1">
        <v>60</v>
      </c>
      <c r="AB52" s="1"/>
      <c r="AC52" s="1">
        <f t="shared" si="12"/>
        <v>85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44</v>
      </c>
      <c r="C53" s="1">
        <v>293</v>
      </c>
      <c r="D53" s="1">
        <v>564</v>
      </c>
      <c r="E53" s="1">
        <v>181</v>
      </c>
      <c r="F53" s="1">
        <v>637</v>
      </c>
      <c r="G53" s="6">
        <v>0.4</v>
      </c>
      <c r="H53" s="1">
        <v>45</v>
      </c>
      <c r="I53" s="1" t="s">
        <v>33</v>
      </c>
      <c r="J53" s="1">
        <v>180</v>
      </c>
      <c r="K53" s="1">
        <f t="shared" si="11"/>
        <v>1</v>
      </c>
      <c r="L53" s="1"/>
      <c r="M53" s="1"/>
      <c r="N53" s="1">
        <v>205.80000000000021</v>
      </c>
      <c r="O53" s="1"/>
      <c r="P53" s="1">
        <f t="shared" si="4"/>
        <v>36.200000000000003</v>
      </c>
      <c r="Q53" s="5"/>
      <c r="R53" s="5"/>
      <c r="S53" s="1"/>
      <c r="T53" s="1">
        <f t="shared" si="5"/>
        <v>23.281767955801108</v>
      </c>
      <c r="U53" s="1">
        <f t="shared" si="6"/>
        <v>23.281767955801108</v>
      </c>
      <c r="V53" s="1">
        <v>59.6</v>
      </c>
      <c r="W53" s="1">
        <v>85.2</v>
      </c>
      <c r="X53" s="1">
        <v>77.599999999999994</v>
      </c>
      <c r="Y53" s="1">
        <v>51.6</v>
      </c>
      <c r="Z53" s="1">
        <v>61.2</v>
      </c>
      <c r="AA53" s="1">
        <v>70.8</v>
      </c>
      <c r="AB53" s="1"/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44</v>
      </c>
      <c r="C54" s="1">
        <v>807</v>
      </c>
      <c r="D54" s="1">
        <v>204</v>
      </c>
      <c r="E54" s="1">
        <v>451</v>
      </c>
      <c r="F54" s="1">
        <v>490</v>
      </c>
      <c r="G54" s="6">
        <v>0.4</v>
      </c>
      <c r="H54" s="1">
        <v>40</v>
      </c>
      <c r="I54" s="1" t="s">
        <v>33</v>
      </c>
      <c r="J54" s="1">
        <v>451</v>
      </c>
      <c r="K54" s="1">
        <f t="shared" si="11"/>
        <v>0</v>
      </c>
      <c r="L54" s="1"/>
      <c r="M54" s="1"/>
      <c r="N54" s="1">
        <v>137.9999999999998</v>
      </c>
      <c r="O54" s="1">
        <v>295.10000000000008</v>
      </c>
      <c r="P54" s="1">
        <f t="shared" si="4"/>
        <v>90.2</v>
      </c>
      <c r="Q54" s="5">
        <f t="shared" si="13"/>
        <v>159.30000000000018</v>
      </c>
      <c r="R54" s="5"/>
      <c r="S54" s="1"/>
      <c r="T54" s="1">
        <f t="shared" si="5"/>
        <v>12</v>
      </c>
      <c r="U54" s="1">
        <f t="shared" si="6"/>
        <v>10.233924611973391</v>
      </c>
      <c r="V54" s="1">
        <v>90</v>
      </c>
      <c r="W54" s="1">
        <v>89.6</v>
      </c>
      <c r="X54" s="1">
        <v>91.2</v>
      </c>
      <c r="Y54" s="1">
        <v>110.4</v>
      </c>
      <c r="Z54" s="1">
        <v>114.4</v>
      </c>
      <c r="AA54" s="1">
        <v>122.4</v>
      </c>
      <c r="AB54" s="1"/>
      <c r="AC54" s="1">
        <f t="shared" si="12"/>
        <v>64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32</v>
      </c>
      <c r="C55" s="1">
        <v>163.37899999999999</v>
      </c>
      <c r="D55" s="1"/>
      <c r="E55" s="1">
        <v>87.293000000000006</v>
      </c>
      <c r="F55" s="1">
        <v>65.147999999999996</v>
      </c>
      <c r="G55" s="6">
        <v>1</v>
      </c>
      <c r="H55" s="1">
        <v>50</v>
      </c>
      <c r="I55" s="1" t="s">
        <v>33</v>
      </c>
      <c r="J55" s="1">
        <v>86.18</v>
      </c>
      <c r="K55" s="1">
        <f t="shared" si="11"/>
        <v>1.1129999999999995</v>
      </c>
      <c r="L55" s="1"/>
      <c r="M55" s="1"/>
      <c r="N55" s="1"/>
      <c r="O55" s="1">
        <v>107.8946</v>
      </c>
      <c r="P55" s="1">
        <f t="shared" si="4"/>
        <v>17.458600000000001</v>
      </c>
      <c r="Q55" s="5">
        <f t="shared" si="13"/>
        <v>36.460599999999999</v>
      </c>
      <c r="R55" s="5"/>
      <c r="S55" s="1"/>
      <c r="T55" s="1">
        <f t="shared" si="5"/>
        <v>12</v>
      </c>
      <c r="U55" s="1">
        <f t="shared" si="6"/>
        <v>9.911596577045124</v>
      </c>
      <c r="V55" s="1">
        <v>16.954599999999999</v>
      </c>
      <c r="W55" s="1">
        <v>14.127599999999999</v>
      </c>
      <c r="X55" s="1">
        <v>14.388400000000001</v>
      </c>
      <c r="Y55" s="1">
        <v>11.087999999999999</v>
      </c>
      <c r="Z55" s="1">
        <v>10.5284</v>
      </c>
      <c r="AA55" s="1">
        <v>19.205200000000001</v>
      </c>
      <c r="AB55" s="1"/>
      <c r="AC55" s="1">
        <f t="shared" si="12"/>
        <v>36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32</v>
      </c>
      <c r="C56" s="1">
        <v>141.035</v>
      </c>
      <c r="D56" s="1">
        <v>32.380000000000003</v>
      </c>
      <c r="E56" s="1">
        <v>75.884</v>
      </c>
      <c r="F56" s="1">
        <v>90.637</v>
      </c>
      <c r="G56" s="6">
        <v>1</v>
      </c>
      <c r="H56" s="1">
        <v>50</v>
      </c>
      <c r="I56" s="1" t="s">
        <v>33</v>
      </c>
      <c r="J56" s="1">
        <v>74.884</v>
      </c>
      <c r="K56" s="1">
        <f t="shared" si="11"/>
        <v>1</v>
      </c>
      <c r="L56" s="1"/>
      <c r="M56" s="1"/>
      <c r="N56" s="1"/>
      <c r="O56" s="1">
        <v>56.841999999999999</v>
      </c>
      <c r="P56" s="1">
        <f t="shared" si="4"/>
        <v>15.1768</v>
      </c>
      <c r="Q56" s="5">
        <f t="shared" si="13"/>
        <v>34.642600000000002</v>
      </c>
      <c r="R56" s="5"/>
      <c r="S56" s="1"/>
      <c r="T56" s="1">
        <f t="shared" si="5"/>
        <v>12</v>
      </c>
      <c r="U56" s="1">
        <f t="shared" si="6"/>
        <v>9.7173976068736483</v>
      </c>
      <c r="V56" s="1">
        <v>13.0932</v>
      </c>
      <c r="W56" s="1">
        <v>11.9876</v>
      </c>
      <c r="X56" s="1">
        <v>13.8772</v>
      </c>
      <c r="Y56" s="1">
        <v>13.8712</v>
      </c>
      <c r="Z56" s="1">
        <v>14.134</v>
      </c>
      <c r="AA56" s="1">
        <v>20.660799999999998</v>
      </c>
      <c r="AB56" s="1"/>
      <c r="AC56" s="1">
        <f t="shared" si="12"/>
        <v>35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7" t="s">
        <v>98</v>
      </c>
      <c r="B57" s="17" t="s">
        <v>32</v>
      </c>
      <c r="C57" s="17">
        <v>198.54</v>
      </c>
      <c r="D57" s="17"/>
      <c r="E57" s="17">
        <v>62.381999999999998</v>
      </c>
      <c r="F57" s="17">
        <v>134.768</v>
      </c>
      <c r="G57" s="18">
        <v>0</v>
      </c>
      <c r="H57" s="17">
        <v>55</v>
      </c>
      <c r="I57" s="17" t="s">
        <v>33</v>
      </c>
      <c r="J57" s="17">
        <v>61.191000000000003</v>
      </c>
      <c r="K57" s="17">
        <f t="shared" si="11"/>
        <v>1.1909999999999954</v>
      </c>
      <c r="L57" s="17"/>
      <c r="M57" s="17"/>
      <c r="N57" s="17"/>
      <c r="O57" s="17"/>
      <c r="P57" s="17">
        <f t="shared" si="4"/>
        <v>12.4764</v>
      </c>
      <c r="Q57" s="19"/>
      <c r="R57" s="19"/>
      <c r="S57" s="17"/>
      <c r="T57" s="17">
        <f t="shared" si="5"/>
        <v>10.801833862332083</v>
      </c>
      <c r="U57" s="17">
        <f t="shared" si="6"/>
        <v>10.801833862332083</v>
      </c>
      <c r="V57" s="17">
        <v>11.1272</v>
      </c>
      <c r="W57" s="17">
        <v>4.5754000000000001</v>
      </c>
      <c r="X57" s="17">
        <v>4.8277999999999999</v>
      </c>
      <c r="Y57" s="17">
        <v>4.7043999999999997</v>
      </c>
      <c r="Z57" s="17">
        <v>5.6072000000000006</v>
      </c>
      <c r="AA57" s="17">
        <v>16.003</v>
      </c>
      <c r="AB57" s="13" t="s">
        <v>99</v>
      </c>
      <c r="AC57" s="17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7" t="s">
        <v>100</v>
      </c>
      <c r="B58" s="17" t="s">
        <v>32</v>
      </c>
      <c r="C58" s="17">
        <v>43.356999999999999</v>
      </c>
      <c r="D58" s="17"/>
      <c r="E58" s="17"/>
      <c r="F58" s="17">
        <v>43.356999999999999</v>
      </c>
      <c r="G58" s="18">
        <v>0</v>
      </c>
      <c r="H58" s="17" t="e">
        <v>#N/A</v>
      </c>
      <c r="I58" s="17" t="s">
        <v>33</v>
      </c>
      <c r="J58" s="17"/>
      <c r="K58" s="17">
        <f t="shared" si="11"/>
        <v>0</v>
      </c>
      <c r="L58" s="17"/>
      <c r="M58" s="17"/>
      <c r="N58" s="17"/>
      <c r="O58" s="17"/>
      <c r="P58" s="17">
        <f t="shared" si="4"/>
        <v>0</v>
      </c>
      <c r="Q58" s="19"/>
      <c r="R58" s="19"/>
      <c r="S58" s="17"/>
      <c r="T58" s="17" t="e">
        <f t="shared" si="5"/>
        <v>#DIV/0!</v>
      </c>
      <c r="U58" s="17" t="e">
        <f t="shared" si="6"/>
        <v>#DIV/0!</v>
      </c>
      <c r="V58" s="17">
        <v>0</v>
      </c>
      <c r="W58" s="17">
        <v>0.44080000000000003</v>
      </c>
      <c r="X58" s="17">
        <v>0.44080000000000003</v>
      </c>
      <c r="Y58" s="17">
        <v>2.9418000000000002</v>
      </c>
      <c r="Z58" s="17">
        <v>3.9695999999999998</v>
      </c>
      <c r="AA58" s="17">
        <v>2.0550000000000002</v>
      </c>
      <c r="AB58" s="13" t="s">
        <v>36</v>
      </c>
      <c r="AC58" s="17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32</v>
      </c>
      <c r="C59" s="1">
        <v>41.829000000000001</v>
      </c>
      <c r="D59" s="1"/>
      <c r="E59" s="1">
        <v>1.478</v>
      </c>
      <c r="F59" s="1">
        <v>40.350999999999999</v>
      </c>
      <c r="G59" s="6">
        <v>1</v>
      </c>
      <c r="H59" s="1" t="e">
        <v>#N/A</v>
      </c>
      <c r="I59" s="1" t="s">
        <v>33</v>
      </c>
      <c r="J59" s="1">
        <v>1.478</v>
      </c>
      <c r="K59" s="1">
        <f t="shared" si="11"/>
        <v>0</v>
      </c>
      <c r="L59" s="1"/>
      <c r="M59" s="1"/>
      <c r="N59" s="1"/>
      <c r="O59" s="1"/>
      <c r="P59" s="1">
        <f t="shared" si="4"/>
        <v>0.29559999999999997</v>
      </c>
      <c r="Q59" s="5"/>
      <c r="R59" s="5"/>
      <c r="S59" s="1"/>
      <c r="T59" s="1">
        <f t="shared" si="5"/>
        <v>136.50541271989175</v>
      </c>
      <c r="U59" s="1">
        <f t="shared" si="6"/>
        <v>136.50541271989175</v>
      </c>
      <c r="V59" s="1">
        <v>0.29559999999999997</v>
      </c>
      <c r="W59" s="1">
        <v>0.44159999999999999</v>
      </c>
      <c r="X59" s="1">
        <v>0.44159999999999999</v>
      </c>
      <c r="Y59" s="1">
        <v>2.4887999999999999</v>
      </c>
      <c r="Z59" s="1">
        <v>3.5246</v>
      </c>
      <c r="AA59" s="1">
        <v>1.7756000000000001</v>
      </c>
      <c r="AB59" s="13" t="s">
        <v>42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32</v>
      </c>
      <c r="C60" s="1">
        <v>264.255</v>
      </c>
      <c r="D60" s="1">
        <v>299.43200000000002</v>
      </c>
      <c r="E60" s="1">
        <v>166.57900000000001</v>
      </c>
      <c r="F60" s="1">
        <v>375.62099999999998</v>
      </c>
      <c r="G60" s="6">
        <v>1</v>
      </c>
      <c r="H60" s="1">
        <v>40</v>
      </c>
      <c r="I60" s="1" t="s">
        <v>33</v>
      </c>
      <c r="J60" s="1">
        <v>183.99799999999999</v>
      </c>
      <c r="K60" s="1">
        <f t="shared" si="11"/>
        <v>-17.418999999999983</v>
      </c>
      <c r="L60" s="1"/>
      <c r="M60" s="1"/>
      <c r="N60" s="1">
        <v>31.29679999999993</v>
      </c>
      <c r="O60" s="1"/>
      <c r="P60" s="1">
        <f t="shared" si="4"/>
        <v>33.315800000000003</v>
      </c>
      <c r="Q60" s="5"/>
      <c r="R60" s="5"/>
      <c r="S60" s="1"/>
      <c r="T60" s="1">
        <f t="shared" si="5"/>
        <v>12.21395854219319</v>
      </c>
      <c r="U60" s="1">
        <f t="shared" si="6"/>
        <v>12.21395854219319</v>
      </c>
      <c r="V60" s="1">
        <v>35.968600000000002</v>
      </c>
      <c r="W60" s="1">
        <v>46.751800000000003</v>
      </c>
      <c r="X60" s="1">
        <v>49.262799999999999</v>
      </c>
      <c r="Y60" s="1">
        <v>46.0702</v>
      </c>
      <c r="Z60" s="1">
        <v>44.938600000000001</v>
      </c>
      <c r="AA60" s="1">
        <v>37.846200000000003</v>
      </c>
      <c r="AB60" s="1" t="s">
        <v>103</v>
      </c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44</v>
      </c>
      <c r="C61" s="1">
        <v>899</v>
      </c>
      <c r="D61" s="1">
        <v>108</v>
      </c>
      <c r="E61" s="1">
        <v>465</v>
      </c>
      <c r="F61" s="1">
        <v>449</v>
      </c>
      <c r="G61" s="6">
        <v>0.4</v>
      </c>
      <c r="H61" s="1">
        <v>45</v>
      </c>
      <c r="I61" s="1" t="s">
        <v>33</v>
      </c>
      <c r="J61" s="1">
        <v>467</v>
      </c>
      <c r="K61" s="1">
        <f t="shared" si="11"/>
        <v>-2</v>
      </c>
      <c r="L61" s="1"/>
      <c r="M61" s="1"/>
      <c r="N61" s="1">
        <v>215.9999999999998</v>
      </c>
      <c r="O61" s="1">
        <v>291.60000000000008</v>
      </c>
      <c r="P61" s="1">
        <f t="shared" si="4"/>
        <v>93</v>
      </c>
      <c r="Q61" s="5">
        <f t="shared" ref="Q61:Q63" si="14">12*P61-O61-N61-F61</f>
        <v>159.40000000000009</v>
      </c>
      <c r="R61" s="5"/>
      <c r="S61" s="1"/>
      <c r="T61" s="1">
        <f t="shared" si="5"/>
        <v>12</v>
      </c>
      <c r="U61" s="1">
        <f t="shared" si="6"/>
        <v>10.286021505376343</v>
      </c>
      <c r="V61" s="1">
        <v>94.6</v>
      </c>
      <c r="W61" s="1">
        <v>93.8</v>
      </c>
      <c r="X61" s="1">
        <v>90.4</v>
      </c>
      <c r="Y61" s="1">
        <v>114.4</v>
      </c>
      <c r="Z61" s="1">
        <v>121.8</v>
      </c>
      <c r="AA61" s="1">
        <v>122</v>
      </c>
      <c r="AB61" s="1"/>
      <c r="AC61" s="1">
        <f t="shared" si="12"/>
        <v>64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32</v>
      </c>
      <c r="C62" s="1">
        <v>35.152000000000001</v>
      </c>
      <c r="D62" s="1"/>
      <c r="E62" s="1">
        <v>11.739000000000001</v>
      </c>
      <c r="F62" s="1">
        <v>15.222</v>
      </c>
      <c r="G62" s="6">
        <v>1</v>
      </c>
      <c r="H62" s="1" t="e">
        <v>#N/A</v>
      </c>
      <c r="I62" s="1" t="s">
        <v>33</v>
      </c>
      <c r="J62" s="1">
        <v>11.01</v>
      </c>
      <c r="K62" s="1">
        <f t="shared" si="11"/>
        <v>0.72900000000000098</v>
      </c>
      <c r="L62" s="1"/>
      <c r="M62" s="1"/>
      <c r="N62" s="1">
        <v>16.9818</v>
      </c>
      <c r="O62" s="1">
        <v>10</v>
      </c>
      <c r="P62" s="1">
        <f t="shared" si="4"/>
        <v>2.3478000000000003</v>
      </c>
      <c r="Q62" s="5"/>
      <c r="R62" s="5"/>
      <c r="S62" s="1"/>
      <c r="T62" s="1">
        <f t="shared" si="5"/>
        <v>17.975892324729532</v>
      </c>
      <c r="U62" s="1">
        <f t="shared" si="6"/>
        <v>17.975892324729532</v>
      </c>
      <c r="V62" s="1">
        <v>3.7014</v>
      </c>
      <c r="W62" s="1">
        <v>3.9948000000000001</v>
      </c>
      <c r="X62" s="1">
        <v>2.6162000000000001</v>
      </c>
      <c r="Y62" s="1">
        <v>3.7113999999999998</v>
      </c>
      <c r="Z62" s="1">
        <v>3.4518</v>
      </c>
      <c r="AA62" s="1">
        <v>0</v>
      </c>
      <c r="AB62" s="1"/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44</v>
      </c>
      <c r="C63" s="1">
        <v>29</v>
      </c>
      <c r="D63" s="1">
        <v>114</v>
      </c>
      <c r="E63" s="1">
        <v>56</v>
      </c>
      <c r="F63" s="1">
        <v>75</v>
      </c>
      <c r="G63" s="6">
        <v>0.35</v>
      </c>
      <c r="H63" s="1" t="e">
        <v>#N/A</v>
      </c>
      <c r="I63" s="1" t="s">
        <v>33</v>
      </c>
      <c r="J63" s="1">
        <v>58</v>
      </c>
      <c r="K63" s="1">
        <f t="shared" si="11"/>
        <v>-2</v>
      </c>
      <c r="L63" s="1"/>
      <c r="M63" s="1"/>
      <c r="N63" s="1"/>
      <c r="O63" s="1">
        <v>18.200000000000021</v>
      </c>
      <c r="P63" s="1">
        <f t="shared" si="4"/>
        <v>11.2</v>
      </c>
      <c r="Q63" s="5">
        <f t="shared" si="14"/>
        <v>41.19999999999996</v>
      </c>
      <c r="R63" s="5"/>
      <c r="S63" s="1"/>
      <c r="T63" s="1">
        <f t="shared" si="5"/>
        <v>11.999999999999998</v>
      </c>
      <c r="U63" s="1">
        <f t="shared" si="6"/>
        <v>8.321428571428573</v>
      </c>
      <c r="V63" s="1">
        <v>9.8000000000000007</v>
      </c>
      <c r="W63" s="1">
        <v>10</v>
      </c>
      <c r="X63" s="1">
        <v>12.4</v>
      </c>
      <c r="Y63" s="1">
        <v>12</v>
      </c>
      <c r="Z63" s="1">
        <v>8.1999999999999993</v>
      </c>
      <c r="AA63" s="1">
        <v>1.8</v>
      </c>
      <c r="AB63" s="1"/>
      <c r="AC63" s="1">
        <f t="shared" si="12"/>
        <v>14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44</v>
      </c>
      <c r="C64" s="1">
        <v>33</v>
      </c>
      <c r="D64" s="1"/>
      <c r="E64" s="1">
        <v>13</v>
      </c>
      <c r="F64" s="1">
        <v>18</v>
      </c>
      <c r="G64" s="6">
        <v>0.4</v>
      </c>
      <c r="H64" s="1" t="e">
        <v>#N/A</v>
      </c>
      <c r="I64" s="1" t="s">
        <v>33</v>
      </c>
      <c r="J64" s="1">
        <v>13</v>
      </c>
      <c r="K64" s="1">
        <f t="shared" si="11"/>
        <v>0</v>
      </c>
      <c r="L64" s="1"/>
      <c r="M64" s="1"/>
      <c r="N64" s="1"/>
      <c r="O64" s="1">
        <v>12</v>
      </c>
      <c r="P64" s="1">
        <f t="shared" si="4"/>
        <v>2.6</v>
      </c>
      <c r="Q64" s="5"/>
      <c r="R64" s="5"/>
      <c r="S64" s="1"/>
      <c r="T64" s="1">
        <f t="shared" si="5"/>
        <v>11.538461538461538</v>
      </c>
      <c r="U64" s="1">
        <f t="shared" si="6"/>
        <v>11.538461538461538</v>
      </c>
      <c r="V64" s="1">
        <v>3</v>
      </c>
      <c r="W64" s="1">
        <v>2.6</v>
      </c>
      <c r="X64" s="1">
        <v>2.6</v>
      </c>
      <c r="Y64" s="1">
        <v>1.6</v>
      </c>
      <c r="Z64" s="1">
        <v>1.6</v>
      </c>
      <c r="AA64" s="1">
        <v>3.2</v>
      </c>
      <c r="AB64" s="1"/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108</v>
      </c>
      <c r="B65" s="10" t="s">
        <v>44</v>
      </c>
      <c r="C65" s="10">
        <v>24</v>
      </c>
      <c r="D65" s="10">
        <v>18</v>
      </c>
      <c r="E65" s="16">
        <v>2</v>
      </c>
      <c r="F65" s="16">
        <v>39</v>
      </c>
      <c r="G65" s="11">
        <v>0</v>
      </c>
      <c r="H65" s="10" t="e">
        <v>#N/A</v>
      </c>
      <c r="I65" s="10" t="s">
        <v>49</v>
      </c>
      <c r="J65" s="10">
        <v>2</v>
      </c>
      <c r="K65" s="10">
        <f t="shared" si="11"/>
        <v>0</v>
      </c>
      <c r="L65" s="10"/>
      <c r="M65" s="10"/>
      <c r="N65" s="10"/>
      <c r="O65" s="10"/>
      <c r="P65" s="10">
        <f t="shared" si="4"/>
        <v>0.4</v>
      </c>
      <c r="Q65" s="12"/>
      <c r="R65" s="12"/>
      <c r="S65" s="10"/>
      <c r="T65" s="10">
        <f t="shared" si="5"/>
        <v>97.5</v>
      </c>
      <c r="U65" s="10">
        <f t="shared" si="6"/>
        <v>97.5</v>
      </c>
      <c r="V65" s="10">
        <v>0.6</v>
      </c>
      <c r="W65" s="10">
        <v>1.6</v>
      </c>
      <c r="X65" s="10">
        <v>2.2000000000000002</v>
      </c>
      <c r="Y65" s="10">
        <v>3.8</v>
      </c>
      <c r="Z65" s="10">
        <v>3.2</v>
      </c>
      <c r="AA65" s="10">
        <v>1.8</v>
      </c>
      <c r="AB65" s="14" t="s">
        <v>181</v>
      </c>
      <c r="AC65" s="10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109</v>
      </c>
      <c r="B66" s="10" t="s">
        <v>44</v>
      </c>
      <c r="C66" s="10">
        <v>36</v>
      </c>
      <c r="D66" s="10"/>
      <c r="E66" s="10"/>
      <c r="F66" s="10">
        <v>36</v>
      </c>
      <c r="G66" s="11">
        <v>0</v>
      </c>
      <c r="H66" s="10" t="e">
        <v>#N/A</v>
      </c>
      <c r="I66" s="10" t="s">
        <v>49</v>
      </c>
      <c r="J66" s="10">
        <v>8</v>
      </c>
      <c r="K66" s="10">
        <f t="shared" si="11"/>
        <v>-8</v>
      </c>
      <c r="L66" s="10"/>
      <c r="M66" s="10"/>
      <c r="N66" s="10"/>
      <c r="O66" s="10"/>
      <c r="P66" s="10">
        <f t="shared" si="4"/>
        <v>0</v>
      </c>
      <c r="Q66" s="12"/>
      <c r="R66" s="12"/>
      <c r="S66" s="10"/>
      <c r="T66" s="10" t="e">
        <f t="shared" si="5"/>
        <v>#DIV/0!</v>
      </c>
      <c r="U66" s="10" t="e">
        <f t="shared" si="6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3" t="s">
        <v>42</v>
      </c>
      <c r="AC66" s="10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110</v>
      </c>
      <c r="B67" s="10" t="s">
        <v>44</v>
      </c>
      <c r="C67" s="10">
        <v>2</v>
      </c>
      <c r="D67" s="10"/>
      <c r="E67" s="10"/>
      <c r="F67" s="10">
        <v>2</v>
      </c>
      <c r="G67" s="11">
        <v>0</v>
      </c>
      <c r="H67" s="10">
        <v>730</v>
      </c>
      <c r="I67" s="10" t="s">
        <v>49</v>
      </c>
      <c r="J67" s="10"/>
      <c r="K67" s="10">
        <f t="shared" ref="K67:K98" si="15">E67-J67</f>
        <v>0</v>
      </c>
      <c r="L67" s="10"/>
      <c r="M67" s="10"/>
      <c r="N67" s="10"/>
      <c r="O67" s="10"/>
      <c r="P67" s="10">
        <f t="shared" si="4"/>
        <v>0</v>
      </c>
      <c r="Q67" s="12"/>
      <c r="R67" s="12"/>
      <c r="S67" s="10"/>
      <c r="T67" s="10" t="e">
        <f t="shared" si="5"/>
        <v>#DIV/0!</v>
      </c>
      <c r="U67" s="10" t="e">
        <f t="shared" si="6"/>
        <v>#DIV/0!</v>
      </c>
      <c r="V67" s="10">
        <v>0</v>
      </c>
      <c r="W67" s="10">
        <v>0</v>
      </c>
      <c r="X67" s="10">
        <v>0</v>
      </c>
      <c r="Y67" s="10">
        <v>0.4</v>
      </c>
      <c r="Z67" s="10">
        <v>0.4</v>
      </c>
      <c r="AA67" s="10">
        <v>0</v>
      </c>
      <c r="AB67" s="15" t="s">
        <v>111</v>
      </c>
      <c r="AC67" s="10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44</v>
      </c>
      <c r="C68" s="1">
        <v>26</v>
      </c>
      <c r="D68" s="1">
        <v>36</v>
      </c>
      <c r="E68" s="1">
        <v>15</v>
      </c>
      <c r="F68" s="1">
        <v>47</v>
      </c>
      <c r="G68" s="6">
        <v>0.45</v>
      </c>
      <c r="H68" s="1" t="e">
        <v>#N/A</v>
      </c>
      <c r="I68" s="1" t="s">
        <v>33</v>
      </c>
      <c r="J68" s="1">
        <v>15</v>
      </c>
      <c r="K68" s="1">
        <f t="shared" si="15"/>
        <v>0</v>
      </c>
      <c r="L68" s="1"/>
      <c r="M68" s="1"/>
      <c r="N68" s="1"/>
      <c r="O68" s="1"/>
      <c r="P68" s="1">
        <f t="shared" ref="P68:P116" si="16">E68/5</f>
        <v>3</v>
      </c>
      <c r="Q68" s="5"/>
      <c r="R68" s="5"/>
      <c r="S68" s="1"/>
      <c r="T68" s="1">
        <f t="shared" ref="T68:T116" si="17">(F68+N68+O68+Q68)/P68</f>
        <v>15.666666666666666</v>
      </c>
      <c r="U68" s="1">
        <f t="shared" ref="U68:U116" si="18">(F68+N68+O68)/P68</f>
        <v>15.666666666666666</v>
      </c>
      <c r="V68" s="1">
        <v>3</v>
      </c>
      <c r="W68" s="1">
        <v>5.6</v>
      </c>
      <c r="X68" s="1">
        <v>5.6</v>
      </c>
      <c r="Y68" s="1">
        <v>1.2</v>
      </c>
      <c r="Z68" s="1">
        <v>1.2</v>
      </c>
      <c r="AA68" s="1">
        <v>3.8</v>
      </c>
      <c r="AB68" s="1"/>
      <c r="AC68" s="1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44</v>
      </c>
      <c r="C69" s="1">
        <v>326</v>
      </c>
      <c r="D69" s="1"/>
      <c r="E69" s="1">
        <v>114</v>
      </c>
      <c r="F69" s="1">
        <v>187</v>
      </c>
      <c r="G69" s="6">
        <v>0.4</v>
      </c>
      <c r="H69" s="1">
        <v>40</v>
      </c>
      <c r="I69" s="1" t="s">
        <v>33</v>
      </c>
      <c r="J69" s="1">
        <v>118</v>
      </c>
      <c r="K69" s="1">
        <f t="shared" si="15"/>
        <v>-4</v>
      </c>
      <c r="L69" s="1"/>
      <c r="M69" s="1"/>
      <c r="N69" s="1"/>
      <c r="O69" s="1">
        <v>17</v>
      </c>
      <c r="P69" s="1">
        <f t="shared" si="16"/>
        <v>22.8</v>
      </c>
      <c r="Q69" s="21">
        <f>10*P69-O69-N69-F69</f>
        <v>24</v>
      </c>
      <c r="R69" s="5"/>
      <c r="S69" s="1"/>
      <c r="T69" s="1">
        <f t="shared" si="17"/>
        <v>10</v>
      </c>
      <c r="U69" s="1">
        <f t="shared" si="18"/>
        <v>8.9473684210526319</v>
      </c>
      <c r="V69" s="1">
        <v>22.6</v>
      </c>
      <c r="W69" s="1">
        <v>18.399999999999999</v>
      </c>
      <c r="X69" s="1">
        <v>20.399999999999999</v>
      </c>
      <c r="Y69" s="1">
        <v>19.2</v>
      </c>
      <c r="Z69" s="1">
        <v>17.8</v>
      </c>
      <c r="AA69" s="1">
        <v>40</v>
      </c>
      <c r="AB69" s="1"/>
      <c r="AC69" s="1">
        <f t="shared" si="12"/>
        <v>10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114</v>
      </c>
      <c r="B70" s="10" t="s">
        <v>44</v>
      </c>
      <c r="C70" s="10">
        <v>31</v>
      </c>
      <c r="D70" s="10"/>
      <c r="E70" s="10">
        <v>23</v>
      </c>
      <c r="F70" s="10"/>
      <c r="G70" s="11">
        <v>0</v>
      </c>
      <c r="H70" s="10">
        <v>40</v>
      </c>
      <c r="I70" s="10" t="s">
        <v>49</v>
      </c>
      <c r="J70" s="10">
        <v>23</v>
      </c>
      <c r="K70" s="10">
        <f t="shared" si="15"/>
        <v>0</v>
      </c>
      <c r="L70" s="10"/>
      <c r="M70" s="10"/>
      <c r="N70" s="10"/>
      <c r="O70" s="10"/>
      <c r="P70" s="10">
        <f t="shared" si="16"/>
        <v>4.5999999999999996</v>
      </c>
      <c r="Q70" s="12"/>
      <c r="R70" s="12"/>
      <c r="S70" s="10"/>
      <c r="T70" s="10">
        <f t="shared" si="17"/>
        <v>0</v>
      </c>
      <c r="U70" s="10">
        <f t="shared" si="18"/>
        <v>0</v>
      </c>
      <c r="V70" s="10">
        <v>6.2</v>
      </c>
      <c r="W70" s="10">
        <v>6</v>
      </c>
      <c r="X70" s="10">
        <v>4.5999999999999996</v>
      </c>
      <c r="Y70" s="10">
        <v>8.8000000000000007</v>
      </c>
      <c r="Z70" s="10">
        <v>11.2</v>
      </c>
      <c r="AA70" s="10">
        <v>18.8</v>
      </c>
      <c r="AB70" s="10"/>
      <c r="AC70" s="10">
        <f t="shared" ref="AC70:AC101" si="19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58.353000000000002</v>
      </c>
      <c r="D71" s="1">
        <v>60.442</v>
      </c>
      <c r="E71" s="1">
        <v>42.116999999999997</v>
      </c>
      <c r="F71" s="1">
        <v>67.984999999999999</v>
      </c>
      <c r="G71" s="6">
        <v>1</v>
      </c>
      <c r="H71" s="1" t="e">
        <v>#N/A</v>
      </c>
      <c r="I71" s="1" t="s">
        <v>33</v>
      </c>
      <c r="J71" s="1">
        <v>44.421999999999997</v>
      </c>
      <c r="K71" s="1">
        <f t="shared" si="15"/>
        <v>-2.3049999999999997</v>
      </c>
      <c r="L71" s="1"/>
      <c r="M71" s="1"/>
      <c r="N71" s="1"/>
      <c r="O71" s="1">
        <v>10</v>
      </c>
      <c r="P71" s="1">
        <f t="shared" si="16"/>
        <v>8.4233999999999991</v>
      </c>
      <c r="Q71" s="5">
        <f>12*P71-O71-N71-F71</f>
        <v>23.095799999999983</v>
      </c>
      <c r="R71" s="5"/>
      <c r="S71" s="1"/>
      <c r="T71" s="1">
        <f t="shared" si="17"/>
        <v>12</v>
      </c>
      <c r="U71" s="1">
        <f t="shared" si="18"/>
        <v>9.2581380440202299</v>
      </c>
      <c r="V71" s="1">
        <v>8.2842000000000002</v>
      </c>
      <c r="W71" s="1">
        <v>2.9091999999999998</v>
      </c>
      <c r="X71" s="1">
        <v>3.6472000000000002</v>
      </c>
      <c r="Y71" s="1">
        <v>9.8686000000000007</v>
      </c>
      <c r="Z71" s="1">
        <v>8.9781999999999993</v>
      </c>
      <c r="AA71" s="1">
        <v>2.6063999999999998</v>
      </c>
      <c r="AB71" s="1"/>
      <c r="AC71" s="1">
        <f t="shared" si="19"/>
        <v>23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116</v>
      </c>
      <c r="B72" s="10" t="s">
        <v>44</v>
      </c>
      <c r="C72" s="10">
        <v>20</v>
      </c>
      <c r="D72" s="10"/>
      <c r="E72" s="10"/>
      <c r="F72" s="10">
        <v>20</v>
      </c>
      <c r="G72" s="11">
        <v>0</v>
      </c>
      <c r="H72" s="10">
        <v>35</v>
      </c>
      <c r="I72" s="10" t="s">
        <v>49</v>
      </c>
      <c r="J72" s="10"/>
      <c r="K72" s="10">
        <f t="shared" si="15"/>
        <v>0</v>
      </c>
      <c r="L72" s="10"/>
      <c r="M72" s="10"/>
      <c r="N72" s="10"/>
      <c r="O72" s="10"/>
      <c r="P72" s="10">
        <f t="shared" si="16"/>
        <v>0</v>
      </c>
      <c r="Q72" s="12"/>
      <c r="R72" s="12"/>
      <c r="S72" s="10"/>
      <c r="T72" s="10" t="e">
        <f t="shared" si="17"/>
        <v>#DIV/0!</v>
      </c>
      <c r="U72" s="10" t="e">
        <f t="shared" si="18"/>
        <v>#DIV/0!</v>
      </c>
      <c r="V72" s="10">
        <v>-0.2</v>
      </c>
      <c r="W72" s="10">
        <v>-1.2</v>
      </c>
      <c r="X72" s="10">
        <v>-1.2</v>
      </c>
      <c r="Y72" s="10">
        <v>-0.2</v>
      </c>
      <c r="Z72" s="10">
        <v>-0.2</v>
      </c>
      <c r="AA72" s="10">
        <v>3.6</v>
      </c>
      <c r="AB72" s="13" t="s">
        <v>42</v>
      </c>
      <c r="AC72" s="10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117</v>
      </c>
      <c r="B73" s="17" t="s">
        <v>32</v>
      </c>
      <c r="C73" s="17">
        <v>60.265999999999998</v>
      </c>
      <c r="D73" s="17"/>
      <c r="E73" s="17">
        <v>14.866</v>
      </c>
      <c r="F73" s="17">
        <v>36.021999999999998</v>
      </c>
      <c r="G73" s="18">
        <v>0</v>
      </c>
      <c r="H73" s="17">
        <v>30</v>
      </c>
      <c r="I73" s="17" t="s">
        <v>33</v>
      </c>
      <c r="J73" s="17">
        <v>14.57</v>
      </c>
      <c r="K73" s="17">
        <f t="shared" si="15"/>
        <v>0.29599999999999937</v>
      </c>
      <c r="L73" s="17"/>
      <c r="M73" s="17"/>
      <c r="N73" s="17"/>
      <c r="O73" s="17"/>
      <c r="P73" s="17">
        <f t="shared" si="16"/>
        <v>2.9731999999999998</v>
      </c>
      <c r="Q73" s="19"/>
      <c r="R73" s="19"/>
      <c r="S73" s="17"/>
      <c r="T73" s="17">
        <f t="shared" si="17"/>
        <v>12.115565720435894</v>
      </c>
      <c r="U73" s="17">
        <f t="shared" si="18"/>
        <v>12.115565720435894</v>
      </c>
      <c r="V73" s="17">
        <v>3.2751999999999999</v>
      </c>
      <c r="W73" s="17">
        <v>3.0566</v>
      </c>
      <c r="X73" s="17">
        <v>2.8868</v>
      </c>
      <c r="Y73" s="17">
        <v>4.8872</v>
      </c>
      <c r="Z73" s="17">
        <v>3.1814</v>
      </c>
      <c r="AA73" s="17">
        <v>5.7328000000000001</v>
      </c>
      <c r="AB73" s="13" t="s">
        <v>99</v>
      </c>
      <c r="AC73" s="17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44</v>
      </c>
      <c r="C74" s="1">
        <v>44</v>
      </c>
      <c r="D74" s="1"/>
      <c r="E74" s="1">
        <v>16</v>
      </c>
      <c r="F74" s="1">
        <v>26</v>
      </c>
      <c r="G74" s="6">
        <v>0.45</v>
      </c>
      <c r="H74" s="1" t="e">
        <v>#N/A</v>
      </c>
      <c r="I74" s="1" t="s">
        <v>33</v>
      </c>
      <c r="J74" s="1">
        <v>16</v>
      </c>
      <c r="K74" s="1">
        <f t="shared" si="15"/>
        <v>0</v>
      </c>
      <c r="L74" s="1"/>
      <c r="M74" s="1"/>
      <c r="N74" s="1"/>
      <c r="O74" s="1"/>
      <c r="P74" s="1">
        <f t="shared" si="16"/>
        <v>3.2</v>
      </c>
      <c r="Q74" s="5">
        <f t="shared" ref="Q74:Q78" si="20">12*P74-O74-N74-F74</f>
        <v>12.400000000000006</v>
      </c>
      <c r="R74" s="5"/>
      <c r="S74" s="1"/>
      <c r="T74" s="1">
        <f t="shared" si="17"/>
        <v>12.000000000000002</v>
      </c>
      <c r="U74" s="1">
        <f t="shared" si="18"/>
        <v>8.125</v>
      </c>
      <c r="V74" s="1">
        <v>3.2</v>
      </c>
      <c r="W74" s="1">
        <v>2</v>
      </c>
      <c r="X74" s="1">
        <v>2</v>
      </c>
      <c r="Y74" s="1">
        <v>2.8</v>
      </c>
      <c r="Z74" s="1">
        <v>2.8</v>
      </c>
      <c r="AA74" s="1">
        <v>3.8</v>
      </c>
      <c r="AB74" s="1"/>
      <c r="AC74" s="1">
        <f t="shared" si="19"/>
        <v>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32</v>
      </c>
      <c r="C75" s="1">
        <v>138.06200000000001</v>
      </c>
      <c r="D75" s="1"/>
      <c r="E75" s="1">
        <v>81.557000000000002</v>
      </c>
      <c r="F75" s="1">
        <v>49.83</v>
      </c>
      <c r="G75" s="6">
        <v>1</v>
      </c>
      <c r="H75" s="1">
        <v>50</v>
      </c>
      <c r="I75" s="1" t="s">
        <v>33</v>
      </c>
      <c r="J75" s="1">
        <v>79.260999999999996</v>
      </c>
      <c r="K75" s="1">
        <f t="shared" si="15"/>
        <v>2.2960000000000065</v>
      </c>
      <c r="L75" s="1"/>
      <c r="M75" s="1"/>
      <c r="N75" s="1"/>
      <c r="O75" s="1">
        <v>87.797200000000004</v>
      </c>
      <c r="P75" s="1">
        <f t="shared" si="16"/>
        <v>16.311399999999999</v>
      </c>
      <c r="Q75" s="5">
        <f t="shared" si="20"/>
        <v>58.109599999999986</v>
      </c>
      <c r="R75" s="5"/>
      <c r="S75" s="1"/>
      <c r="T75" s="1">
        <f t="shared" si="17"/>
        <v>12.000000000000002</v>
      </c>
      <c r="U75" s="1">
        <f t="shared" si="18"/>
        <v>8.43748543963118</v>
      </c>
      <c r="V75" s="1">
        <v>14.116199999999999</v>
      </c>
      <c r="W75" s="1">
        <v>8.1105999999999998</v>
      </c>
      <c r="X75" s="1">
        <v>11.534599999999999</v>
      </c>
      <c r="Y75" s="1">
        <v>12.8034</v>
      </c>
      <c r="Z75" s="1">
        <v>11.789199999999999</v>
      </c>
      <c r="AA75" s="1">
        <v>16.643000000000001</v>
      </c>
      <c r="AB75" s="1"/>
      <c r="AC75" s="1">
        <f t="shared" si="19"/>
        <v>58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32</v>
      </c>
      <c r="C76" s="1">
        <v>32.359000000000002</v>
      </c>
      <c r="D76" s="1">
        <v>10.933</v>
      </c>
      <c r="E76" s="1">
        <v>19.187000000000001</v>
      </c>
      <c r="F76" s="1">
        <v>22.716999999999999</v>
      </c>
      <c r="G76" s="6">
        <v>1</v>
      </c>
      <c r="H76" s="1">
        <v>50</v>
      </c>
      <c r="I76" s="1" t="s">
        <v>33</v>
      </c>
      <c r="J76" s="1">
        <v>19.009</v>
      </c>
      <c r="K76" s="1">
        <f t="shared" si="15"/>
        <v>0.17800000000000082</v>
      </c>
      <c r="L76" s="1"/>
      <c r="M76" s="1"/>
      <c r="N76" s="1"/>
      <c r="O76" s="1">
        <v>19.167400000000001</v>
      </c>
      <c r="P76" s="1">
        <f t="shared" si="16"/>
        <v>3.8374000000000001</v>
      </c>
      <c r="Q76" s="5"/>
      <c r="R76" s="5"/>
      <c r="S76" s="1"/>
      <c r="T76" s="1">
        <f t="shared" si="17"/>
        <v>10.914786053056757</v>
      </c>
      <c r="U76" s="1">
        <f t="shared" si="18"/>
        <v>10.914786053056757</v>
      </c>
      <c r="V76" s="1">
        <v>3.8454000000000002</v>
      </c>
      <c r="W76" s="1">
        <v>2.823</v>
      </c>
      <c r="X76" s="1">
        <v>3.0939999999999999</v>
      </c>
      <c r="Y76" s="1">
        <v>3.0135999999999998</v>
      </c>
      <c r="Z76" s="1">
        <v>2.9977999999999998</v>
      </c>
      <c r="AA76" s="1">
        <v>4.0293999999999999</v>
      </c>
      <c r="AB76" s="1"/>
      <c r="AC76" s="1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44</v>
      </c>
      <c r="C77" s="1">
        <v>954</v>
      </c>
      <c r="D77" s="1">
        <v>162</v>
      </c>
      <c r="E77" s="1">
        <v>521</v>
      </c>
      <c r="F77" s="1">
        <v>512</v>
      </c>
      <c r="G77" s="6">
        <v>0.4</v>
      </c>
      <c r="H77" s="1">
        <v>40</v>
      </c>
      <c r="I77" s="1" t="s">
        <v>33</v>
      </c>
      <c r="J77" s="1">
        <v>527</v>
      </c>
      <c r="K77" s="1">
        <f t="shared" si="15"/>
        <v>-6</v>
      </c>
      <c r="L77" s="1"/>
      <c r="M77" s="1"/>
      <c r="N77" s="1">
        <v>209.2</v>
      </c>
      <c r="O77" s="1">
        <v>284</v>
      </c>
      <c r="P77" s="1">
        <f t="shared" si="16"/>
        <v>104.2</v>
      </c>
      <c r="Q77" s="5">
        <f t="shared" si="20"/>
        <v>245.20000000000005</v>
      </c>
      <c r="R77" s="5"/>
      <c r="S77" s="1"/>
      <c r="T77" s="1">
        <f t="shared" si="17"/>
        <v>12</v>
      </c>
      <c r="U77" s="1">
        <f t="shared" si="18"/>
        <v>9.6468330134357014</v>
      </c>
      <c r="V77" s="1">
        <v>100.2</v>
      </c>
      <c r="W77" s="1">
        <v>103.4</v>
      </c>
      <c r="X77" s="1">
        <v>103.2</v>
      </c>
      <c r="Y77" s="1">
        <v>128.80000000000001</v>
      </c>
      <c r="Z77" s="1">
        <v>132.6</v>
      </c>
      <c r="AA77" s="1">
        <v>125.2</v>
      </c>
      <c r="AB77" s="1"/>
      <c r="AC77" s="1">
        <f t="shared" si="19"/>
        <v>98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44</v>
      </c>
      <c r="C78" s="1">
        <v>770</v>
      </c>
      <c r="D78" s="1">
        <v>102</v>
      </c>
      <c r="E78" s="1">
        <v>434</v>
      </c>
      <c r="F78" s="1">
        <v>373</v>
      </c>
      <c r="G78" s="6">
        <v>0.4</v>
      </c>
      <c r="H78" s="1">
        <v>40</v>
      </c>
      <c r="I78" s="1" t="s">
        <v>33</v>
      </c>
      <c r="J78" s="1">
        <v>440</v>
      </c>
      <c r="K78" s="1">
        <f t="shared" si="15"/>
        <v>-6</v>
      </c>
      <c r="L78" s="1"/>
      <c r="M78" s="1"/>
      <c r="N78" s="1">
        <v>46.999999999999432</v>
      </c>
      <c r="O78" s="1">
        <v>443.80000000000052</v>
      </c>
      <c r="P78" s="1">
        <f t="shared" si="16"/>
        <v>86.8</v>
      </c>
      <c r="Q78" s="5">
        <f t="shared" si="20"/>
        <v>177.79999999999995</v>
      </c>
      <c r="R78" s="5"/>
      <c r="S78" s="1"/>
      <c r="T78" s="1">
        <f t="shared" si="17"/>
        <v>12</v>
      </c>
      <c r="U78" s="1">
        <f t="shared" si="18"/>
        <v>9.9516129032258061</v>
      </c>
      <c r="V78" s="1">
        <v>84.8</v>
      </c>
      <c r="W78" s="1">
        <v>70.8</v>
      </c>
      <c r="X78" s="1">
        <v>68.2</v>
      </c>
      <c r="Y78" s="1">
        <v>96.4</v>
      </c>
      <c r="Z78" s="1">
        <v>100.6</v>
      </c>
      <c r="AA78" s="1">
        <v>92.2</v>
      </c>
      <c r="AB78" s="1"/>
      <c r="AC78" s="1">
        <f t="shared" si="19"/>
        <v>71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123</v>
      </c>
      <c r="B79" s="17" t="s">
        <v>44</v>
      </c>
      <c r="C79" s="17"/>
      <c r="D79" s="17"/>
      <c r="E79" s="16">
        <f>E99</f>
        <v>6</v>
      </c>
      <c r="F79" s="16">
        <f>F99</f>
        <v>14</v>
      </c>
      <c r="G79" s="18">
        <v>0</v>
      </c>
      <c r="H79" s="17" t="e">
        <v>#N/A</v>
      </c>
      <c r="I79" s="17" t="s">
        <v>33</v>
      </c>
      <c r="J79" s="17"/>
      <c r="K79" s="17">
        <f t="shared" si="15"/>
        <v>6</v>
      </c>
      <c r="L79" s="17"/>
      <c r="M79" s="17"/>
      <c r="N79" s="17"/>
      <c r="O79" s="17"/>
      <c r="P79" s="17">
        <f t="shared" si="16"/>
        <v>1.2</v>
      </c>
      <c r="Q79" s="19"/>
      <c r="R79" s="19"/>
      <c r="S79" s="17"/>
      <c r="T79" s="17">
        <f t="shared" si="17"/>
        <v>11.666666666666668</v>
      </c>
      <c r="U79" s="17">
        <f t="shared" si="18"/>
        <v>11.666666666666668</v>
      </c>
      <c r="V79" s="17">
        <v>1.6</v>
      </c>
      <c r="W79" s="17">
        <v>1.6</v>
      </c>
      <c r="X79" s="17">
        <v>1.2</v>
      </c>
      <c r="Y79" s="17">
        <v>0</v>
      </c>
      <c r="Z79" s="17">
        <v>0.4</v>
      </c>
      <c r="AA79" s="17">
        <v>1</v>
      </c>
      <c r="AB79" s="13" t="s">
        <v>124</v>
      </c>
      <c r="AC79" s="17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125</v>
      </c>
      <c r="B80" s="10" t="s">
        <v>44</v>
      </c>
      <c r="C80" s="10"/>
      <c r="D80" s="10">
        <v>2</v>
      </c>
      <c r="E80" s="10"/>
      <c r="F80" s="10"/>
      <c r="G80" s="11">
        <v>0</v>
      </c>
      <c r="H80" s="10" t="e">
        <v>#N/A</v>
      </c>
      <c r="I80" s="10" t="s">
        <v>49</v>
      </c>
      <c r="J80" s="10"/>
      <c r="K80" s="10">
        <f t="shared" si="15"/>
        <v>0</v>
      </c>
      <c r="L80" s="10"/>
      <c r="M80" s="10"/>
      <c r="N80" s="10"/>
      <c r="O80" s="10"/>
      <c r="P80" s="10">
        <f t="shared" si="16"/>
        <v>0</v>
      </c>
      <c r="Q80" s="12"/>
      <c r="R80" s="12"/>
      <c r="S80" s="10"/>
      <c r="T80" s="10" t="e">
        <f t="shared" si="17"/>
        <v>#DIV/0!</v>
      </c>
      <c r="U80" s="10" t="e">
        <f t="shared" si="18"/>
        <v>#DIV/0!</v>
      </c>
      <c r="V80" s="10">
        <v>0.4</v>
      </c>
      <c r="W80" s="10">
        <v>0.4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126</v>
      </c>
      <c r="B81" s="10" t="s">
        <v>44</v>
      </c>
      <c r="C81" s="10"/>
      <c r="D81" s="10">
        <v>12</v>
      </c>
      <c r="E81" s="16">
        <v>12</v>
      </c>
      <c r="F81" s="10"/>
      <c r="G81" s="11">
        <v>0</v>
      </c>
      <c r="H81" s="10" t="e">
        <v>#N/A</v>
      </c>
      <c r="I81" s="10" t="s">
        <v>49</v>
      </c>
      <c r="J81" s="10">
        <v>12</v>
      </c>
      <c r="K81" s="10">
        <f t="shared" si="15"/>
        <v>0</v>
      </c>
      <c r="L81" s="10"/>
      <c r="M81" s="10"/>
      <c r="N81" s="10"/>
      <c r="O81" s="10"/>
      <c r="P81" s="10">
        <f t="shared" si="16"/>
        <v>2.4</v>
      </c>
      <c r="Q81" s="12"/>
      <c r="R81" s="12"/>
      <c r="S81" s="10"/>
      <c r="T81" s="10">
        <f t="shared" si="17"/>
        <v>0</v>
      </c>
      <c r="U81" s="10">
        <f t="shared" si="18"/>
        <v>0</v>
      </c>
      <c r="V81" s="10">
        <v>2.4</v>
      </c>
      <c r="W81" s="10">
        <v>1.2</v>
      </c>
      <c r="X81" s="10">
        <v>1.2</v>
      </c>
      <c r="Y81" s="10">
        <v>0</v>
      </c>
      <c r="Z81" s="10">
        <v>2.4</v>
      </c>
      <c r="AA81" s="10">
        <v>4.8</v>
      </c>
      <c r="AB81" s="10" t="s">
        <v>127</v>
      </c>
      <c r="AC81" s="10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44</v>
      </c>
      <c r="C82" s="1">
        <v>269</v>
      </c>
      <c r="D82" s="1"/>
      <c r="E82" s="16">
        <f>93+E81</f>
        <v>105</v>
      </c>
      <c r="F82" s="1">
        <v>136</v>
      </c>
      <c r="G82" s="6">
        <v>0.4</v>
      </c>
      <c r="H82" s="1">
        <v>40</v>
      </c>
      <c r="I82" s="1" t="s">
        <v>33</v>
      </c>
      <c r="J82" s="1">
        <v>98</v>
      </c>
      <c r="K82" s="1">
        <f t="shared" si="15"/>
        <v>7</v>
      </c>
      <c r="L82" s="1"/>
      <c r="M82" s="1"/>
      <c r="N82" s="1"/>
      <c r="O82" s="1">
        <v>110.4</v>
      </c>
      <c r="P82" s="1">
        <f t="shared" si="16"/>
        <v>21</v>
      </c>
      <c r="Q82" s="5"/>
      <c r="R82" s="5"/>
      <c r="S82" s="1"/>
      <c r="T82" s="1">
        <f t="shared" si="17"/>
        <v>11.733333333333334</v>
      </c>
      <c r="U82" s="1">
        <f t="shared" si="18"/>
        <v>11.733333333333334</v>
      </c>
      <c r="V82" s="1">
        <v>23.4</v>
      </c>
      <c r="W82" s="1">
        <v>18.2</v>
      </c>
      <c r="X82" s="1">
        <v>17.8</v>
      </c>
      <c r="Y82" s="1">
        <v>21.2</v>
      </c>
      <c r="Z82" s="1">
        <v>22.8</v>
      </c>
      <c r="AA82" s="1">
        <v>36</v>
      </c>
      <c r="AB82" s="1" t="s">
        <v>129</v>
      </c>
      <c r="AC82" s="1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130</v>
      </c>
      <c r="B83" s="17" t="s">
        <v>32</v>
      </c>
      <c r="C83" s="17">
        <v>498.02300000000002</v>
      </c>
      <c r="D83" s="17"/>
      <c r="E83" s="17">
        <v>201.34100000000001</v>
      </c>
      <c r="F83" s="17">
        <v>262.53199999999998</v>
      </c>
      <c r="G83" s="18">
        <v>0</v>
      </c>
      <c r="H83" s="17">
        <v>40</v>
      </c>
      <c r="I83" s="17" t="s">
        <v>33</v>
      </c>
      <c r="J83" s="17">
        <v>204.15799999999999</v>
      </c>
      <c r="K83" s="17">
        <f t="shared" si="15"/>
        <v>-2.8169999999999789</v>
      </c>
      <c r="L83" s="17"/>
      <c r="M83" s="17"/>
      <c r="N83" s="17"/>
      <c r="O83" s="17"/>
      <c r="P83" s="17">
        <f t="shared" si="16"/>
        <v>40.2682</v>
      </c>
      <c r="Q83" s="19"/>
      <c r="R83" s="19"/>
      <c r="S83" s="17"/>
      <c r="T83" s="17">
        <f t="shared" si="17"/>
        <v>6.5195861746986452</v>
      </c>
      <c r="U83" s="17">
        <f t="shared" si="18"/>
        <v>6.5195861746986452</v>
      </c>
      <c r="V83" s="17">
        <v>41.456400000000002</v>
      </c>
      <c r="W83" s="17">
        <v>29.846800000000002</v>
      </c>
      <c r="X83" s="17">
        <v>27.202200000000001</v>
      </c>
      <c r="Y83" s="17">
        <v>42.982999999999997</v>
      </c>
      <c r="Z83" s="17">
        <v>48.997199999999999</v>
      </c>
      <c r="AA83" s="17">
        <v>66.741399999999999</v>
      </c>
      <c r="AB83" s="17" t="s">
        <v>131</v>
      </c>
      <c r="AC83" s="17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32</v>
      </c>
      <c r="C84" s="1">
        <v>364.43900000000002</v>
      </c>
      <c r="D84" s="1"/>
      <c r="E84" s="1">
        <v>174.18199999999999</v>
      </c>
      <c r="F84" s="1">
        <v>161.68600000000001</v>
      </c>
      <c r="G84" s="6">
        <v>1</v>
      </c>
      <c r="H84" s="1">
        <v>40</v>
      </c>
      <c r="I84" s="1" t="s">
        <v>33</v>
      </c>
      <c r="J84" s="1">
        <v>175.79499999999999</v>
      </c>
      <c r="K84" s="1">
        <f t="shared" si="15"/>
        <v>-1.6129999999999995</v>
      </c>
      <c r="L84" s="1"/>
      <c r="M84" s="1"/>
      <c r="N84" s="1"/>
      <c r="O84" s="1">
        <v>182.30199999999991</v>
      </c>
      <c r="P84" s="1">
        <f t="shared" si="16"/>
        <v>34.836399999999998</v>
      </c>
      <c r="Q84" s="5">
        <f>12*P84-O84-N84-F84</f>
        <v>74.048800000000057</v>
      </c>
      <c r="R84" s="5"/>
      <c r="S84" s="1"/>
      <c r="T84" s="1">
        <f t="shared" si="17"/>
        <v>12</v>
      </c>
      <c r="U84" s="1">
        <f t="shared" si="18"/>
        <v>9.8743842647345872</v>
      </c>
      <c r="V84" s="1">
        <v>33.864999999999988</v>
      </c>
      <c r="W84" s="1">
        <v>25.6204</v>
      </c>
      <c r="X84" s="1">
        <v>22.831</v>
      </c>
      <c r="Y84" s="1">
        <v>31.321200000000001</v>
      </c>
      <c r="Z84" s="1">
        <v>36.0396</v>
      </c>
      <c r="AA84" s="1">
        <v>50.769799999999996</v>
      </c>
      <c r="AB84" s="1"/>
      <c r="AC84" s="1">
        <f t="shared" si="19"/>
        <v>74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133</v>
      </c>
      <c r="B85" s="17" t="s">
        <v>44</v>
      </c>
      <c r="C85" s="17">
        <v>22</v>
      </c>
      <c r="D85" s="17"/>
      <c r="E85" s="17">
        <v>10</v>
      </c>
      <c r="F85" s="17">
        <v>12</v>
      </c>
      <c r="G85" s="18">
        <v>0</v>
      </c>
      <c r="H85" s="17">
        <v>50</v>
      </c>
      <c r="I85" s="17" t="s">
        <v>33</v>
      </c>
      <c r="J85" s="17">
        <v>10</v>
      </c>
      <c r="K85" s="17">
        <f t="shared" si="15"/>
        <v>0</v>
      </c>
      <c r="L85" s="17"/>
      <c r="M85" s="17"/>
      <c r="N85" s="17"/>
      <c r="O85" s="17"/>
      <c r="P85" s="17">
        <f t="shared" si="16"/>
        <v>2</v>
      </c>
      <c r="Q85" s="19"/>
      <c r="R85" s="19"/>
      <c r="S85" s="17"/>
      <c r="T85" s="17">
        <f t="shared" si="17"/>
        <v>6</v>
      </c>
      <c r="U85" s="17">
        <f t="shared" si="18"/>
        <v>6</v>
      </c>
      <c r="V85" s="17">
        <v>2</v>
      </c>
      <c r="W85" s="17">
        <v>0.6</v>
      </c>
      <c r="X85" s="17">
        <v>0.6</v>
      </c>
      <c r="Y85" s="17">
        <v>2</v>
      </c>
      <c r="Z85" s="17">
        <v>2</v>
      </c>
      <c r="AA85" s="17">
        <v>1</v>
      </c>
      <c r="AB85" s="17" t="s">
        <v>134</v>
      </c>
      <c r="AC85" s="17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135</v>
      </c>
      <c r="B86" s="1" t="s">
        <v>44</v>
      </c>
      <c r="C86" s="1"/>
      <c r="D86" s="1"/>
      <c r="E86" s="16">
        <f>E100</f>
        <v>1</v>
      </c>
      <c r="F86" s="16">
        <f>F100</f>
        <v>29</v>
      </c>
      <c r="G86" s="6">
        <v>0.6</v>
      </c>
      <c r="H86" s="1" t="e">
        <v>#N/A</v>
      </c>
      <c r="I86" s="1" t="s">
        <v>33</v>
      </c>
      <c r="J86" s="1"/>
      <c r="K86" s="1">
        <f t="shared" si="15"/>
        <v>1</v>
      </c>
      <c r="L86" s="1"/>
      <c r="M86" s="1"/>
      <c r="N86" s="1"/>
      <c r="O86" s="1"/>
      <c r="P86" s="1">
        <f t="shared" si="16"/>
        <v>0.2</v>
      </c>
      <c r="Q86" s="5"/>
      <c r="R86" s="5"/>
      <c r="S86" s="1"/>
      <c r="T86" s="1">
        <f t="shared" si="17"/>
        <v>145</v>
      </c>
      <c r="U86" s="1">
        <f t="shared" si="18"/>
        <v>145</v>
      </c>
      <c r="V86" s="1">
        <v>0.2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3" t="s">
        <v>136</v>
      </c>
      <c r="AC86" s="1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7" t="s">
        <v>137</v>
      </c>
      <c r="B87" s="17" t="s">
        <v>44</v>
      </c>
      <c r="C87" s="17">
        <v>18</v>
      </c>
      <c r="D87" s="17"/>
      <c r="E87" s="17">
        <f>6+E94</f>
        <v>9</v>
      </c>
      <c r="F87" s="17">
        <v>12</v>
      </c>
      <c r="G87" s="18">
        <v>0</v>
      </c>
      <c r="H87" s="17" t="e">
        <v>#N/A</v>
      </c>
      <c r="I87" s="17" t="s">
        <v>33</v>
      </c>
      <c r="J87" s="17">
        <v>6</v>
      </c>
      <c r="K87" s="17">
        <f t="shared" si="15"/>
        <v>3</v>
      </c>
      <c r="L87" s="17"/>
      <c r="M87" s="17"/>
      <c r="N87" s="17"/>
      <c r="O87" s="17"/>
      <c r="P87" s="17">
        <f t="shared" si="16"/>
        <v>1.8</v>
      </c>
      <c r="Q87" s="19"/>
      <c r="R87" s="19"/>
      <c r="S87" s="17"/>
      <c r="T87" s="17">
        <f t="shared" si="17"/>
        <v>6.6666666666666661</v>
      </c>
      <c r="U87" s="17">
        <f t="shared" si="18"/>
        <v>6.6666666666666661</v>
      </c>
      <c r="V87" s="17">
        <v>1.8</v>
      </c>
      <c r="W87" s="17">
        <v>0.4</v>
      </c>
      <c r="X87" s="17">
        <v>1</v>
      </c>
      <c r="Y87" s="17">
        <v>2.6</v>
      </c>
      <c r="Z87" s="17">
        <v>2.2000000000000002</v>
      </c>
      <c r="AA87" s="17">
        <v>1</v>
      </c>
      <c r="AB87" s="13" t="s">
        <v>138</v>
      </c>
      <c r="AC87" s="17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7" t="s">
        <v>139</v>
      </c>
      <c r="B88" s="17" t="s">
        <v>44</v>
      </c>
      <c r="C88" s="17">
        <v>2</v>
      </c>
      <c r="D88" s="17"/>
      <c r="E88" s="17"/>
      <c r="F88" s="17">
        <v>2</v>
      </c>
      <c r="G88" s="18">
        <v>0</v>
      </c>
      <c r="H88" s="17" t="e">
        <v>#N/A</v>
      </c>
      <c r="I88" s="17" t="s">
        <v>33</v>
      </c>
      <c r="J88" s="17"/>
      <c r="K88" s="17">
        <f t="shared" si="15"/>
        <v>0</v>
      </c>
      <c r="L88" s="17"/>
      <c r="M88" s="17"/>
      <c r="N88" s="17"/>
      <c r="O88" s="17"/>
      <c r="P88" s="17">
        <f t="shared" si="16"/>
        <v>0</v>
      </c>
      <c r="Q88" s="19"/>
      <c r="R88" s="19"/>
      <c r="S88" s="17"/>
      <c r="T88" s="17" t="e">
        <f t="shared" si="17"/>
        <v>#DIV/0!</v>
      </c>
      <c r="U88" s="17" t="e">
        <f t="shared" si="18"/>
        <v>#DIV/0!</v>
      </c>
      <c r="V88" s="17">
        <v>0</v>
      </c>
      <c r="W88" s="17">
        <v>2.2000000000000002</v>
      </c>
      <c r="X88" s="17">
        <v>2.4</v>
      </c>
      <c r="Y88" s="17">
        <v>1.8</v>
      </c>
      <c r="Z88" s="17">
        <v>1.6</v>
      </c>
      <c r="AA88" s="17">
        <v>1.8</v>
      </c>
      <c r="AB88" s="17" t="s">
        <v>131</v>
      </c>
      <c r="AC88" s="17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0" t="s">
        <v>140</v>
      </c>
      <c r="B89" s="1" t="s">
        <v>44</v>
      </c>
      <c r="C89" s="1">
        <v>22</v>
      </c>
      <c r="D89" s="1"/>
      <c r="E89" s="16">
        <v>5</v>
      </c>
      <c r="F89" s="16">
        <f>15+F94</f>
        <v>27</v>
      </c>
      <c r="G89" s="6">
        <v>0.6</v>
      </c>
      <c r="H89" s="1" t="e">
        <v>#N/A</v>
      </c>
      <c r="I89" s="1" t="s">
        <v>33</v>
      </c>
      <c r="J89" s="1">
        <v>5</v>
      </c>
      <c r="K89" s="1">
        <f t="shared" si="15"/>
        <v>0</v>
      </c>
      <c r="L89" s="1"/>
      <c r="M89" s="1"/>
      <c r="N89" s="1"/>
      <c r="O89" s="1"/>
      <c r="P89" s="1">
        <f t="shared" si="16"/>
        <v>1</v>
      </c>
      <c r="Q89" s="5"/>
      <c r="R89" s="5"/>
      <c r="S89" s="1"/>
      <c r="T89" s="1">
        <f t="shared" si="17"/>
        <v>27</v>
      </c>
      <c r="U89" s="1">
        <f t="shared" si="18"/>
        <v>27</v>
      </c>
      <c r="V89" s="1">
        <v>1.4</v>
      </c>
      <c r="W89" s="1">
        <v>0.6</v>
      </c>
      <c r="X89" s="1">
        <v>0.2</v>
      </c>
      <c r="Y89" s="1">
        <v>0.6</v>
      </c>
      <c r="Z89" s="1">
        <v>0.6</v>
      </c>
      <c r="AA89" s="1">
        <v>0.8</v>
      </c>
      <c r="AB89" s="13" t="s">
        <v>141</v>
      </c>
      <c r="AC89" s="1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7" t="s">
        <v>142</v>
      </c>
      <c r="B90" s="17" t="s">
        <v>44</v>
      </c>
      <c r="C90" s="17">
        <v>60</v>
      </c>
      <c r="D90" s="17"/>
      <c r="E90" s="17">
        <v>1</v>
      </c>
      <c r="F90" s="17">
        <v>57</v>
      </c>
      <c r="G90" s="18">
        <v>0</v>
      </c>
      <c r="H90" s="17" t="e">
        <v>#N/A</v>
      </c>
      <c r="I90" s="17" t="s">
        <v>33</v>
      </c>
      <c r="J90" s="17">
        <v>2</v>
      </c>
      <c r="K90" s="17">
        <f t="shared" si="15"/>
        <v>-1</v>
      </c>
      <c r="L90" s="17"/>
      <c r="M90" s="17"/>
      <c r="N90" s="17"/>
      <c r="O90" s="17"/>
      <c r="P90" s="17">
        <f t="shared" si="16"/>
        <v>0.2</v>
      </c>
      <c r="Q90" s="19"/>
      <c r="R90" s="19"/>
      <c r="S90" s="17"/>
      <c r="T90" s="17">
        <f t="shared" si="17"/>
        <v>285</v>
      </c>
      <c r="U90" s="17">
        <f t="shared" si="18"/>
        <v>285</v>
      </c>
      <c r="V90" s="17">
        <v>0.6</v>
      </c>
      <c r="W90" s="17">
        <v>0.2</v>
      </c>
      <c r="X90" s="17">
        <v>0</v>
      </c>
      <c r="Y90" s="17">
        <v>0</v>
      </c>
      <c r="Z90" s="17">
        <v>0</v>
      </c>
      <c r="AA90" s="17">
        <v>5</v>
      </c>
      <c r="AB90" s="13" t="s">
        <v>143</v>
      </c>
      <c r="AC90" s="17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0" t="s">
        <v>144</v>
      </c>
      <c r="B91" s="1" t="s">
        <v>44</v>
      </c>
      <c r="C91" s="1">
        <v>42</v>
      </c>
      <c r="D91" s="1"/>
      <c r="E91" s="1">
        <v>3</v>
      </c>
      <c r="F91" s="1">
        <v>39</v>
      </c>
      <c r="G91" s="6">
        <v>0.45</v>
      </c>
      <c r="H91" s="1" t="e">
        <v>#N/A</v>
      </c>
      <c r="I91" s="1" t="s">
        <v>33</v>
      </c>
      <c r="J91" s="1">
        <v>6</v>
      </c>
      <c r="K91" s="1">
        <f t="shared" si="15"/>
        <v>-3</v>
      </c>
      <c r="L91" s="1"/>
      <c r="M91" s="1"/>
      <c r="N91" s="1"/>
      <c r="O91" s="1"/>
      <c r="P91" s="1">
        <f t="shared" si="16"/>
        <v>0.6</v>
      </c>
      <c r="Q91" s="5"/>
      <c r="R91" s="5"/>
      <c r="S91" s="1"/>
      <c r="T91" s="1">
        <f t="shared" si="17"/>
        <v>65</v>
      </c>
      <c r="U91" s="1">
        <f t="shared" si="18"/>
        <v>65</v>
      </c>
      <c r="V91" s="1">
        <v>0</v>
      </c>
      <c r="W91" s="1">
        <v>0</v>
      </c>
      <c r="X91" s="1">
        <v>0.4</v>
      </c>
      <c r="Y91" s="1">
        <v>0.4</v>
      </c>
      <c r="Z91" s="1">
        <v>0</v>
      </c>
      <c r="AA91" s="1">
        <v>2.4</v>
      </c>
      <c r="AB91" s="13" t="s">
        <v>42</v>
      </c>
      <c r="AC91" s="1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7" t="s">
        <v>145</v>
      </c>
      <c r="B92" s="17" t="s">
        <v>32</v>
      </c>
      <c r="C92" s="17">
        <v>62.34</v>
      </c>
      <c r="D92" s="17"/>
      <c r="E92" s="17">
        <v>3.6909999999999998</v>
      </c>
      <c r="F92" s="17">
        <v>57.405999999999999</v>
      </c>
      <c r="G92" s="18">
        <v>0</v>
      </c>
      <c r="H92" s="17" t="e">
        <v>#N/A</v>
      </c>
      <c r="I92" s="17" t="s">
        <v>33</v>
      </c>
      <c r="J92" s="17">
        <v>5.077</v>
      </c>
      <c r="K92" s="17">
        <f t="shared" si="15"/>
        <v>-1.3860000000000001</v>
      </c>
      <c r="L92" s="17"/>
      <c r="M92" s="17"/>
      <c r="N92" s="17"/>
      <c r="O92" s="17"/>
      <c r="P92" s="17">
        <f t="shared" si="16"/>
        <v>0.73819999999999997</v>
      </c>
      <c r="Q92" s="19"/>
      <c r="R92" s="19"/>
      <c r="S92" s="17"/>
      <c r="T92" s="17">
        <f t="shared" si="17"/>
        <v>77.76483337848822</v>
      </c>
      <c r="U92" s="17">
        <f t="shared" si="18"/>
        <v>77.76483337848822</v>
      </c>
      <c r="V92" s="17">
        <v>0.73819999999999997</v>
      </c>
      <c r="W92" s="17">
        <v>1.4832000000000001</v>
      </c>
      <c r="X92" s="17">
        <v>1.4832000000000001</v>
      </c>
      <c r="Y92" s="17">
        <v>5.3340000000000014</v>
      </c>
      <c r="Z92" s="17">
        <v>5.8583999999999996</v>
      </c>
      <c r="AA92" s="17">
        <v>0.7974</v>
      </c>
      <c r="AB92" s="13" t="s">
        <v>99</v>
      </c>
      <c r="AC92" s="17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146</v>
      </c>
      <c r="B93" s="10" t="s">
        <v>44</v>
      </c>
      <c r="C93" s="10">
        <v>12</v>
      </c>
      <c r="D93" s="10">
        <v>30</v>
      </c>
      <c r="E93" s="10"/>
      <c r="F93" s="10">
        <v>42</v>
      </c>
      <c r="G93" s="11">
        <v>0</v>
      </c>
      <c r="H93" s="10" t="e">
        <v>#N/A</v>
      </c>
      <c r="I93" s="10" t="s">
        <v>49</v>
      </c>
      <c r="J93" s="10"/>
      <c r="K93" s="10">
        <f t="shared" si="15"/>
        <v>0</v>
      </c>
      <c r="L93" s="10"/>
      <c r="M93" s="10"/>
      <c r="N93" s="10"/>
      <c r="O93" s="10"/>
      <c r="P93" s="10">
        <f t="shared" si="16"/>
        <v>0</v>
      </c>
      <c r="Q93" s="12"/>
      <c r="R93" s="12"/>
      <c r="S93" s="10"/>
      <c r="T93" s="10" t="e">
        <f t="shared" si="17"/>
        <v>#DIV/0!</v>
      </c>
      <c r="U93" s="10" t="e">
        <f t="shared" si="18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 t="s">
        <v>147</v>
      </c>
      <c r="AC93" s="10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148</v>
      </c>
      <c r="B94" s="10" t="s">
        <v>44</v>
      </c>
      <c r="C94" s="10">
        <v>3</v>
      </c>
      <c r="D94" s="10">
        <v>12</v>
      </c>
      <c r="E94" s="16">
        <v>3</v>
      </c>
      <c r="F94" s="16">
        <v>12</v>
      </c>
      <c r="G94" s="11">
        <v>0</v>
      </c>
      <c r="H94" s="10" t="e">
        <v>#N/A</v>
      </c>
      <c r="I94" s="10" t="s">
        <v>49</v>
      </c>
      <c r="J94" s="10">
        <v>3</v>
      </c>
      <c r="K94" s="10">
        <f t="shared" si="15"/>
        <v>0</v>
      </c>
      <c r="L94" s="10"/>
      <c r="M94" s="10"/>
      <c r="N94" s="10"/>
      <c r="O94" s="10"/>
      <c r="P94" s="10">
        <f t="shared" si="16"/>
        <v>0.6</v>
      </c>
      <c r="Q94" s="12"/>
      <c r="R94" s="12"/>
      <c r="S94" s="10"/>
      <c r="T94" s="10">
        <f t="shared" si="17"/>
        <v>20</v>
      </c>
      <c r="U94" s="10">
        <f t="shared" si="18"/>
        <v>20</v>
      </c>
      <c r="V94" s="10">
        <v>0.6</v>
      </c>
      <c r="W94" s="10">
        <v>0.4</v>
      </c>
      <c r="X94" s="10">
        <v>1</v>
      </c>
      <c r="Y94" s="10">
        <v>2.6</v>
      </c>
      <c r="Z94" s="10">
        <v>2.2000000000000002</v>
      </c>
      <c r="AA94" s="10">
        <v>1</v>
      </c>
      <c r="AB94" s="10" t="s">
        <v>149</v>
      </c>
      <c r="AC94" s="10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150</v>
      </c>
      <c r="B95" s="10" t="s">
        <v>44</v>
      </c>
      <c r="C95" s="10">
        <v>5</v>
      </c>
      <c r="D95" s="10"/>
      <c r="E95" s="10">
        <v>2</v>
      </c>
      <c r="F95" s="10">
        <v>3</v>
      </c>
      <c r="G95" s="11">
        <v>0</v>
      </c>
      <c r="H95" s="10">
        <v>50</v>
      </c>
      <c r="I95" s="10" t="s">
        <v>49</v>
      </c>
      <c r="J95" s="10">
        <v>2</v>
      </c>
      <c r="K95" s="10">
        <f t="shared" si="15"/>
        <v>0</v>
      </c>
      <c r="L95" s="10"/>
      <c r="M95" s="10"/>
      <c r="N95" s="10"/>
      <c r="O95" s="10"/>
      <c r="P95" s="10">
        <f t="shared" si="16"/>
        <v>0.4</v>
      </c>
      <c r="Q95" s="12"/>
      <c r="R95" s="12"/>
      <c r="S95" s="10"/>
      <c r="T95" s="10">
        <f t="shared" si="17"/>
        <v>7.5</v>
      </c>
      <c r="U95" s="10">
        <f t="shared" si="18"/>
        <v>7.5</v>
      </c>
      <c r="V95" s="10">
        <v>0.4</v>
      </c>
      <c r="W95" s="10">
        <v>0.2</v>
      </c>
      <c r="X95" s="10">
        <v>0.4</v>
      </c>
      <c r="Y95" s="10">
        <v>-0.2</v>
      </c>
      <c r="Z95" s="10">
        <v>0</v>
      </c>
      <c r="AA95" s="10">
        <v>0.6</v>
      </c>
      <c r="AB95" s="13" t="s">
        <v>42</v>
      </c>
      <c r="AC95" s="10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151</v>
      </c>
      <c r="B96" s="1" t="s">
        <v>32</v>
      </c>
      <c r="C96" s="1">
        <v>389.78399999999999</v>
      </c>
      <c r="D96" s="1"/>
      <c r="E96" s="1">
        <v>109.65300000000001</v>
      </c>
      <c r="F96" s="1">
        <v>262.48399999999998</v>
      </c>
      <c r="G96" s="6">
        <v>1</v>
      </c>
      <c r="H96" s="1">
        <v>40</v>
      </c>
      <c r="I96" s="1" t="s">
        <v>33</v>
      </c>
      <c r="J96" s="1">
        <v>110.11799999999999</v>
      </c>
      <c r="K96" s="1">
        <f t="shared" si="15"/>
        <v>-0.4649999999999892</v>
      </c>
      <c r="L96" s="1"/>
      <c r="M96" s="1"/>
      <c r="N96" s="1"/>
      <c r="O96" s="1"/>
      <c r="P96" s="1">
        <f t="shared" si="16"/>
        <v>21.930600000000002</v>
      </c>
      <c r="Q96" s="5"/>
      <c r="R96" s="5"/>
      <c r="S96" s="1"/>
      <c r="T96" s="1">
        <f t="shared" si="17"/>
        <v>11.968847181563659</v>
      </c>
      <c r="U96" s="1">
        <f t="shared" si="18"/>
        <v>11.968847181563659</v>
      </c>
      <c r="V96" s="1">
        <v>21.889199999999999</v>
      </c>
      <c r="W96" s="1">
        <v>22.498799999999999</v>
      </c>
      <c r="X96" s="1">
        <v>21.398599999999998</v>
      </c>
      <c r="Y96" s="1">
        <v>27.604399999999998</v>
      </c>
      <c r="Z96" s="1">
        <v>30.718399999999999</v>
      </c>
      <c r="AA96" s="1">
        <v>50.153399999999998</v>
      </c>
      <c r="AB96" s="1"/>
      <c r="AC96" s="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152</v>
      </c>
      <c r="B97" s="10" t="s">
        <v>44</v>
      </c>
      <c r="C97" s="10">
        <v>2</v>
      </c>
      <c r="D97" s="10"/>
      <c r="E97" s="10"/>
      <c r="F97" s="10">
        <v>2</v>
      </c>
      <c r="G97" s="11">
        <v>0</v>
      </c>
      <c r="H97" s="10">
        <v>730</v>
      </c>
      <c r="I97" s="10" t="s">
        <v>49</v>
      </c>
      <c r="J97" s="10"/>
      <c r="K97" s="10">
        <f t="shared" si="15"/>
        <v>0</v>
      </c>
      <c r="L97" s="10"/>
      <c r="M97" s="10"/>
      <c r="N97" s="10"/>
      <c r="O97" s="10"/>
      <c r="P97" s="10">
        <f t="shared" si="16"/>
        <v>0</v>
      </c>
      <c r="Q97" s="12"/>
      <c r="R97" s="12"/>
      <c r="S97" s="10"/>
      <c r="T97" s="10" t="e">
        <f t="shared" si="17"/>
        <v>#DIV/0!</v>
      </c>
      <c r="U97" s="10" t="e">
        <f t="shared" si="18"/>
        <v>#DIV/0!</v>
      </c>
      <c r="V97" s="10">
        <v>0</v>
      </c>
      <c r="W97" s="10">
        <v>0</v>
      </c>
      <c r="X97" s="10">
        <v>0.6</v>
      </c>
      <c r="Y97" s="10">
        <v>2</v>
      </c>
      <c r="Z97" s="10">
        <v>1.4</v>
      </c>
      <c r="AA97" s="10">
        <v>0</v>
      </c>
      <c r="AB97" s="13" t="s">
        <v>42</v>
      </c>
      <c r="AC97" s="10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153</v>
      </c>
      <c r="B98" s="10" t="s">
        <v>32</v>
      </c>
      <c r="C98" s="10"/>
      <c r="D98" s="10">
        <v>18.257999999999999</v>
      </c>
      <c r="E98" s="16">
        <v>18.257999999999999</v>
      </c>
      <c r="F98" s="10"/>
      <c r="G98" s="11">
        <v>0</v>
      </c>
      <c r="H98" s="10" t="e">
        <v>#N/A</v>
      </c>
      <c r="I98" s="10" t="s">
        <v>49</v>
      </c>
      <c r="J98" s="10">
        <v>18</v>
      </c>
      <c r="K98" s="10">
        <f t="shared" si="15"/>
        <v>0.25799999999999912</v>
      </c>
      <c r="L98" s="10"/>
      <c r="M98" s="10"/>
      <c r="N98" s="10"/>
      <c r="O98" s="10"/>
      <c r="P98" s="10">
        <f t="shared" si="16"/>
        <v>3.6515999999999997</v>
      </c>
      <c r="Q98" s="12"/>
      <c r="R98" s="12"/>
      <c r="S98" s="10"/>
      <c r="T98" s="10">
        <f t="shared" si="17"/>
        <v>0</v>
      </c>
      <c r="U98" s="10">
        <f t="shared" si="18"/>
        <v>0</v>
      </c>
      <c r="V98" s="10">
        <v>3.6516000000000002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 t="s">
        <v>154</v>
      </c>
      <c r="AC98" s="10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155</v>
      </c>
      <c r="B99" s="10" t="s">
        <v>44</v>
      </c>
      <c r="C99" s="10">
        <v>22</v>
      </c>
      <c r="D99" s="10"/>
      <c r="E99" s="16">
        <v>6</v>
      </c>
      <c r="F99" s="16">
        <v>14</v>
      </c>
      <c r="G99" s="11">
        <v>0</v>
      </c>
      <c r="H99" s="10" t="e">
        <v>#N/A</v>
      </c>
      <c r="I99" s="10" t="s">
        <v>49</v>
      </c>
      <c r="J99" s="10">
        <v>6</v>
      </c>
      <c r="K99" s="10">
        <f t="shared" ref="K99:K116" si="21">E99-J99</f>
        <v>0</v>
      </c>
      <c r="L99" s="10"/>
      <c r="M99" s="10"/>
      <c r="N99" s="10"/>
      <c r="O99" s="10"/>
      <c r="P99" s="10">
        <f t="shared" si="16"/>
        <v>1.2</v>
      </c>
      <c r="Q99" s="12"/>
      <c r="R99" s="12"/>
      <c r="S99" s="10"/>
      <c r="T99" s="10">
        <f t="shared" si="17"/>
        <v>11.666666666666668</v>
      </c>
      <c r="U99" s="10">
        <f t="shared" si="18"/>
        <v>11.666666666666668</v>
      </c>
      <c r="V99" s="10">
        <v>1.6</v>
      </c>
      <c r="W99" s="10">
        <v>1.6</v>
      </c>
      <c r="X99" s="10">
        <v>1.2</v>
      </c>
      <c r="Y99" s="10">
        <v>0</v>
      </c>
      <c r="Z99" s="10">
        <v>0.4</v>
      </c>
      <c r="AA99" s="10">
        <v>1</v>
      </c>
      <c r="AB99" s="10" t="s">
        <v>156</v>
      </c>
      <c r="AC99" s="10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157</v>
      </c>
      <c r="B100" s="10" t="s">
        <v>44</v>
      </c>
      <c r="C100" s="10">
        <v>30</v>
      </c>
      <c r="D100" s="10"/>
      <c r="E100" s="16">
        <v>1</v>
      </c>
      <c r="F100" s="16">
        <v>29</v>
      </c>
      <c r="G100" s="11">
        <v>0</v>
      </c>
      <c r="H100" s="10" t="e">
        <v>#N/A</v>
      </c>
      <c r="I100" s="10" t="s">
        <v>49</v>
      </c>
      <c r="J100" s="10">
        <v>1</v>
      </c>
      <c r="K100" s="10">
        <f t="shared" si="21"/>
        <v>0</v>
      </c>
      <c r="L100" s="10"/>
      <c r="M100" s="10"/>
      <c r="N100" s="10"/>
      <c r="O100" s="10"/>
      <c r="P100" s="10">
        <f t="shared" si="16"/>
        <v>0.2</v>
      </c>
      <c r="Q100" s="12"/>
      <c r="R100" s="12"/>
      <c r="S100" s="10"/>
      <c r="T100" s="10">
        <f t="shared" si="17"/>
        <v>145</v>
      </c>
      <c r="U100" s="10">
        <f t="shared" si="18"/>
        <v>145</v>
      </c>
      <c r="V100" s="10">
        <v>0.2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4" t="s">
        <v>182</v>
      </c>
      <c r="AC100" s="10">
        <f t="shared" si="19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158</v>
      </c>
      <c r="B101" s="10" t="s">
        <v>32</v>
      </c>
      <c r="C101" s="10">
        <v>79.462999999999994</v>
      </c>
      <c r="D101" s="10"/>
      <c r="E101" s="10"/>
      <c r="F101" s="10">
        <v>79.462999999999994</v>
      </c>
      <c r="G101" s="11">
        <v>0</v>
      </c>
      <c r="H101" s="10">
        <v>55</v>
      </c>
      <c r="I101" s="10" t="s">
        <v>49</v>
      </c>
      <c r="J101" s="10">
        <v>9.1</v>
      </c>
      <c r="K101" s="10">
        <f t="shared" si="21"/>
        <v>-9.1</v>
      </c>
      <c r="L101" s="10"/>
      <c r="M101" s="10"/>
      <c r="N101" s="10"/>
      <c r="O101" s="10"/>
      <c r="P101" s="10">
        <f t="shared" si="16"/>
        <v>0</v>
      </c>
      <c r="Q101" s="12"/>
      <c r="R101" s="12"/>
      <c r="S101" s="10"/>
      <c r="T101" s="10" t="e">
        <f t="shared" si="17"/>
        <v>#DIV/0!</v>
      </c>
      <c r="U101" s="10" t="e">
        <f t="shared" si="18"/>
        <v>#DIV/0!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3" t="s">
        <v>159</v>
      </c>
      <c r="AC101" s="10">
        <f t="shared" si="19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160</v>
      </c>
      <c r="B102" s="10" t="s">
        <v>44</v>
      </c>
      <c r="C102" s="10"/>
      <c r="D102" s="10">
        <v>24</v>
      </c>
      <c r="E102" s="16">
        <v>24</v>
      </c>
      <c r="F102" s="10"/>
      <c r="G102" s="11">
        <v>0</v>
      </c>
      <c r="H102" s="10" t="e">
        <v>#N/A</v>
      </c>
      <c r="I102" s="10" t="s">
        <v>49</v>
      </c>
      <c r="J102" s="10">
        <v>24</v>
      </c>
      <c r="K102" s="10">
        <f t="shared" si="21"/>
        <v>0</v>
      </c>
      <c r="L102" s="10"/>
      <c r="M102" s="10"/>
      <c r="N102" s="10"/>
      <c r="O102" s="10"/>
      <c r="P102" s="10">
        <f t="shared" si="16"/>
        <v>4.8</v>
      </c>
      <c r="Q102" s="12"/>
      <c r="R102" s="12"/>
      <c r="S102" s="10"/>
      <c r="T102" s="10">
        <f t="shared" si="17"/>
        <v>0</v>
      </c>
      <c r="U102" s="10">
        <f t="shared" si="18"/>
        <v>0</v>
      </c>
      <c r="V102" s="10">
        <v>4.8</v>
      </c>
      <c r="W102" s="10">
        <v>1.2</v>
      </c>
      <c r="X102" s="10">
        <v>1.2</v>
      </c>
      <c r="Y102" s="10">
        <v>0</v>
      </c>
      <c r="Z102" s="10">
        <v>4.8</v>
      </c>
      <c r="AA102" s="10">
        <v>7.2</v>
      </c>
      <c r="AB102" s="10" t="s">
        <v>161</v>
      </c>
      <c r="AC102" s="10">
        <f t="shared" ref="AC102:AC116" si="22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162</v>
      </c>
      <c r="B103" s="10" t="s">
        <v>44</v>
      </c>
      <c r="C103" s="10"/>
      <c r="D103" s="10">
        <v>24</v>
      </c>
      <c r="E103" s="16">
        <v>24</v>
      </c>
      <c r="F103" s="10"/>
      <c r="G103" s="11">
        <v>0</v>
      </c>
      <c r="H103" s="10">
        <v>45</v>
      </c>
      <c r="I103" s="10" t="s">
        <v>49</v>
      </c>
      <c r="J103" s="10">
        <v>24</v>
      </c>
      <c r="K103" s="10">
        <f t="shared" si="21"/>
        <v>0</v>
      </c>
      <c r="L103" s="10"/>
      <c r="M103" s="10"/>
      <c r="N103" s="10"/>
      <c r="O103" s="10"/>
      <c r="P103" s="10">
        <f t="shared" si="16"/>
        <v>4.8</v>
      </c>
      <c r="Q103" s="12"/>
      <c r="R103" s="12"/>
      <c r="S103" s="10"/>
      <c r="T103" s="10">
        <f t="shared" si="17"/>
        <v>0</v>
      </c>
      <c r="U103" s="10">
        <f t="shared" si="18"/>
        <v>0</v>
      </c>
      <c r="V103" s="10">
        <v>4.8</v>
      </c>
      <c r="W103" s="10">
        <v>2.4</v>
      </c>
      <c r="X103" s="10">
        <v>2.4</v>
      </c>
      <c r="Y103" s="10">
        <v>0</v>
      </c>
      <c r="Z103" s="10">
        <v>3.6</v>
      </c>
      <c r="AA103" s="10">
        <v>6</v>
      </c>
      <c r="AB103" s="10" t="s">
        <v>163</v>
      </c>
      <c r="AC103" s="10">
        <f t="shared" si="22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164</v>
      </c>
      <c r="B104" s="10" t="s">
        <v>32</v>
      </c>
      <c r="C104" s="10"/>
      <c r="D104" s="10">
        <v>5.3920000000000003</v>
      </c>
      <c r="E104" s="16">
        <v>5.3920000000000003</v>
      </c>
      <c r="F104" s="10"/>
      <c r="G104" s="11">
        <v>0</v>
      </c>
      <c r="H104" s="10" t="e">
        <v>#N/A</v>
      </c>
      <c r="I104" s="10" t="s">
        <v>49</v>
      </c>
      <c r="J104" s="10">
        <v>6</v>
      </c>
      <c r="K104" s="10">
        <f t="shared" si="21"/>
        <v>-0.60799999999999965</v>
      </c>
      <c r="L104" s="10"/>
      <c r="M104" s="10"/>
      <c r="N104" s="10"/>
      <c r="O104" s="10"/>
      <c r="P104" s="10">
        <f t="shared" si="16"/>
        <v>1.0784</v>
      </c>
      <c r="Q104" s="12"/>
      <c r="R104" s="12"/>
      <c r="S104" s="10"/>
      <c r="T104" s="10">
        <f t="shared" si="17"/>
        <v>0</v>
      </c>
      <c r="U104" s="10">
        <f t="shared" si="18"/>
        <v>0</v>
      </c>
      <c r="V104" s="10">
        <v>1.0784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 t="s">
        <v>165</v>
      </c>
      <c r="AC104" s="10">
        <f t="shared" si="22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0" t="s">
        <v>166</v>
      </c>
      <c r="B105" s="1" t="s">
        <v>44</v>
      </c>
      <c r="C105" s="1">
        <v>69</v>
      </c>
      <c r="D105" s="1"/>
      <c r="E105" s="1">
        <v>14</v>
      </c>
      <c r="F105" s="1">
        <v>55</v>
      </c>
      <c r="G105" s="6">
        <v>0.35</v>
      </c>
      <c r="H105" s="1">
        <v>40</v>
      </c>
      <c r="I105" s="1" t="s">
        <v>33</v>
      </c>
      <c r="J105" s="1">
        <v>14</v>
      </c>
      <c r="K105" s="1">
        <f t="shared" si="21"/>
        <v>0</v>
      </c>
      <c r="L105" s="1"/>
      <c r="M105" s="1"/>
      <c r="N105" s="1"/>
      <c r="O105" s="1"/>
      <c r="P105" s="1">
        <f t="shared" si="16"/>
        <v>2.8</v>
      </c>
      <c r="Q105" s="5"/>
      <c r="R105" s="5"/>
      <c r="S105" s="1"/>
      <c r="T105" s="1">
        <f t="shared" si="17"/>
        <v>19.642857142857142</v>
      </c>
      <c r="U105" s="1">
        <f t="shared" si="18"/>
        <v>19.642857142857142</v>
      </c>
      <c r="V105" s="1">
        <v>1.8</v>
      </c>
      <c r="W105" s="1">
        <v>1.4</v>
      </c>
      <c r="X105" s="1">
        <v>1.4</v>
      </c>
      <c r="Y105" s="1">
        <v>1.2</v>
      </c>
      <c r="Z105" s="1">
        <v>1.2</v>
      </c>
      <c r="AA105" s="1">
        <v>1.8</v>
      </c>
      <c r="AB105" s="13" t="s">
        <v>42</v>
      </c>
      <c r="AC105" s="1">
        <f t="shared" si="22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20" t="s">
        <v>167</v>
      </c>
      <c r="B106" s="1" t="s">
        <v>44</v>
      </c>
      <c r="C106" s="1"/>
      <c r="D106" s="1"/>
      <c r="E106" s="16">
        <f>E107</f>
        <v>16</v>
      </c>
      <c r="F106" s="16">
        <f>F107</f>
        <v>24</v>
      </c>
      <c r="G106" s="6">
        <v>0.35</v>
      </c>
      <c r="H106" s="1" t="e">
        <v>#N/A</v>
      </c>
      <c r="I106" s="1" t="s">
        <v>33</v>
      </c>
      <c r="J106" s="1"/>
      <c r="K106" s="1">
        <f t="shared" si="21"/>
        <v>16</v>
      </c>
      <c r="L106" s="1"/>
      <c r="M106" s="1"/>
      <c r="N106" s="1"/>
      <c r="O106" s="1"/>
      <c r="P106" s="1">
        <f t="shared" si="16"/>
        <v>3.2</v>
      </c>
      <c r="Q106" s="5">
        <f t="shared" ref="Q106" si="23">12*P106-O106-N106-F106</f>
        <v>14.400000000000006</v>
      </c>
      <c r="R106" s="5"/>
      <c r="S106" s="1"/>
      <c r="T106" s="1">
        <f t="shared" si="17"/>
        <v>12.000000000000002</v>
      </c>
      <c r="U106" s="1">
        <f t="shared" si="18"/>
        <v>7.5</v>
      </c>
      <c r="V106" s="1">
        <v>3.4</v>
      </c>
      <c r="W106" s="1">
        <v>4</v>
      </c>
      <c r="X106" s="1">
        <v>3.6</v>
      </c>
      <c r="Y106" s="1">
        <v>2.4</v>
      </c>
      <c r="Z106" s="1">
        <v>4.2</v>
      </c>
      <c r="AA106" s="1">
        <v>2</v>
      </c>
      <c r="AB106" s="1" t="s">
        <v>168</v>
      </c>
      <c r="AC106" s="1">
        <f t="shared" si="22"/>
        <v>5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0" t="s">
        <v>169</v>
      </c>
      <c r="B107" s="10" t="s">
        <v>44</v>
      </c>
      <c r="C107" s="10">
        <v>46</v>
      </c>
      <c r="D107" s="10"/>
      <c r="E107" s="16">
        <v>16</v>
      </c>
      <c r="F107" s="16">
        <v>24</v>
      </c>
      <c r="G107" s="11">
        <v>0</v>
      </c>
      <c r="H107" s="10">
        <v>45</v>
      </c>
      <c r="I107" s="10" t="s">
        <v>49</v>
      </c>
      <c r="J107" s="10">
        <v>16</v>
      </c>
      <c r="K107" s="10">
        <f t="shared" si="21"/>
        <v>0</v>
      </c>
      <c r="L107" s="10"/>
      <c r="M107" s="10"/>
      <c r="N107" s="10"/>
      <c r="O107" s="10"/>
      <c r="P107" s="10">
        <f t="shared" si="16"/>
        <v>3.2</v>
      </c>
      <c r="Q107" s="12"/>
      <c r="R107" s="12"/>
      <c r="S107" s="10"/>
      <c r="T107" s="10">
        <f t="shared" si="17"/>
        <v>7.5</v>
      </c>
      <c r="U107" s="10">
        <f t="shared" si="18"/>
        <v>7.5</v>
      </c>
      <c r="V107" s="10">
        <v>3.4</v>
      </c>
      <c r="W107" s="10">
        <v>4</v>
      </c>
      <c r="X107" s="10">
        <v>3.6</v>
      </c>
      <c r="Y107" s="10">
        <v>2.4</v>
      </c>
      <c r="Z107" s="10">
        <v>4.2</v>
      </c>
      <c r="AA107" s="10">
        <v>2</v>
      </c>
      <c r="AB107" s="10" t="s">
        <v>170</v>
      </c>
      <c r="AC107" s="10">
        <f t="shared" si="22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20" t="s">
        <v>171</v>
      </c>
      <c r="B108" s="1" t="s">
        <v>32</v>
      </c>
      <c r="C108" s="1">
        <v>19.577000000000002</v>
      </c>
      <c r="D108" s="1">
        <v>2.778</v>
      </c>
      <c r="E108" s="1">
        <v>21.071000000000002</v>
      </c>
      <c r="F108" s="1"/>
      <c r="G108" s="6">
        <v>1</v>
      </c>
      <c r="H108" s="1">
        <v>50</v>
      </c>
      <c r="I108" s="1" t="s">
        <v>33</v>
      </c>
      <c r="J108" s="1">
        <v>21.911000000000001</v>
      </c>
      <c r="K108" s="1">
        <f t="shared" si="21"/>
        <v>-0.83999999999999986</v>
      </c>
      <c r="L108" s="1"/>
      <c r="M108" s="1"/>
      <c r="N108" s="1"/>
      <c r="O108" s="1">
        <v>29.603999999999999</v>
      </c>
      <c r="P108" s="1">
        <f t="shared" si="16"/>
        <v>4.2141999999999999</v>
      </c>
      <c r="Q108" s="5">
        <f>12*P108-O108-N108-F108</f>
        <v>20.9664</v>
      </c>
      <c r="R108" s="5"/>
      <c r="S108" s="1"/>
      <c r="T108" s="1">
        <f t="shared" si="17"/>
        <v>12</v>
      </c>
      <c r="U108" s="1">
        <f t="shared" si="18"/>
        <v>7.0248208438137727</v>
      </c>
      <c r="V108" s="1">
        <v>4.4710000000000001</v>
      </c>
      <c r="W108" s="1">
        <v>1.6712</v>
      </c>
      <c r="X108" s="1">
        <v>1.9783999999999999</v>
      </c>
      <c r="Y108" s="1">
        <v>1.4036</v>
      </c>
      <c r="Z108" s="1">
        <v>0.83960000000000012</v>
      </c>
      <c r="AA108" s="1">
        <v>0</v>
      </c>
      <c r="AB108" s="1"/>
      <c r="AC108" s="1">
        <f t="shared" si="22"/>
        <v>21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172</v>
      </c>
      <c r="B109" s="10" t="s">
        <v>32</v>
      </c>
      <c r="C109" s="10">
        <v>69.402000000000001</v>
      </c>
      <c r="D109" s="10"/>
      <c r="E109" s="10">
        <v>1.4019999999999999</v>
      </c>
      <c r="F109" s="10">
        <v>68</v>
      </c>
      <c r="G109" s="11">
        <v>0</v>
      </c>
      <c r="H109" s="10">
        <v>50</v>
      </c>
      <c r="I109" s="10" t="s">
        <v>49</v>
      </c>
      <c r="J109" s="10">
        <v>1.3</v>
      </c>
      <c r="K109" s="10">
        <f t="shared" si="21"/>
        <v>0.10199999999999987</v>
      </c>
      <c r="L109" s="10"/>
      <c r="M109" s="10"/>
      <c r="N109" s="10"/>
      <c r="O109" s="10"/>
      <c r="P109" s="10">
        <f t="shared" si="16"/>
        <v>0.28039999999999998</v>
      </c>
      <c r="Q109" s="12"/>
      <c r="R109" s="12"/>
      <c r="S109" s="10"/>
      <c r="T109" s="10">
        <f t="shared" si="17"/>
        <v>242.51069900142656</v>
      </c>
      <c r="U109" s="10">
        <f t="shared" si="18"/>
        <v>242.51069900142656</v>
      </c>
      <c r="V109" s="10">
        <v>0.28039999999999998</v>
      </c>
      <c r="W109" s="10">
        <v>0</v>
      </c>
      <c r="X109" s="10">
        <v>0</v>
      </c>
      <c r="Y109" s="10">
        <v>1.1175999999999999</v>
      </c>
      <c r="Z109" s="10">
        <v>1.1175999999999999</v>
      </c>
      <c r="AA109" s="10">
        <v>0.56640000000000001</v>
      </c>
      <c r="AB109" s="13" t="s">
        <v>42</v>
      </c>
      <c r="AC109" s="10">
        <f t="shared" si="22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173</v>
      </c>
      <c r="B110" s="1" t="s">
        <v>32</v>
      </c>
      <c r="C110" s="1">
        <v>42.993000000000002</v>
      </c>
      <c r="D110" s="1">
        <v>45.924999999999997</v>
      </c>
      <c r="E110" s="1">
        <v>35.274999999999999</v>
      </c>
      <c r="F110" s="1">
        <v>45.893999999999998</v>
      </c>
      <c r="G110" s="6">
        <v>1</v>
      </c>
      <c r="H110" s="1" t="e">
        <v>#N/A</v>
      </c>
      <c r="I110" s="1" t="s">
        <v>33</v>
      </c>
      <c r="J110" s="1">
        <v>35.776000000000003</v>
      </c>
      <c r="K110" s="1">
        <f t="shared" si="21"/>
        <v>-0.50100000000000477</v>
      </c>
      <c r="L110" s="1"/>
      <c r="M110" s="1"/>
      <c r="N110" s="1"/>
      <c r="O110" s="1"/>
      <c r="P110" s="1">
        <f t="shared" si="16"/>
        <v>7.0549999999999997</v>
      </c>
      <c r="Q110" s="5">
        <f t="shared" ref="Q110" si="24">12*P110-O110-N110-F110</f>
        <v>38.765999999999998</v>
      </c>
      <c r="R110" s="5"/>
      <c r="S110" s="1"/>
      <c r="T110" s="1">
        <f t="shared" si="17"/>
        <v>12</v>
      </c>
      <c r="U110" s="1">
        <f t="shared" si="18"/>
        <v>6.5051736357193484</v>
      </c>
      <c r="V110" s="1">
        <v>5.6257999999999999</v>
      </c>
      <c r="W110" s="1">
        <v>6.4067999999999996</v>
      </c>
      <c r="X110" s="1">
        <v>6.7352000000000007</v>
      </c>
      <c r="Y110" s="1">
        <v>7.2656000000000009</v>
      </c>
      <c r="Z110" s="1">
        <v>5.5103999999999997</v>
      </c>
      <c r="AA110" s="1">
        <v>1.7556</v>
      </c>
      <c r="AB110" s="1"/>
      <c r="AC110" s="1">
        <f t="shared" si="22"/>
        <v>39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174</v>
      </c>
      <c r="B111" s="1" t="s">
        <v>32</v>
      </c>
      <c r="C111" s="1">
        <v>115.777</v>
      </c>
      <c r="D111" s="1">
        <v>34.43</v>
      </c>
      <c r="E111" s="1">
        <v>28.951000000000001</v>
      </c>
      <c r="F111" s="1">
        <v>111.098</v>
      </c>
      <c r="G111" s="6">
        <v>1</v>
      </c>
      <c r="H111" s="1" t="e">
        <v>#N/A</v>
      </c>
      <c r="I111" s="1" t="s">
        <v>33</v>
      </c>
      <c r="J111" s="1">
        <v>29.571000000000002</v>
      </c>
      <c r="K111" s="1">
        <f t="shared" si="21"/>
        <v>-0.62000000000000099</v>
      </c>
      <c r="L111" s="1"/>
      <c r="M111" s="1"/>
      <c r="N111" s="1">
        <v>54.546999999999983</v>
      </c>
      <c r="O111" s="1"/>
      <c r="P111" s="1">
        <f t="shared" si="16"/>
        <v>5.7902000000000005</v>
      </c>
      <c r="Q111" s="5"/>
      <c r="R111" s="5"/>
      <c r="S111" s="1"/>
      <c r="T111" s="1">
        <f t="shared" si="17"/>
        <v>28.607820109840759</v>
      </c>
      <c r="U111" s="1">
        <f t="shared" si="18"/>
        <v>28.607820109840759</v>
      </c>
      <c r="V111" s="1">
        <v>6.6721999999999992</v>
      </c>
      <c r="W111" s="1">
        <v>14.4682</v>
      </c>
      <c r="X111" s="1">
        <v>12.1434</v>
      </c>
      <c r="Y111" s="1">
        <v>12.7362</v>
      </c>
      <c r="Z111" s="1">
        <v>14.2094</v>
      </c>
      <c r="AA111" s="1">
        <v>14.472200000000001</v>
      </c>
      <c r="AB111" s="1"/>
      <c r="AC111" s="1">
        <f t="shared" si="22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0" t="s">
        <v>175</v>
      </c>
      <c r="B112" s="10" t="s">
        <v>32</v>
      </c>
      <c r="C112" s="10">
        <v>4.0730000000000004</v>
      </c>
      <c r="D112" s="10"/>
      <c r="E112" s="10"/>
      <c r="F112" s="10"/>
      <c r="G112" s="11">
        <v>0</v>
      </c>
      <c r="H112" s="10" t="e">
        <v>#N/A</v>
      </c>
      <c r="I112" s="10" t="s">
        <v>49</v>
      </c>
      <c r="J112" s="10">
        <v>10.5</v>
      </c>
      <c r="K112" s="10">
        <f t="shared" si="21"/>
        <v>-10.5</v>
      </c>
      <c r="L112" s="10"/>
      <c r="M112" s="10"/>
      <c r="N112" s="10"/>
      <c r="O112" s="10"/>
      <c r="P112" s="10">
        <f t="shared" si="16"/>
        <v>0</v>
      </c>
      <c r="Q112" s="12"/>
      <c r="R112" s="12"/>
      <c r="S112" s="10"/>
      <c r="T112" s="10" t="e">
        <f t="shared" si="17"/>
        <v>#DIV/0!</v>
      </c>
      <c r="U112" s="10" t="e">
        <f t="shared" si="18"/>
        <v>#DIV/0!</v>
      </c>
      <c r="V112" s="10">
        <v>0</v>
      </c>
      <c r="W112" s="10">
        <v>0</v>
      </c>
      <c r="X112" s="10">
        <v>0</v>
      </c>
      <c r="Y112" s="10">
        <v>8.9499999999999993</v>
      </c>
      <c r="Z112" s="10">
        <v>10.385199999999999</v>
      </c>
      <c r="AA112" s="10">
        <v>12.6952</v>
      </c>
      <c r="AB112" s="10"/>
      <c r="AC112" s="10">
        <f t="shared" si="22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176</v>
      </c>
      <c r="B113" s="1" t="s">
        <v>44</v>
      </c>
      <c r="C113" s="1">
        <v>30</v>
      </c>
      <c r="D113" s="1">
        <v>20</v>
      </c>
      <c r="E113" s="1">
        <v>24</v>
      </c>
      <c r="F113" s="1">
        <v>22</v>
      </c>
      <c r="G113" s="6">
        <v>0.4</v>
      </c>
      <c r="H113" s="1" t="e">
        <v>#N/A</v>
      </c>
      <c r="I113" s="1" t="s">
        <v>33</v>
      </c>
      <c r="J113" s="1">
        <v>24</v>
      </c>
      <c r="K113" s="1">
        <f t="shared" si="21"/>
        <v>0</v>
      </c>
      <c r="L113" s="1"/>
      <c r="M113" s="1"/>
      <c r="N113" s="1">
        <v>17.599999999999991</v>
      </c>
      <c r="O113" s="1">
        <v>28</v>
      </c>
      <c r="P113" s="1">
        <f t="shared" si="16"/>
        <v>4.8</v>
      </c>
      <c r="Q113" s="5"/>
      <c r="R113" s="5"/>
      <c r="S113" s="1"/>
      <c r="T113" s="1">
        <f t="shared" si="17"/>
        <v>14.083333333333332</v>
      </c>
      <c r="U113" s="1">
        <f t="shared" si="18"/>
        <v>14.083333333333332</v>
      </c>
      <c r="V113" s="1">
        <v>5.6</v>
      </c>
      <c r="W113" s="1">
        <v>4.8</v>
      </c>
      <c r="X113" s="1">
        <v>4</v>
      </c>
      <c r="Y113" s="1">
        <v>2</v>
      </c>
      <c r="Z113" s="1">
        <v>4</v>
      </c>
      <c r="AA113" s="1">
        <v>2</v>
      </c>
      <c r="AB113" s="1"/>
      <c r="AC113" s="1">
        <f t="shared" si="22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0" t="s">
        <v>177</v>
      </c>
      <c r="B114" s="10" t="s">
        <v>32</v>
      </c>
      <c r="C114" s="10">
        <v>52.786999999999999</v>
      </c>
      <c r="D114" s="10">
        <v>4.0730000000000004</v>
      </c>
      <c r="E114" s="10">
        <v>8.6120000000000001</v>
      </c>
      <c r="F114" s="10">
        <v>41.012</v>
      </c>
      <c r="G114" s="11">
        <v>0</v>
      </c>
      <c r="H114" s="10" t="e">
        <v>#N/A</v>
      </c>
      <c r="I114" s="10" t="s">
        <v>49</v>
      </c>
      <c r="J114" s="10">
        <v>8.09</v>
      </c>
      <c r="K114" s="10">
        <f t="shared" si="21"/>
        <v>0.52200000000000024</v>
      </c>
      <c r="L114" s="10"/>
      <c r="M114" s="10"/>
      <c r="N114" s="10"/>
      <c r="O114" s="10"/>
      <c r="P114" s="10">
        <f t="shared" si="16"/>
        <v>1.7223999999999999</v>
      </c>
      <c r="Q114" s="12"/>
      <c r="R114" s="12"/>
      <c r="S114" s="10"/>
      <c r="T114" s="10">
        <f t="shared" si="17"/>
        <v>23.810961449140734</v>
      </c>
      <c r="U114" s="10">
        <f t="shared" si="18"/>
        <v>23.810961449140734</v>
      </c>
      <c r="V114" s="10">
        <v>2.59</v>
      </c>
      <c r="W114" s="10">
        <v>2.6103999999999998</v>
      </c>
      <c r="X114" s="10">
        <v>1.7467999999999999</v>
      </c>
      <c r="Y114" s="10">
        <v>4.3224</v>
      </c>
      <c r="Z114" s="10">
        <v>3.7387999999999999</v>
      </c>
      <c r="AA114" s="10">
        <v>0</v>
      </c>
      <c r="AB114" s="13" t="s">
        <v>178</v>
      </c>
      <c r="AC114" s="10">
        <f t="shared" si="22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179</v>
      </c>
      <c r="B115" s="1" t="s">
        <v>44</v>
      </c>
      <c r="C115" s="1"/>
      <c r="D115" s="1">
        <v>30</v>
      </c>
      <c r="E115" s="1"/>
      <c r="F115" s="1">
        <v>30</v>
      </c>
      <c r="G115" s="6">
        <v>0.4</v>
      </c>
      <c r="H115" s="1" t="e">
        <v>#N/A</v>
      </c>
      <c r="I115" s="1" t="s">
        <v>33</v>
      </c>
      <c r="J115" s="1"/>
      <c r="K115" s="1">
        <f t="shared" si="21"/>
        <v>0</v>
      </c>
      <c r="L115" s="1"/>
      <c r="M115" s="1"/>
      <c r="N115" s="1"/>
      <c r="O115" s="1"/>
      <c r="P115" s="1">
        <f t="shared" si="16"/>
        <v>0</v>
      </c>
      <c r="Q115" s="5"/>
      <c r="R115" s="5"/>
      <c r="S115" s="1"/>
      <c r="T115" s="1" t="e">
        <f t="shared" si="17"/>
        <v>#DIV/0!</v>
      </c>
      <c r="U115" s="1" t="e">
        <f t="shared" si="18"/>
        <v>#DIV/0!</v>
      </c>
      <c r="V115" s="1">
        <v>0</v>
      </c>
      <c r="W115" s="1">
        <v>3</v>
      </c>
      <c r="X115" s="1">
        <v>3.6</v>
      </c>
      <c r="Y115" s="1">
        <v>1</v>
      </c>
      <c r="Z115" s="1">
        <v>0.4</v>
      </c>
      <c r="AA115" s="1">
        <v>0</v>
      </c>
      <c r="AB115" s="1"/>
      <c r="AC115" s="1">
        <f t="shared" si="22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7" t="s">
        <v>180</v>
      </c>
      <c r="B116" s="17" t="s">
        <v>32</v>
      </c>
      <c r="C116" s="17"/>
      <c r="D116" s="17"/>
      <c r="E116" s="17"/>
      <c r="F116" s="17"/>
      <c r="G116" s="18">
        <v>0</v>
      </c>
      <c r="H116" s="17">
        <v>40</v>
      </c>
      <c r="I116" s="17" t="s">
        <v>33</v>
      </c>
      <c r="J116" s="17"/>
      <c r="K116" s="17">
        <f t="shared" si="21"/>
        <v>0</v>
      </c>
      <c r="L116" s="17"/>
      <c r="M116" s="17"/>
      <c r="N116" s="17"/>
      <c r="O116" s="17"/>
      <c r="P116" s="17">
        <f t="shared" si="16"/>
        <v>0</v>
      </c>
      <c r="Q116" s="19"/>
      <c r="R116" s="19"/>
      <c r="S116" s="17"/>
      <c r="T116" s="17" t="e">
        <f t="shared" si="17"/>
        <v>#DIV/0!</v>
      </c>
      <c r="U116" s="17" t="e">
        <f t="shared" si="18"/>
        <v>#DIV/0!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 t="s">
        <v>61</v>
      </c>
      <c r="AC116" s="17">
        <f t="shared" si="22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16" xr:uid="{1E17F9B8-5090-4750-B7EA-4847C681226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2024-04-18T12:48:06Z</dcterms:created>
  <dcterms:modified xsi:type="dcterms:W3CDTF">2024-04-24T11:17:53Z</dcterms:modified>
</cp:coreProperties>
</file>