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4,24 ПОКОМ КИ филиалы\"/>
    </mc:Choice>
  </mc:AlternateContent>
  <xr:revisionPtr revIDLastSave="0" documentId="13_ncr:1_{50F6C997-68EB-417C-90D1-B3D0AB4E0A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4" i="1" l="1"/>
  <c r="E84" i="1"/>
  <c r="AB87" i="1"/>
  <c r="AB45" i="1"/>
  <c r="AB41" i="1"/>
  <c r="F100" i="1"/>
  <c r="E100" i="1"/>
  <c r="F85" i="1"/>
  <c r="E85" i="1"/>
  <c r="O85" i="1" s="1"/>
  <c r="F79" i="1"/>
  <c r="E79" i="1"/>
  <c r="O79" i="1" s="1"/>
  <c r="E39" i="1"/>
  <c r="F15" i="1"/>
  <c r="E15" i="1"/>
  <c r="O110" i="1"/>
  <c r="S110" i="1" s="1"/>
  <c r="O109" i="1"/>
  <c r="O108" i="1"/>
  <c r="S108" i="1" s="1"/>
  <c r="O107" i="1"/>
  <c r="P107" i="1" s="1"/>
  <c r="AB107" i="1" s="1"/>
  <c r="O106" i="1"/>
  <c r="S106" i="1" s="1"/>
  <c r="O105" i="1"/>
  <c r="O104" i="1"/>
  <c r="P104" i="1" s="1"/>
  <c r="O103" i="1"/>
  <c r="S103" i="1" s="1"/>
  <c r="O102" i="1"/>
  <c r="O101" i="1"/>
  <c r="S101" i="1" s="1"/>
  <c r="O100" i="1"/>
  <c r="O99" i="1"/>
  <c r="O98" i="1"/>
  <c r="S98" i="1" s="1"/>
  <c r="O97" i="1"/>
  <c r="S97" i="1" s="1"/>
  <c r="O96" i="1"/>
  <c r="S96" i="1" s="1"/>
  <c r="O95" i="1"/>
  <c r="S95" i="1" s="1"/>
  <c r="O94" i="1"/>
  <c r="O93" i="1"/>
  <c r="S93" i="1" s="1"/>
  <c r="O92" i="1"/>
  <c r="S92" i="1" s="1"/>
  <c r="O91" i="1"/>
  <c r="S91" i="1" s="1"/>
  <c r="O90" i="1"/>
  <c r="S90" i="1" s="1"/>
  <c r="O89" i="1"/>
  <c r="O88" i="1"/>
  <c r="S88" i="1" s="1"/>
  <c r="O87" i="1"/>
  <c r="O86" i="1"/>
  <c r="S86" i="1" s="1"/>
  <c r="O84" i="1"/>
  <c r="O83" i="1"/>
  <c r="S83" i="1" s="1"/>
  <c r="O82" i="1"/>
  <c r="AB82" i="1" s="1"/>
  <c r="O81" i="1"/>
  <c r="S81" i="1" s="1"/>
  <c r="O80" i="1"/>
  <c r="P80" i="1" s="1"/>
  <c r="O78" i="1"/>
  <c r="O77" i="1"/>
  <c r="O76" i="1"/>
  <c r="O75" i="1"/>
  <c r="O74" i="1"/>
  <c r="P74" i="1" s="1"/>
  <c r="O73" i="1"/>
  <c r="S73" i="1" s="1"/>
  <c r="O72" i="1"/>
  <c r="S72" i="1" s="1"/>
  <c r="O71" i="1"/>
  <c r="O70" i="1"/>
  <c r="O69" i="1"/>
  <c r="P69" i="1" s="1"/>
  <c r="O68" i="1"/>
  <c r="S68" i="1" s="1"/>
  <c r="O67" i="1"/>
  <c r="S67" i="1" s="1"/>
  <c r="O66" i="1"/>
  <c r="S66" i="1" s="1"/>
  <c r="O65" i="1"/>
  <c r="AB65" i="1" s="1"/>
  <c r="O64" i="1"/>
  <c r="S64" i="1" s="1"/>
  <c r="O63" i="1"/>
  <c r="O62" i="1"/>
  <c r="O61" i="1"/>
  <c r="O60" i="1"/>
  <c r="O59" i="1"/>
  <c r="O58" i="1"/>
  <c r="S58" i="1" s="1"/>
  <c r="O57" i="1"/>
  <c r="S57" i="1" s="1"/>
  <c r="O56" i="1"/>
  <c r="O55" i="1"/>
  <c r="O54" i="1"/>
  <c r="P54" i="1" s="1"/>
  <c r="AB54" i="1" s="1"/>
  <c r="O53" i="1"/>
  <c r="P53" i="1" s="1"/>
  <c r="O52" i="1"/>
  <c r="O51" i="1"/>
  <c r="P51" i="1" s="1"/>
  <c r="AB51" i="1" s="1"/>
  <c r="O50" i="1"/>
  <c r="P50" i="1" s="1"/>
  <c r="AB50" i="1" s="1"/>
  <c r="O49" i="1"/>
  <c r="O48" i="1"/>
  <c r="O47" i="1"/>
  <c r="P47" i="1" s="1"/>
  <c r="AB47" i="1" s="1"/>
  <c r="O46" i="1"/>
  <c r="S46" i="1" s="1"/>
  <c r="O45" i="1"/>
  <c r="O44" i="1"/>
  <c r="O43" i="1"/>
  <c r="P43" i="1" s="1"/>
  <c r="AB43" i="1" s="1"/>
  <c r="O42" i="1"/>
  <c r="O41" i="1"/>
  <c r="O40" i="1"/>
  <c r="O39" i="1"/>
  <c r="P39" i="1" s="1"/>
  <c r="AB39" i="1" s="1"/>
  <c r="O38" i="1"/>
  <c r="O37" i="1"/>
  <c r="P37" i="1" s="1"/>
  <c r="AB37" i="1" s="1"/>
  <c r="O36" i="1"/>
  <c r="S36" i="1" s="1"/>
  <c r="O35" i="1"/>
  <c r="P35" i="1" s="1"/>
  <c r="AB35" i="1" s="1"/>
  <c r="O34" i="1"/>
  <c r="S34" i="1" s="1"/>
  <c r="O33" i="1"/>
  <c r="O32" i="1"/>
  <c r="O31" i="1"/>
  <c r="P31" i="1" s="1"/>
  <c r="AB31" i="1" s="1"/>
  <c r="O30" i="1"/>
  <c r="O29" i="1"/>
  <c r="P29" i="1" s="1"/>
  <c r="AB29" i="1" s="1"/>
  <c r="O28" i="1"/>
  <c r="O27" i="1"/>
  <c r="P27" i="1" s="1"/>
  <c r="AB27" i="1" s="1"/>
  <c r="O26" i="1"/>
  <c r="O25" i="1"/>
  <c r="P25" i="1" s="1"/>
  <c r="AB25" i="1" s="1"/>
  <c r="O24" i="1"/>
  <c r="S24" i="1" s="1"/>
  <c r="O23" i="1"/>
  <c r="P23" i="1" s="1"/>
  <c r="AB23" i="1" s="1"/>
  <c r="O22" i="1"/>
  <c r="P22" i="1" s="1"/>
  <c r="AB22" i="1" s="1"/>
  <c r="O21" i="1"/>
  <c r="P21" i="1" s="1"/>
  <c r="AB21" i="1" s="1"/>
  <c r="O20" i="1"/>
  <c r="O19" i="1"/>
  <c r="P19" i="1" s="1"/>
  <c r="O18" i="1"/>
  <c r="O17" i="1"/>
  <c r="AB17" i="1" s="1"/>
  <c r="O16" i="1"/>
  <c r="O15" i="1"/>
  <c r="AB15" i="1" s="1"/>
  <c r="O14" i="1"/>
  <c r="P14" i="1" s="1"/>
  <c r="O13" i="1"/>
  <c r="O12" i="1"/>
  <c r="O11" i="1"/>
  <c r="P11" i="1" s="1"/>
  <c r="AB11" i="1" s="1"/>
  <c r="O10" i="1"/>
  <c r="P10" i="1" s="1"/>
  <c r="O9" i="1"/>
  <c r="P9" i="1" s="1"/>
  <c r="AB9" i="1" s="1"/>
  <c r="O8" i="1"/>
  <c r="O7" i="1"/>
  <c r="K24" i="1"/>
  <c r="AB24" i="1"/>
  <c r="K79" i="1"/>
  <c r="AB79" i="1"/>
  <c r="O6" i="1"/>
  <c r="T6" i="1" s="1"/>
  <c r="AB7" i="1"/>
  <c r="AB13" i="1"/>
  <c r="AB18" i="1"/>
  <c r="AB34" i="1"/>
  <c r="AB36" i="1"/>
  <c r="AB46" i="1"/>
  <c r="AB57" i="1"/>
  <c r="AB58" i="1"/>
  <c r="AB64" i="1"/>
  <c r="AB66" i="1"/>
  <c r="AB67" i="1"/>
  <c r="AB68" i="1"/>
  <c r="AB72" i="1"/>
  <c r="AB73" i="1"/>
  <c r="AB81" i="1"/>
  <c r="AB83" i="1"/>
  <c r="AB85" i="1"/>
  <c r="AB86" i="1"/>
  <c r="AB88" i="1"/>
  <c r="AB90" i="1"/>
  <c r="AB91" i="1"/>
  <c r="AB92" i="1"/>
  <c r="AB93" i="1"/>
  <c r="AB95" i="1"/>
  <c r="AB96" i="1"/>
  <c r="AB97" i="1"/>
  <c r="AB98" i="1"/>
  <c r="AB100" i="1"/>
  <c r="AB101" i="1"/>
  <c r="AB103" i="1"/>
  <c r="AB106" i="1"/>
  <c r="AB108" i="1"/>
  <c r="AB110" i="1"/>
  <c r="P33" i="1" l="1"/>
  <c r="AB33" i="1" s="1"/>
  <c r="P49" i="1"/>
  <c r="S49" i="1" s="1"/>
  <c r="P60" i="1"/>
  <c r="AB60" i="1" s="1"/>
  <c r="AB19" i="1"/>
  <c r="AB14" i="1"/>
  <c r="P8" i="1"/>
  <c r="AB8" i="1" s="1"/>
  <c r="AB10" i="1"/>
  <c r="P12" i="1"/>
  <c r="AB12" i="1" s="1"/>
  <c r="S14" i="1"/>
  <c r="S18" i="1"/>
  <c r="S20" i="1"/>
  <c r="S22" i="1"/>
  <c r="S26" i="1"/>
  <c r="AB26" i="1"/>
  <c r="P28" i="1"/>
  <c r="AB28" i="1" s="1"/>
  <c r="P30" i="1"/>
  <c r="AB30" i="1" s="1"/>
  <c r="P32" i="1"/>
  <c r="AB32" i="1" s="1"/>
  <c r="S38" i="1"/>
  <c r="AB38" i="1"/>
  <c r="P40" i="1"/>
  <c r="AB40" i="1" s="1"/>
  <c r="P42" i="1"/>
  <c r="AB42" i="1" s="1"/>
  <c r="P44" i="1"/>
  <c r="AB44" i="1" s="1"/>
  <c r="S50" i="1"/>
  <c r="S54" i="1"/>
  <c r="S60" i="1"/>
  <c r="P70" i="1"/>
  <c r="AB70" i="1" s="1"/>
  <c r="AB74" i="1"/>
  <c r="AB76" i="1"/>
  <c r="P78" i="1"/>
  <c r="AB78" i="1" s="1"/>
  <c r="P94" i="1"/>
  <c r="AB94" i="1" s="1"/>
  <c r="AB102" i="1"/>
  <c r="AB104" i="1"/>
  <c r="AB6" i="1"/>
  <c r="AB16" i="1"/>
  <c r="AB20" i="1"/>
  <c r="AB48" i="1"/>
  <c r="P52" i="1"/>
  <c r="AB52" i="1" s="1"/>
  <c r="P56" i="1"/>
  <c r="AB56" i="1" s="1"/>
  <c r="P62" i="1"/>
  <c r="AB62" i="1" s="1"/>
  <c r="S59" i="1"/>
  <c r="S99" i="1"/>
  <c r="AB53" i="1"/>
  <c r="AB55" i="1"/>
  <c r="AB59" i="1"/>
  <c r="P61" i="1"/>
  <c r="AB61" i="1" s="1"/>
  <c r="P63" i="1"/>
  <c r="AB63" i="1" s="1"/>
  <c r="AB69" i="1"/>
  <c r="P71" i="1"/>
  <c r="AB71" i="1" s="1"/>
  <c r="AB75" i="1"/>
  <c r="P77" i="1"/>
  <c r="AB77" i="1" s="1"/>
  <c r="AB80" i="1"/>
  <c r="AB84" i="1"/>
  <c r="AB89" i="1"/>
  <c r="AB99" i="1"/>
  <c r="P105" i="1"/>
  <c r="AB105" i="1" s="1"/>
  <c r="P109" i="1"/>
  <c r="AB109" i="1" s="1"/>
  <c r="S65" i="1"/>
  <c r="S82" i="1"/>
  <c r="S87" i="1"/>
  <c r="S107" i="1"/>
  <c r="S100" i="1"/>
  <c r="S85" i="1"/>
  <c r="S79" i="1"/>
  <c r="T110" i="1"/>
  <c r="T106" i="1"/>
  <c r="T102" i="1"/>
  <c r="T98" i="1"/>
  <c r="T94" i="1"/>
  <c r="S6" i="1"/>
  <c r="T108" i="1"/>
  <c r="T104" i="1"/>
  <c r="T100" i="1"/>
  <c r="T96" i="1"/>
  <c r="T92" i="1"/>
  <c r="S7" i="1"/>
  <c r="T7" i="1"/>
  <c r="S9" i="1"/>
  <c r="T9" i="1"/>
  <c r="S11" i="1"/>
  <c r="T11" i="1"/>
  <c r="S13" i="1"/>
  <c r="T13" i="1"/>
  <c r="S15" i="1"/>
  <c r="T15" i="1"/>
  <c r="S17" i="1"/>
  <c r="T17" i="1"/>
  <c r="S19" i="1"/>
  <c r="T19" i="1"/>
  <c r="S21" i="1"/>
  <c r="T21" i="1"/>
  <c r="S23" i="1"/>
  <c r="T23" i="1"/>
  <c r="S25" i="1"/>
  <c r="T25" i="1"/>
  <c r="S27" i="1"/>
  <c r="T27" i="1"/>
  <c r="S29" i="1"/>
  <c r="T29" i="1"/>
  <c r="S31" i="1"/>
  <c r="T31" i="1"/>
  <c r="S33" i="1"/>
  <c r="T33" i="1"/>
  <c r="S35" i="1"/>
  <c r="T35" i="1"/>
  <c r="S37" i="1"/>
  <c r="T37" i="1"/>
  <c r="S39" i="1"/>
  <c r="T39" i="1"/>
  <c r="S41" i="1"/>
  <c r="T41" i="1"/>
  <c r="S43" i="1"/>
  <c r="T43" i="1"/>
  <c r="S45" i="1"/>
  <c r="T45" i="1"/>
  <c r="S47" i="1"/>
  <c r="T47" i="1"/>
  <c r="T49" i="1"/>
  <c r="S51" i="1"/>
  <c r="T51" i="1"/>
  <c r="T109" i="1"/>
  <c r="T107" i="1"/>
  <c r="T105" i="1"/>
  <c r="T103" i="1"/>
  <c r="T101" i="1"/>
  <c r="T99" i="1"/>
  <c r="T97" i="1"/>
  <c r="T95" i="1"/>
  <c r="T93" i="1"/>
  <c r="T91" i="1"/>
  <c r="T87" i="1"/>
  <c r="T83" i="1"/>
  <c r="T79" i="1"/>
  <c r="T75" i="1"/>
  <c r="T71" i="1"/>
  <c r="T67" i="1"/>
  <c r="T63" i="1"/>
  <c r="T59" i="1"/>
  <c r="T55" i="1"/>
  <c r="T89" i="1"/>
  <c r="T85" i="1"/>
  <c r="T81" i="1"/>
  <c r="T77" i="1"/>
  <c r="T73" i="1"/>
  <c r="T69" i="1"/>
  <c r="T65" i="1"/>
  <c r="T61" i="1"/>
  <c r="T57" i="1"/>
  <c r="T53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49" i="1" l="1"/>
  <c r="S52" i="1"/>
  <c r="P5" i="1"/>
  <c r="S77" i="1"/>
  <c r="S63" i="1"/>
  <c r="S53" i="1"/>
  <c r="AB5" i="1"/>
  <c r="S109" i="1"/>
  <c r="S84" i="1"/>
  <c r="S71" i="1"/>
  <c r="S62" i="1"/>
  <c r="S44" i="1"/>
  <c r="S42" i="1"/>
  <c r="S40" i="1"/>
  <c r="S32" i="1"/>
  <c r="S30" i="1"/>
  <c r="S28" i="1"/>
  <c r="S56" i="1"/>
  <c r="S48" i="1"/>
  <c r="S16" i="1"/>
  <c r="S105" i="1"/>
  <c r="S89" i="1"/>
  <c r="S80" i="1"/>
  <c r="S75" i="1"/>
  <c r="S69" i="1"/>
  <c r="S61" i="1"/>
  <c r="S55" i="1"/>
  <c r="S104" i="1"/>
  <c r="S102" i="1"/>
  <c r="S94" i="1"/>
  <c r="S78" i="1"/>
  <c r="S76" i="1"/>
  <c r="S74" i="1"/>
  <c r="S70" i="1"/>
  <c r="S12" i="1"/>
  <c r="S10" i="1"/>
  <c r="S8" i="1"/>
  <c r="K5" i="1"/>
</calcChain>
</file>

<file path=xl/sharedStrings.xml><?xml version="1.0" encoding="utf-8"?>
<sst xmlns="http://schemas.openxmlformats.org/spreadsheetml/2006/main" count="400" uniqueCount="176">
  <si>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</si>
  <si>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</si>
  <si>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</si>
  <si>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</si>
  <si>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</si>
  <si>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</si>
  <si>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</si>
  <si>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</si>
  <si>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</si>
  <si>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</si>
  <si>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</si>
  <si>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</si>
  <si>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</si>
  <si>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</si>
  <si>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</si>
  <si>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</si>
  <si>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</si>
  <si>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</si>
  <si>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</si>
  <si>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</si>
  <si>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</si>
  <si>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</si>
  <si>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22,04,</t>
  </si>
  <si>
    <t>24,04,</t>
  </si>
  <si>
    <t>18,04,</t>
  </si>
  <si>
    <t>17,04,</t>
  </si>
  <si>
    <t>11,04,</t>
  </si>
  <si>
    <t>10,04,</t>
  </si>
  <si>
    <t>04,04,</t>
  </si>
  <si>
    <t>03,04,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</si>
  <si>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</si>
  <si>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</si>
  <si>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</si>
  <si>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</si>
  <si>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</si>
  <si>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вывод (Савельев) / необходимо увеличить продажи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</si>
  <si>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</si>
  <si>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</si>
  <si>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</si>
  <si>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то же что 424</t>
  </si>
  <si>
    <t>018  Сосиски Рубленые, Вязанка вискофан  ВЕС.ПОКОМ</t>
  </si>
  <si>
    <t>необходимо увеличить продажи</t>
  </si>
  <si>
    <t>030  Сосиски Вязанка Молочные, Вязанка вискофан МГС, 0.45кг, ПОКОМ</t>
  </si>
  <si>
    <t>шт</t>
  </si>
  <si>
    <t>то же что 442</t>
  </si>
  <si>
    <t>032  Сосиски Вязанка Сливочные, Вязанка амицел МГС, 0.45кг, ПОКОМ</t>
  </si>
  <si>
    <t>то же что 443</t>
  </si>
  <si>
    <t>036  Колбаса Сервелат Запекуша с сочным окороком, Вязанка 0,35кг,  ПОКОМ</t>
  </si>
  <si>
    <t>не в матрице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</si>
  <si>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</si>
  <si>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</si>
  <si>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</si>
  <si>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</si>
  <si>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</si>
  <si>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</si>
  <si>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</si>
  <si>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</si>
  <si>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</si>
  <si>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</si>
  <si>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</si>
  <si>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</si>
  <si>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</si>
  <si>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</si>
  <si>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</si>
  <si>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</si>
  <si>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</si>
  <si>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</si>
  <si>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</si>
  <si>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</si>
  <si>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</si>
  <si>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</si>
  <si>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вывод (Савельев)</t>
  </si>
  <si>
    <t>248  Сардельки Сочные ТМ Особый рецепт,   ПОКОМ</t>
  </si>
  <si>
    <t>то же сто 249</t>
  </si>
  <si>
    <t>249  Сардельки Сочные, ПОКОМ</t>
  </si>
  <si>
    <t>то же что 248 (задвоенное СКЮ)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</si>
  <si>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</si>
  <si>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</si>
  <si>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</si>
  <si>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</si>
  <si>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</si>
  <si>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</si>
  <si>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</si>
  <si>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</si>
  <si>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</si>
  <si>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</si>
  <si>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</si>
  <si>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</si>
  <si>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</si>
  <si>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</si>
  <si>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</si>
  <si>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</si>
  <si>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</si>
  <si>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</si>
  <si>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</si>
  <si>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</si>
  <si>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</si>
  <si>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</si>
  <si>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блок (Савельев) / необходимо увеличить продажи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</si>
  <si>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</si>
  <si>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</si>
  <si>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</si>
  <si>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254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</si>
  <si>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</si>
  <si>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</si>
  <si>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</si>
  <si>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</si>
  <si>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</si>
  <si>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342 Колбаса вареная Филейбургская ТМ Баварушка ТС Баварушка в оболочке вектор 0,45 кг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</si>
  <si>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</si>
  <si>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</si>
  <si>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</si>
  <si>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</si>
  <si>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</si>
  <si>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</si>
  <si>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</si>
  <si>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</si>
  <si>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</si>
  <si>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</si>
  <si>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</si>
  <si>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</si>
  <si>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</si>
  <si>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вывод (Савельев) / то же что 431 / необходимо увеличить продажи</t>
  </si>
  <si>
    <t>381  Сардельки Сочинки 0,4кг ТМ Стародворье  ПОКОМ</t>
  </si>
  <si>
    <t>то же что 376</t>
  </si>
  <si>
    <t>383 Колбаса Сочинка по-европейски с сочной грудиной ТМ Стародворье в оболочке фиброуз в ва  Поком</t>
  </si>
  <si>
    <t>блок (Савельев)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</si>
  <si>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</si>
  <si>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</si>
  <si>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блок (Савельев) / то же что 399</t>
  </si>
  <si>
    <t>392 Вареные колбасы «Докторская ГОСТ» Фикс.вес 0,6 Вектор ТМ «Дугушка»  Поком</t>
  </si>
  <si>
    <t>то же что 435 / необходимо увеличить продажи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</si>
  <si>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</si>
  <si>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</si>
  <si>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</si>
  <si>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</si>
  <si>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</si>
  <si>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</si>
  <si>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400 Ветчина Сочинка ТМ Стародворье в оболочке полиамид 0,35 кг.  Поком</t>
  </si>
  <si>
    <t>то же что 394 (задвоенное СКЮ)</t>
  </si>
  <si>
    <t>406 Ветчины Сливушка с индейкой Вязанка Фикс.вес 0,4 П/а Вязанка  Поком</t>
  </si>
  <si>
    <t>то же что 393 (задвоенное СКЮ)</t>
  </si>
  <si>
    <t>408 Вареные колбасы Сливушка Вязанка Фикс.вес 0,375 П/а Вязанка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</si>
  <si>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</si>
  <si>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</si>
  <si>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431 Ветчина Филейская ТМ Вязанка ТС Столичная в оболочке полиамид 0,45 кг.  Поком</t>
  </si>
  <si>
    <t>435 Колбаса Докторская Дугушка ТМ Стародворье ТС Дугушка в оболочке вектор 0,6 кг.  Поком</t>
  </si>
  <si>
    <t>то же что 392 (задвоенное СКЮ)</t>
  </si>
  <si>
    <t>441 Колбаса Стародворье Докторская стародворская Бордо вар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</si>
  <si>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</si>
  <si>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</si>
  <si>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460  Сосиски Баварские ТМ Стародворье 0,35 кг ПОКОМ</t>
  </si>
  <si>
    <t>то же что 451 (задвоенное СКЮ)</t>
  </si>
  <si>
    <t>470 Колбаса Любительская ТМ Вязанка в оболочке полиамид.Мясной продукт категории А.  Поком</t>
  </si>
  <si>
    <t>477 Колбаса Любительская ГОСТ ТМ Вязанка в оболочке полиамид.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</si>
  <si>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</si>
  <si>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</si>
  <si>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</si>
  <si>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</si>
  <si>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</si>
  <si>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 / необходимо увеличить продажи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</si>
  <si>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</si>
  <si>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</si>
  <si>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то же что 255</t>
  </si>
  <si>
    <t>то же что 476</t>
  </si>
  <si>
    <t>то же что 222</t>
  </si>
  <si>
    <r>
      <t>то же что 342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</t>
    </r>
  </si>
  <si>
    <t>то же что 373 (задвоенное СКЮ) / необходимо увеличить продажи</t>
  </si>
  <si>
    <t>вывод (Савельев) / то же что 406</t>
  </si>
  <si>
    <r>
      <t xml:space="preserve">вывод (Савельев) / то же что 483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</si>
  <si>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то же что 460 / необходимо увеличить продажи</t>
  </si>
  <si>
    <r>
      <t xml:space="preserve">вывод (Савельев)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</si>
  <si>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t xml:space="preserve">то же что 055 (задвоенное СКЮ)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</si>
  <si>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t xml:space="preserve">то же что 482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</si>
  <si>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заказ</t>
  </si>
  <si>
    <t>27,04,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</si>
</sst>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6" style="8" customWidth="1"/>
    <col min="8" max="8" width="6" customWidth="1"/>
    <col min="9" max="9" width="12.7109375" customWidth="1"/>
    <col min="10" max="11" width="6.85546875" customWidth="1"/>
    <col min="12" max="13" width="0.85546875" customWidth="1"/>
    <col min="14" max="17" width="6.85546875" customWidth="1"/>
    <col min="18" max="18" width="21.28515625" customWidth="1"/>
    <col min="19" max="20" width="4.7109375" customWidth="1"/>
    <col min="21" max="26" width="6.42578125" customWidth="1"/>
    <col min="27" max="27" width="47.5703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174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175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SUM(E6:E493)</f>
        <v>15740.500000000002</v>
      </c>
      <c r="F5" s="4">
        <f>SUM(F6:F493)</f>
        <v>16474.440999999999</v>
      </c>
      <c r="G5" s="6"/>
      <c r="H5" s="1"/>
      <c r="I5" s="1"/>
      <c r="J5" s="4">
        <f t="shared" ref="J5:Q5" si="0">SUM(J6:J493)</f>
        <v>15386.902</v>
      </c>
      <c r="K5" s="4">
        <f t="shared" si="0"/>
        <v>353.5980000000003</v>
      </c>
      <c r="L5" s="4">
        <f t="shared" si="0"/>
        <v>0</v>
      </c>
      <c r="M5" s="4">
        <f t="shared" si="0"/>
        <v>0</v>
      </c>
      <c r="N5" s="4">
        <f t="shared" si="0"/>
        <v>4890.6211999999996</v>
      </c>
      <c r="O5" s="4">
        <f t="shared" si="0"/>
        <v>3148.1000000000008</v>
      </c>
      <c r="P5" s="4">
        <f t="shared" si="0"/>
        <v>13376.385600000003</v>
      </c>
      <c r="Q5" s="4">
        <f t="shared" si="0"/>
        <v>0</v>
      </c>
      <c r="R5" s="1"/>
      <c r="S5" s="1"/>
      <c r="T5" s="1"/>
      <c r="U5" s="4">
        <f t="shared" ref="U5:Z5" si="1">SUM(U6:U493)</f>
        <v>2718.4661999999989</v>
      </c>
      <c r="V5" s="4">
        <f t="shared" si="1"/>
        <v>2772.645</v>
      </c>
      <c r="W5" s="4">
        <f t="shared" si="1"/>
        <v>2635.5307999999991</v>
      </c>
      <c r="X5" s="4">
        <f t="shared" si="1"/>
        <v>2595.5217999999991</v>
      </c>
      <c r="Y5" s="4">
        <f t="shared" si="1"/>
        <v>3238.8796000000007</v>
      </c>
      <c r="Z5" s="4">
        <f t="shared" si="1"/>
        <v>3325.0860000000007</v>
      </c>
      <c r="AA5" s="1"/>
      <c r="AB5" s="4">
        <f>SUM(AB6:AB493)</f>
        <v>9977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210.48599999999999</v>
      </c>
      <c r="D6" s="1">
        <v>11.65</v>
      </c>
      <c r="E6" s="1">
        <v>69.278000000000006</v>
      </c>
      <c r="F6" s="1">
        <v>119.29900000000001</v>
      </c>
      <c r="G6" s="6">
        <v>1</v>
      </c>
      <c r="H6" s="1">
        <v>50</v>
      </c>
      <c r="I6" s="1" t="s">
        <v>32</v>
      </c>
      <c r="J6" s="1">
        <v>68.352000000000004</v>
      </c>
      <c r="K6" s="1">
        <f t="shared" ref="K6:K37" si="2">E6-J6</f>
        <v>0.92600000000000193</v>
      </c>
      <c r="L6" s="1"/>
      <c r="M6" s="1"/>
      <c r="N6" s="1">
        <v>64.680799999999977</v>
      </c>
      <c r="O6" s="1">
        <f t="shared" ref="O6:O37" si="3">E6/5</f>
        <v>13.855600000000001</v>
      </c>
      <c r="P6" s="5"/>
      <c r="Q6" s="5"/>
      <c r="R6" s="1"/>
      <c r="S6" s="1">
        <f>(F6+N6+P6)/O6</f>
        <v>13.27837120009238</v>
      </c>
      <c r="T6" s="1">
        <f>(F6+N6)/O6</f>
        <v>13.27837120009238</v>
      </c>
      <c r="U6" s="1">
        <v>19.1084</v>
      </c>
      <c r="V6" s="1">
        <v>18.775600000000001</v>
      </c>
      <c r="W6" s="1">
        <v>11.991199999999999</v>
      </c>
      <c r="X6" s="1">
        <v>11.826000000000001</v>
      </c>
      <c r="Y6" s="1">
        <v>11.7064</v>
      </c>
      <c r="Z6" s="1">
        <v>14.088200000000001</v>
      </c>
      <c r="AA6" s="1"/>
      <c r="AB6" s="1">
        <f t="shared" ref="AB6:AB37" si="4">ROUND(P6*G6,0)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8" t="s">
        <v>33</v>
      </c>
      <c r="B7" s="18" t="s">
        <v>31</v>
      </c>
      <c r="C7" s="18">
        <v>48.024999999999999</v>
      </c>
      <c r="D7" s="18"/>
      <c r="E7" s="18">
        <v>18.041</v>
      </c>
      <c r="F7" s="18">
        <v>27.495000000000001</v>
      </c>
      <c r="G7" s="19">
        <v>0</v>
      </c>
      <c r="H7" s="18">
        <v>30</v>
      </c>
      <c r="I7" s="18" t="s">
        <v>34</v>
      </c>
      <c r="J7" s="18">
        <v>17.5</v>
      </c>
      <c r="K7" s="18">
        <f t="shared" si="2"/>
        <v>0.54100000000000037</v>
      </c>
      <c r="L7" s="18"/>
      <c r="M7" s="18"/>
      <c r="N7" s="18"/>
      <c r="O7" s="18">
        <f t="shared" si="3"/>
        <v>3.6082000000000001</v>
      </c>
      <c r="P7" s="20"/>
      <c r="Q7" s="20"/>
      <c r="R7" s="18"/>
      <c r="S7" s="18">
        <f t="shared" ref="S7:S70" si="5">(F7+N7+P7)/O7</f>
        <v>7.6201430075938141</v>
      </c>
      <c r="T7" s="18">
        <f t="shared" ref="T7:T70" si="6">(F7+N7)/O7</f>
        <v>7.6201430075938141</v>
      </c>
      <c r="U7" s="18">
        <v>2.4618000000000002</v>
      </c>
      <c r="V7" s="18">
        <v>2.7869999999999999</v>
      </c>
      <c r="W7" s="18">
        <v>3.1663999999999999</v>
      </c>
      <c r="X7" s="18">
        <v>2.5051999999999999</v>
      </c>
      <c r="Y7" s="18">
        <v>0</v>
      </c>
      <c r="Z7" s="18">
        <v>0</v>
      </c>
      <c r="AA7" s="14" t="s">
        <v>35</v>
      </c>
      <c r="AB7" s="18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31</v>
      </c>
      <c r="C8" s="1">
        <v>64.649000000000001</v>
      </c>
      <c r="D8" s="1">
        <v>103.76600000000001</v>
      </c>
      <c r="E8" s="1">
        <v>62.835999999999999</v>
      </c>
      <c r="F8" s="1">
        <v>76.734999999999999</v>
      </c>
      <c r="G8" s="6">
        <v>1</v>
      </c>
      <c r="H8" s="1">
        <v>45</v>
      </c>
      <c r="I8" s="1" t="s">
        <v>32</v>
      </c>
      <c r="J8" s="1">
        <v>68.7</v>
      </c>
      <c r="K8" s="1">
        <f t="shared" si="2"/>
        <v>-5.8640000000000043</v>
      </c>
      <c r="L8" s="1"/>
      <c r="M8" s="1"/>
      <c r="N8" s="1">
        <v>49.68760000000001</v>
      </c>
      <c r="O8" s="1">
        <f t="shared" si="3"/>
        <v>12.5672</v>
      </c>
      <c r="P8" s="5">
        <f t="shared" ref="P8:P12" si="7">11*O8-N8-F8</f>
        <v>11.81659999999998</v>
      </c>
      <c r="Q8" s="5"/>
      <c r="R8" s="1"/>
      <c r="S8" s="1">
        <f t="shared" si="5"/>
        <v>10.999999999999998</v>
      </c>
      <c r="T8" s="1">
        <f t="shared" si="6"/>
        <v>10.059726908141831</v>
      </c>
      <c r="U8" s="1">
        <v>14.6524</v>
      </c>
      <c r="V8" s="1">
        <v>14.6248</v>
      </c>
      <c r="W8" s="1">
        <v>8.7784000000000013</v>
      </c>
      <c r="X8" s="1">
        <v>8.8043999999999993</v>
      </c>
      <c r="Y8" s="1">
        <v>10.131</v>
      </c>
      <c r="Z8" s="1">
        <v>10.6732</v>
      </c>
      <c r="AA8" s="1" t="s">
        <v>37</v>
      </c>
      <c r="AB8" s="1">
        <f t="shared" si="4"/>
        <v>12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31</v>
      </c>
      <c r="C9" s="1">
        <v>99.200999999999993</v>
      </c>
      <c r="D9" s="1">
        <v>200.25</v>
      </c>
      <c r="E9" s="1">
        <v>112.952</v>
      </c>
      <c r="F9" s="1">
        <v>151.68700000000001</v>
      </c>
      <c r="G9" s="6">
        <v>1</v>
      </c>
      <c r="H9" s="1">
        <v>45</v>
      </c>
      <c r="I9" s="1" t="s">
        <v>32</v>
      </c>
      <c r="J9" s="1">
        <v>103.23</v>
      </c>
      <c r="K9" s="1">
        <f t="shared" si="2"/>
        <v>9.7219999999999942</v>
      </c>
      <c r="L9" s="1"/>
      <c r="M9" s="1"/>
      <c r="N9" s="1">
        <v>16.210200000000011</v>
      </c>
      <c r="O9" s="1">
        <f t="shared" si="3"/>
        <v>22.590399999999999</v>
      </c>
      <c r="P9" s="5">
        <f t="shared" si="7"/>
        <v>80.597199999999958</v>
      </c>
      <c r="Q9" s="5"/>
      <c r="R9" s="1"/>
      <c r="S9" s="1">
        <f t="shared" si="5"/>
        <v>11</v>
      </c>
      <c r="T9" s="1">
        <f t="shared" si="6"/>
        <v>7.4322367023160298</v>
      </c>
      <c r="U9" s="1">
        <v>20.5182</v>
      </c>
      <c r="V9" s="1">
        <v>22.0762</v>
      </c>
      <c r="W9" s="1">
        <v>19.709</v>
      </c>
      <c r="X9" s="1">
        <v>16.3522</v>
      </c>
      <c r="Y9" s="1">
        <v>15.851800000000001</v>
      </c>
      <c r="Z9" s="1">
        <v>17.429400000000001</v>
      </c>
      <c r="AA9" s="1" t="s">
        <v>39</v>
      </c>
      <c r="AB9" s="1">
        <f t="shared" si="4"/>
        <v>81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31</v>
      </c>
      <c r="C10" s="1">
        <v>46.363</v>
      </c>
      <c r="D10" s="1"/>
      <c r="E10" s="1">
        <v>21.968</v>
      </c>
      <c r="F10" s="1">
        <v>21.774999999999999</v>
      </c>
      <c r="G10" s="6">
        <v>1</v>
      </c>
      <c r="H10" s="1" t="e">
        <v>#N/A</v>
      </c>
      <c r="I10" s="1" t="s">
        <v>32</v>
      </c>
      <c r="J10" s="1">
        <v>23.9</v>
      </c>
      <c r="K10" s="1">
        <f t="shared" si="2"/>
        <v>-1.9319999999999986</v>
      </c>
      <c r="L10" s="1"/>
      <c r="M10" s="1"/>
      <c r="N10" s="1"/>
      <c r="O10" s="1">
        <f t="shared" si="3"/>
        <v>4.3936000000000002</v>
      </c>
      <c r="P10" s="5">
        <f>10*O10-N10-F10</f>
        <v>22.161000000000001</v>
      </c>
      <c r="Q10" s="5"/>
      <c r="R10" s="1"/>
      <c r="S10" s="1">
        <f t="shared" si="5"/>
        <v>10</v>
      </c>
      <c r="T10" s="1">
        <f t="shared" si="6"/>
        <v>4.9560724690458846</v>
      </c>
      <c r="U10" s="1">
        <v>1.0356000000000001</v>
      </c>
      <c r="V10" s="1">
        <v>2.5846</v>
      </c>
      <c r="W10" s="1">
        <v>4.0978000000000003</v>
      </c>
      <c r="X10" s="1">
        <v>2.5488</v>
      </c>
      <c r="Y10" s="1">
        <v>4.5856000000000003</v>
      </c>
      <c r="Z10" s="1">
        <v>4.5856000000000003</v>
      </c>
      <c r="AA10" s="1"/>
      <c r="AB10" s="1">
        <f t="shared" si="4"/>
        <v>22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42</v>
      </c>
      <c r="B11" s="1" t="s">
        <v>43</v>
      </c>
      <c r="C11" s="1">
        <v>72</v>
      </c>
      <c r="D11" s="1">
        <v>216</v>
      </c>
      <c r="E11" s="1">
        <v>129</v>
      </c>
      <c r="F11" s="1">
        <v>136</v>
      </c>
      <c r="G11" s="6">
        <v>0.45</v>
      </c>
      <c r="H11" s="1">
        <v>45</v>
      </c>
      <c r="I11" s="1" t="s">
        <v>32</v>
      </c>
      <c r="J11" s="1">
        <v>159</v>
      </c>
      <c r="K11" s="1">
        <f t="shared" si="2"/>
        <v>-30</v>
      </c>
      <c r="L11" s="1"/>
      <c r="M11" s="1"/>
      <c r="N11" s="1">
        <v>30.19999999999996</v>
      </c>
      <c r="O11" s="1">
        <f t="shared" si="3"/>
        <v>25.8</v>
      </c>
      <c r="P11" s="5">
        <f t="shared" si="7"/>
        <v>117.60000000000005</v>
      </c>
      <c r="Q11" s="5"/>
      <c r="R11" s="1"/>
      <c r="S11" s="1">
        <f t="shared" si="5"/>
        <v>11</v>
      </c>
      <c r="T11" s="1">
        <f t="shared" si="6"/>
        <v>6.4418604651162772</v>
      </c>
      <c r="U11" s="1">
        <v>22.4</v>
      </c>
      <c r="V11" s="1">
        <v>22.6</v>
      </c>
      <c r="W11" s="1">
        <v>15.6</v>
      </c>
      <c r="X11" s="1">
        <v>13.2</v>
      </c>
      <c r="Y11" s="1">
        <v>14.6</v>
      </c>
      <c r="Z11" s="1">
        <v>20.2</v>
      </c>
      <c r="AA11" s="1" t="s">
        <v>44</v>
      </c>
      <c r="AB11" s="1">
        <f t="shared" si="4"/>
        <v>53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43</v>
      </c>
      <c r="C12" s="1">
        <v>155</v>
      </c>
      <c r="D12" s="1">
        <v>198</v>
      </c>
      <c r="E12" s="1">
        <v>213</v>
      </c>
      <c r="F12" s="1">
        <v>109</v>
      </c>
      <c r="G12" s="6">
        <v>0.45</v>
      </c>
      <c r="H12" s="1">
        <v>45</v>
      </c>
      <c r="I12" s="1" t="s">
        <v>32</v>
      </c>
      <c r="J12" s="1">
        <v>221</v>
      </c>
      <c r="K12" s="1">
        <f t="shared" si="2"/>
        <v>-8</v>
      </c>
      <c r="L12" s="1"/>
      <c r="M12" s="1"/>
      <c r="N12" s="1">
        <v>40.19999999999996</v>
      </c>
      <c r="O12" s="1">
        <f t="shared" si="3"/>
        <v>42.6</v>
      </c>
      <c r="P12" s="5">
        <f t="shared" si="7"/>
        <v>319.40000000000009</v>
      </c>
      <c r="Q12" s="5"/>
      <c r="R12" s="1"/>
      <c r="S12" s="1">
        <f t="shared" si="5"/>
        <v>11</v>
      </c>
      <c r="T12" s="1">
        <f t="shared" si="6"/>
        <v>3.5023474178403746</v>
      </c>
      <c r="U12" s="1">
        <v>27.4</v>
      </c>
      <c r="V12" s="1">
        <v>28.6</v>
      </c>
      <c r="W12" s="1">
        <v>26</v>
      </c>
      <c r="X12" s="1">
        <v>22.8</v>
      </c>
      <c r="Y12" s="1">
        <v>30.8</v>
      </c>
      <c r="Z12" s="1">
        <v>34.799999999999997</v>
      </c>
      <c r="AA12" s="1" t="s">
        <v>46</v>
      </c>
      <c r="AB12" s="1">
        <f t="shared" si="4"/>
        <v>144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0" t="s">
        <v>47</v>
      </c>
      <c r="B13" s="10" t="s">
        <v>43</v>
      </c>
      <c r="C13" s="10">
        <v>75</v>
      </c>
      <c r="D13" s="10"/>
      <c r="E13" s="10"/>
      <c r="F13" s="10">
        <v>75</v>
      </c>
      <c r="G13" s="11">
        <v>0</v>
      </c>
      <c r="H13" s="10">
        <v>45</v>
      </c>
      <c r="I13" s="10" t="s">
        <v>48</v>
      </c>
      <c r="J13" s="10">
        <v>2</v>
      </c>
      <c r="K13" s="10">
        <f t="shared" si="2"/>
        <v>-2</v>
      </c>
      <c r="L13" s="10"/>
      <c r="M13" s="10"/>
      <c r="N13" s="10"/>
      <c r="O13" s="10">
        <f t="shared" si="3"/>
        <v>0</v>
      </c>
      <c r="P13" s="12"/>
      <c r="Q13" s="12"/>
      <c r="R13" s="10"/>
      <c r="S13" s="10" t="e">
        <f t="shared" si="5"/>
        <v>#DIV/0!</v>
      </c>
      <c r="T13" s="10" t="e">
        <f t="shared" si="6"/>
        <v>#DIV/0!</v>
      </c>
      <c r="U13" s="10">
        <v>0</v>
      </c>
      <c r="V13" s="10">
        <v>0</v>
      </c>
      <c r="W13" s="10">
        <v>-0.6</v>
      </c>
      <c r="X13" s="10">
        <v>-0.6</v>
      </c>
      <c r="Y13" s="10">
        <v>-0.2</v>
      </c>
      <c r="Z13" s="10">
        <v>-0.2</v>
      </c>
      <c r="AA13" s="16" t="s">
        <v>41</v>
      </c>
      <c r="AB13" s="10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49</v>
      </c>
      <c r="B14" s="1" t="s">
        <v>43</v>
      </c>
      <c r="C14" s="1">
        <v>36</v>
      </c>
      <c r="D14" s="1"/>
      <c r="E14" s="1">
        <v>11</v>
      </c>
      <c r="F14" s="1">
        <v>5</v>
      </c>
      <c r="G14" s="6">
        <v>0.17</v>
      </c>
      <c r="H14" s="1">
        <v>180</v>
      </c>
      <c r="I14" s="1" t="s">
        <v>32</v>
      </c>
      <c r="J14" s="1">
        <v>11</v>
      </c>
      <c r="K14" s="1">
        <f t="shared" si="2"/>
        <v>0</v>
      </c>
      <c r="L14" s="1"/>
      <c r="M14" s="1"/>
      <c r="N14" s="1"/>
      <c r="O14" s="1">
        <f t="shared" si="3"/>
        <v>2.2000000000000002</v>
      </c>
      <c r="P14" s="5">
        <f>8*O14-N14-F14</f>
        <v>12.600000000000001</v>
      </c>
      <c r="Q14" s="5"/>
      <c r="R14" s="1"/>
      <c r="S14" s="1">
        <f t="shared" si="5"/>
        <v>8</v>
      </c>
      <c r="T14" s="1">
        <f t="shared" si="6"/>
        <v>2.2727272727272725</v>
      </c>
      <c r="U14" s="1">
        <v>0.4</v>
      </c>
      <c r="V14" s="1">
        <v>0.4</v>
      </c>
      <c r="W14" s="1">
        <v>1.2</v>
      </c>
      <c r="X14" s="1">
        <v>1.8</v>
      </c>
      <c r="Y14" s="1">
        <v>1</v>
      </c>
      <c r="Z14" s="1">
        <v>0.6</v>
      </c>
      <c r="AA14" s="1"/>
      <c r="AB14" s="1">
        <f t="shared" si="4"/>
        <v>2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22" t="s">
        <v>50</v>
      </c>
      <c r="B15" s="1" t="s">
        <v>43</v>
      </c>
      <c r="C15" s="1"/>
      <c r="D15" s="1"/>
      <c r="E15" s="15">
        <f>E66</f>
        <v>1</v>
      </c>
      <c r="F15" s="15">
        <f>F66</f>
        <v>39</v>
      </c>
      <c r="G15" s="6">
        <v>0.45</v>
      </c>
      <c r="H15" s="1" t="e">
        <v>#N/A</v>
      </c>
      <c r="I15" s="1" t="s">
        <v>32</v>
      </c>
      <c r="J15" s="1"/>
      <c r="K15" s="1">
        <f t="shared" si="2"/>
        <v>1</v>
      </c>
      <c r="L15" s="1"/>
      <c r="M15" s="1"/>
      <c r="N15" s="1"/>
      <c r="O15" s="1">
        <f t="shared" si="3"/>
        <v>0.2</v>
      </c>
      <c r="P15" s="5"/>
      <c r="Q15" s="5"/>
      <c r="R15" s="1"/>
      <c r="S15" s="1">
        <f t="shared" si="5"/>
        <v>195</v>
      </c>
      <c r="T15" s="1">
        <f t="shared" si="6"/>
        <v>195</v>
      </c>
      <c r="U15" s="1">
        <v>0.4</v>
      </c>
      <c r="V15" s="1">
        <v>0.6</v>
      </c>
      <c r="W15" s="1">
        <v>1.6</v>
      </c>
      <c r="X15" s="1">
        <v>2.2000000000000002</v>
      </c>
      <c r="Y15" s="1">
        <v>3.8</v>
      </c>
      <c r="Z15" s="1">
        <v>3.2</v>
      </c>
      <c r="AA15" s="17" t="s">
        <v>166</v>
      </c>
      <c r="AB15" s="1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51</v>
      </c>
      <c r="B16" s="1" t="s">
        <v>43</v>
      </c>
      <c r="C16" s="1">
        <v>14</v>
      </c>
      <c r="D16" s="1">
        <v>54</v>
      </c>
      <c r="E16" s="1">
        <v>7</v>
      </c>
      <c r="F16" s="1">
        <v>51</v>
      </c>
      <c r="G16" s="6">
        <v>0.3</v>
      </c>
      <c r="H16" s="1">
        <v>40</v>
      </c>
      <c r="I16" s="1" t="s">
        <v>32</v>
      </c>
      <c r="J16" s="1">
        <v>11</v>
      </c>
      <c r="K16" s="1">
        <f t="shared" si="2"/>
        <v>-4</v>
      </c>
      <c r="L16" s="1"/>
      <c r="M16" s="1"/>
      <c r="N16" s="1">
        <v>44.599999999999987</v>
      </c>
      <c r="O16" s="1">
        <f t="shared" si="3"/>
        <v>1.4</v>
      </c>
      <c r="P16" s="5"/>
      <c r="Q16" s="5"/>
      <c r="R16" s="1"/>
      <c r="S16" s="1">
        <f t="shared" si="5"/>
        <v>68.285714285714292</v>
      </c>
      <c r="T16" s="1">
        <f t="shared" si="6"/>
        <v>68.285714285714292</v>
      </c>
      <c r="U16" s="1">
        <v>8.1999999999999993</v>
      </c>
      <c r="V16" s="1">
        <v>8.4</v>
      </c>
      <c r="W16" s="1">
        <v>3.2</v>
      </c>
      <c r="X16" s="1">
        <v>2.6</v>
      </c>
      <c r="Y16" s="1">
        <v>4.8</v>
      </c>
      <c r="Z16" s="1">
        <v>4.4000000000000004</v>
      </c>
      <c r="AA16" s="1"/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52</v>
      </c>
      <c r="B17" s="1" t="s">
        <v>43</v>
      </c>
      <c r="C17" s="1">
        <v>23</v>
      </c>
      <c r="D17" s="1">
        <v>21</v>
      </c>
      <c r="E17" s="1">
        <v>19</v>
      </c>
      <c r="F17" s="1">
        <v>24</v>
      </c>
      <c r="G17" s="6">
        <v>0.4</v>
      </c>
      <c r="H17" s="1">
        <v>50</v>
      </c>
      <c r="I17" s="1" t="s">
        <v>32</v>
      </c>
      <c r="J17" s="1">
        <v>19</v>
      </c>
      <c r="K17" s="1">
        <f t="shared" si="2"/>
        <v>0</v>
      </c>
      <c r="L17" s="1"/>
      <c r="M17" s="1"/>
      <c r="N17" s="1">
        <v>39.800000000000011</v>
      </c>
      <c r="O17" s="1">
        <f t="shared" si="3"/>
        <v>3.8</v>
      </c>
      <c r="P17" s="5"/>
      <c r="Q17" s="5"/>
      <c r="R17" s="1"/>
      <c r="S17" s="1">
        <f t="shared" si="5"/>
        <v>16.789473684210531</v>
      </c>
      <c r="T17" s="1">
        <f t="shared" si="6"/>
        <v>16.789473684210531</v>
      </c>
      <c r="U17" s="1">
        <v>5.4</v>
      </c>
      <c r="V17" s="1">
        <v>3.6</v>
      </c>
      <c r="W17" s="1">
        <v>1.8</v>
      </c>
      <c r="X17" s="1">
        <v>2.2000000000000002</v>
      </c>
      <c r="Y17" s="1">
        <v>1</v>
      </c>
      <c r="Z17" s="1">
        <v>1</v>
      </c>
      <c r="AA17" s="1"/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43</v>
      </c>
      <c r="C18" s="1">
        <v>174</v>
      </c>
      <c r="D18" s="1">
        <v>3</v>
      </c>
      <c r="E18" s="1">
        <v>30</v>
      </c>
      <c r="F18" s="1">
        <v>139</v>
      </c>
      <c r="G18" s="6">
        <v>0.17</v>
      </c>
      <c r="H18" s="1">
        <v>180</v>
      </c>
      <c r="I18" s="1" t="s">
        <v>32</v>
      </c>
      <c r="J18" s="1">
        <v>30</v>
      </c>
      <c r="K18" s="1">
        <f t="shared" si="2"/>
        <v>0</v>
      </c>
      <c r="L18" s="1"/>
      <c r="M18" s="1"/>
      <c r="N18" s="1"/>
      <c r="O18" s="1">
        <f t="shared" si="3"/>
        <v>6</v>
      </c>
      <c r="P18" s="5"/>
      <c r="Q18" s="5"/>
      <c r="R18" s="1"/>
      <c r="S18" s="1">
        <f t="shared" si="5"/>
        <v>23.166666666666668</v>
      </c>
      <c r="T18" s="1">
        <f t="shared" si="6"/>
        <v>23.166666666666668</v>
      </c>
      <c r="U18" s="1">
        <v>5.8</v>
      </c>
      <c r="V18" s="1">
        <v>6.6</v>
      </c>
      <c r="W18" s="1">
        <v>6</v>
      </c>
      <c r="X18" s="1">
        <v>5.8</v>
      </c>
      <c r="Y18" s="1">
        <v>3.4</v>
      </c>
      <c r="Z18" s="1">
        <v>4</v>
      </c>
      <c r="AA18" s="14" t="s">
        <v>41</v>
      </c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43</v>
      </c>
      <c r="C19" s="1">
        <v>40</v>
      </c>
      <c r="D19" s="1">
        <v>18</v>
      </c>
      <c r="E19" s="1">
        <v>24</v>
      </c>
      <c r="F19" s="1">
        <v>11</v>
      </c>
      <c r="G19" s="6">
        <v>0.35</v>
      </c>
      <c r="H19" s="1" t="e">
        <v>#N/A</v>
      </c>
      <c r="I19" s="1" t="s">
        <v>32</v>
      </c>
      <c r="J19" s="1">
        <v>25</v>
      </c>
      <c r="K19" s="1">
        <f t="shared" si="2"/>
        <v>-1</v>
      </c>
      <c r="L19" s="1"/>
      <c r="M19" s="1"/>
      <c r="N19" s="1"/>
      <c r="O19" s="1">
        <f t="shared" si="3"/>
        <v>4.8</v>
      </c>
      <c r="P19" s="5">
        <f>9*O19-N19-F19</f>
        <v>32.199999999999996</v>
      </c>
      <c r="Q19" s="5"/>
      <c r="R19" s="1"/>
      <c r="S19" s="1">
        <f t="shared" si="5"/>
        <v>9</v>
      </c>
      <c r="T19" s="1">
        <f t="shared" si="6"/>
        <v>2.291666666666667</v>
      </c>
      <c r="U19" s="1">
        <v>3.8</v>
      </c>
      <c r="V19" s="1">
        <v>3.8</v>
      </c>
      <c r="W19" s="1">
        <v>5.2</v>
      </c>
      <c r="X19" s="1">
        <v>4.8</v>
      </c>
      <c r="Y19" s="1">
        <v>5.8</v>
      </c>
      <c r="Z19" s="1">
        <v>6.8</v>
      </c>
      <c r="AA19" s="1"/>
      <c r="AB19" s="1">
        <f t="shared" si="4"/>
        <v>11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55</v>
      </c>
      <c r="B20" s="1" t="s">
        <v>43</v>
      </c>
      <c r="C20" s="1">
        <v>23</v>
      </c>
      <c r="D20" s="1">
        <v>89</v>
      </c>
      <c r="E20" s="1">
        <v>17</v>
      </c>
      <c r="F20" s="1">
        <v>90</v>
      </c>
      <c r="G20" s="6">
        <v>0.35</v>
      </c>
      <c r="H20" s="1" t="e">
        <v>#N/A</v>
      </c>
      <c r="I20" s="1" t="s">
        <v>32</v>
      </c>
      <c r="J20" s="1">
        <v>18</v>
      </c>
      <c r="K20" s="1">
        <f t="shared" si="2"/>
        <v>-1</v>
      </c>
      <c r="L20" s="1"/>
      <c r="M20" s="1"/>
      <c r="N20" s="1"/>
      <c r="O20" s="1">
        <f t="shared" si="3"/>
        <v>3.4</v>
      </c>
      <c r="P20" s="5"/>
      <c r="Q20" s="5"/>
      <c r="R20" s="1"/>
      <c r="S20" s="1">
        <f t="shared" si="5"/>
        <v>26.47058823529412</v>
      </c>
      <c r="T20" s="1">
        <f t="shared" si="6"/>
        <v>26.47058823529412</v>
      </c>
      <c r="U20" s="1">
        <v>3.6</v>
      </c>
      <c r="V20" s="1">
        <v>3.8</v>
      </c>
      <c r="W20" s="1">
        <v>5</v>
      </c>
      <c r="X20" s="1">
        <v>5</v>
      </c>
      <c r="Y20" s="1">
        <v>7.2</v>
      </c>
      <c r="Z20" s="1">
        <v>6.2</v>
      </c>
      <c r="AA20" s="1"/>
      <c r="AB20" s="1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56</v>
      </c>
      <c r="B21" s="1" t="s">
        <v>31</v>
      </c>
      <c r="C21" s="1">
        <v>329.238</v>
      </c>
      <c r="D21" s="1">
        <v>337.53500000000003</v>
      </c>
      <c r="E21" s="1">
        <v>276.71699999999998</v>
      </c>
      <c r="F21" s="1">
        <v>317.584</v>
      </c>
      <c r="G21" s="6">
        <v>1</v>
      </c>
      <c r="H21" s="1">
        <v>55</v>
      </c>
      <c r="I21" s="1" t="s">
        <v>32</v>
      </c>
      <c r="J21" s="1">
        <v>267.19</v>
      </c>
      <c r="K21" s="1">
        <f t="shared" si="2"/>
        <v>9.5269999999999868</v>
      </c>
      <c r="L21" s="1"/>
      <c r="M21" s="1"/>
      <c r="N21" s="1">
        <v>62.13160000000002</v>
      </c>
      <c r="O21" s="1">
        <f t="shared" si="3"/>
        <v>55.343399999999995</v>
      </c>
      <c r="P21" s="5">
        <f t="shared" ref="P21:P23" si="8">11*O21-N21-F21</f>
        <v>229.06179999999989</v>
      </c>
      <c r="Q21" s="5"/>
      <c r="R21" s="1"/>
      <c r="S21" s="1">
        <f t="shared" si="5"/>
        <v>11</v>
      </c>
      <c r="T21" s="1">
        <f t="shared" si="6"/>
        <v>6.8610818995580329</v>
      </c>
      <c r="U21" s="1">
        <v>49.936799999999998</v>
      </c>
      <c r="V21" s="1">
        <v>52.564</v>
      </c>
      <c r="W21" s="1">
        <v>44.511000000000003</v>
      </c>
      <c r="X21" s="1">
        <v>43.681800000000003</v>
      </c>
      <c r="Y21" s="1">
        <v>55.442399999999999</v>
      </c>
      <c r="Z21" s="1">
        <v>57.184800000000003</v>
      </c>
      <c r="AA21" s="1"/>
      <c r="AB21" s="1">
        <f t="shared" si="4"/>
        <v>229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31</v>
      </c>
      <c r="C22" s="1">
        <v>2793.2159999999999</v>
      </c>
      <c r="D22" s="1">
        <v>1995.4929999999999</v>
      </c>
      <c r="E22" s="1">
        <v>1979.6790000000001</v>
      </c>
      <c r="F22" s="1">
        <v>2266.1060000000002</v>
      </c>
      <c r="G22" s="6">
        <v>1</v>
      </c>
      <c r="H22" s="1">
        <v>50</v>
      </c>
      <c r="I22" s="1" t="s">
        <v>32</v>
      </c>
      <c r="J22" s="1">
        <v>1947.231</v>
      </c>
      <c r="K22" s="1">
        <f t="shared" si="2"/>
        <v>32.448000000000093</v>
      </c>
      <c r="L22" s="1"/>
      <c r="M22" s="1"/>
      <c r="N22" s="1">
        <v>800</v>
      </c>
      <c r="O22" s="1">
        <f t="shared" si="3"/>
        <v>395.93580000000003</v>
      </c>
      <c r="P22" s="5">
        <f t="shared" si="8"/>
        <v>1289.1878000000002</v>
      </c>
      <c r="Q22" s="5"/>
      <c r="R22" s="1"/>
      <c r="S22" s="1">
        <f t="shared" si="5"/>
        <v>11</v>
      </c>
      <c r="T22" s="1">
        <f t="shared" si="6"/>
        <v>7.7439473773273342</v>
      </c>
      <c r="U22" s="1">
        <v>377.7758</v>
      </c>
      <c r="V22" s="1">
        <v>379.85120000000001</v>
      </c>
      <c r="W22" s="1">
        <v>377.8476</v>
      </c>
      <c r="X22" s="1">
        <v>371.06760000000003</v>
      </c>
      <c r="Y22" s="1">
        <v>461.1952</v>
      </c>
      <c r="Z22" s="1">
        <v>466.8304</v>
      </c>
      <c r="AA22" s="1"/>
      <c r="AB22" s="1">
        <f t="shared" si="4"/>
        <v>1289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58</v>
      </c>
      <c r="B23" s="1" t="s">
        <v>31</v>
      </c>
      <c r="C23" s="1">
        <v>351.67899999999997</v>
      </c>
      <c r="D23" s="1">
        <v>226.84</v>
      </c>
      <c r="E23" s="1">
        <v>257.38299999999998</v>
      </c>
      <c r="F23" s="1">
        <v>264.23599999999999</v>
      </c>
      <c r="G23" s="6">
        <v>1</v>
      </c>
      <c r="H23" s="1">
        <v>55</v>
      </c>
      <c r="I23" s="1" t="s">
        <v>32</v>
      </c>
      <c r="J23" s="1">
        <v>251.41800000000001</v>
      </c>
      <c r="K23" s="1">
        <f t="shared" si="2"/>
        <v>5.964999999999975</v>
      </c>
      <c r="L23" s="1"/>
      <c r="M23" s="1"/>
      <c r="N23" s="1">
        <v>68.83819999999983</v>
      </c>
      <c r="O23" s="1">
        <f t="shared" si="3"/>
        <v>51.476599999999998</v>
      </c>
      <c r="P23" s="5">
        <f t="shared" si="8"/>
        <v>233.16840000000013</v>
      </c>
      <c r="Q23" s="5"/>
      <c r="R23" s="1"/>
      <c r="S23" s="1">
        <f t="shared" si="5"/>
        <v>10.999999999999998</v>
      </c>
      <c r="T23" s="1">
        <f t="shared" si="6"/>
        <v>6.4704001429775824</v>
      </c>
      <c r="U23" s="1">
        <v>44.409399999999998</v>
      </c>
      <c r="V23" s="1">
        <v>46.095599999999997</v>
      </c>
      <c r="W23" s="1">
        <v>47.31</v>
      </c>
      <c r="X23" s="1">
        <v>44.908000000000001</v>
      </c>
      <c r="Y23" s="1">
        <v>57.119199999999999</v>
      </c>
      <c r="Z23" s="1">
        <v>60.250599999999999</v>
      </c>
      <c r="AA23" s="1"/>
      <c r="AB23" s="1">
        <f t="shared" si="4"/>
        <v>233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8" t="s">
        <v>59</v>
      </c>
      <c r="B24" s="18" t="s">
        <v>31</v>
      </c>
      <c r="C24" s="18"/>
      <c r="D24" s="18"/>
      <c r="E24" s="18">
        <v>-0.81100000000000005</v>
      </c>
      <c r="F24" s="18"/>
      <c r="G24" s="19">
        <v>0</v>
      </c>
      <c r="H24" s="18">
        <v>60</v>
      </c>
      <c r="I24" s="18" t="s">
        <v>32</v>
      </c>
      <c r="J24" s="18"/>
      <c r="K24" s="18">
        <f t="shared" si="2"/>
        <v>-0.81100000000000005</v>
      </c>
      <c r="L24" s="18"/>
      <c r="M24" s="18"/>
      <c r="N24" s="18"/>
      <c r="O24" s="18">
        <f t="shared" si="3"/>
        <v>-0.16220000000000001</v>
      </c>
      <c r="P24" s="20"/>
      <c r="Q24" s="20"/>
      <c r="R24" s="18"/>
      <c r="S24" s="18">
        <f t="shared" si="5"/>
        <v>0</v>
      </c>
      <c r="T24" s="18">
        <f t="shared" si="6"/>
        <v>0</v>
      </c>
      <c r="U24" s="18">
        <v>0.86539999999999995</v>
      </c>
      <c r="V24" s="18">
        <v>1.0276000000000001</v>
      </c>
      <c r="W24" s="18">
        <v>1.486</v>
      </c>
      <c r="X24" s="18">
        <v>1.486</v>
      </c>
      <c r="Y24" s="18">
        <v>0</v>
      </c>
      <c r="Z24" s="18">
        <v>0</v>
      </c>
      <c r="AA24" s="18" t="s">
        <v>60</v>
      </c>
      <c r="AB24" s="18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61</v>
      </c>
      <c r="B25" s="1" t="s">
        <v>31</v>
      </c>
      <c r="C25" s="1">
        <v>2051.9259999999999</v>
      </c>
      <c r="D25" s="1">
        <v>1835.105</v>
      </c>
      <c r="E25" s="1">
        <v>1545.855</v>
      </c>
      <c r="F25" s="1">
        <v>1972.259</v>
      </c>
      <c r="G25" s="6">
        <v>1</v>
      </c>
      <c r="H25" s="1">
        <v>60</v>
      </c>
      <c r="I25" s="1" t="s">
        <v>32</v>
      </c>
      <c r="J25" s="1">
        <v>1475.84</v>
      </c>
      <c r="K25" s="1">
        <f t="shared" si="2"/>
        <v>70.0150000000001</v>
      </c>
      <c r="L25" s="1"/>
      <c r="M25" s="1"/>
      <c r="N25" s="1">
        <v>250</v>
      </c>
      <c r="O25" s="1">
        <f t="shared" si="3"/>
        <v>309.17099999999999</v>
      </c>
      <c r="P25" s="5">
        <f t="shared" ref="P25:P32" si="9">11*O25-N25-F25</f>
        <v>1178.6219999999998</v>
      </c>
      <c r="Q25" s="5"/>
      <c r="R25" s="1"/>
      <c r="S25" s="1">
        <f t="shared" si="5"/>
        <v>11</v>
      </c>
      <c r="T25" s="1">
        <f t="shared" si="6"/>
        <v>7.1877989850277038</v>
      </c>
      <c r="U25" s="1">
        <v>290.2704</v>
      </c>
      <c r="V25" s="1">
        <v>315.10079999999999</v>
      </c>
      <c r="W25" s="1">
        <v>293.30020000000002</v>
      </c>
      <c r="X25" s="1">
        <v>277.9982</v>
      </c>
      <c r="Y25" s="1">
        <v>361.74200000000002</v>
      </c>
      <c r="Z25" s="1">
        <v>359.42739999999998</v>
      </c>
      <c r="AA25" s="1"/>
      <c r="AB25" s="1">
        <f t="shared" si="4"/>
        <v>1179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62</v>
      </c>
      <c r="B26" s="1" t="s">
        <v>31</v>
      </c>
      <c r="C26" s="1">
        <v>101.742</v>
      </c>
      <c r="D26" s="1">
        <v>21.081</v>
      </c>
      <c r="E26" s="1">
        <v>41.606000000000002</v>
      </c>
      <c r="F26" s="1">
        <v>68.870999999999995</v>
      </c>
      <c r="G26" s="6">
        <v>1</v>
      </c>
      <c r="H26" s="1">
        <v>50</v>
      </c>
      <c r="I26" s="1" t="s">
        <v>32</v>
      </c>
      <c r="J26" s="1">
        <v>49.04</v>
      </c>
      <c r="K26" s="1">
        <f t="shared" si="2"/>
        <v>-7.4339999999999975</v>
      </c>
      <c r="L26" s="1"/>
      <c r="M26" s="1"/>
      <c r="N26" s="1">
        <v>25.3764</v>
      </c>
      <c r="O26" s="1">
        <f t="shared" si="3"/>
        <v>8.321200000000001</v>
      </c>
      <c r="P26" s="5"/>
      <c r="Q26" s="5"/>
      <c r="R26" s="1"/>
      <c r="S26" s="1">
        <f t="shared" si="5"/>
        <v>11.326178916502426</v>
      </c>
      <c r="T26" s="1">
        <f t="shared" si="6"/>
        <v>11.326178916502426</v>
      </c>
      <c r="U26" s="1">
        <v>10.0336</v>
      </c>
      <c r="V26" s="1">
        <v>9.678799999999999</v>
      </c>
      <c r="W26" s="1">
        <v>7.7308000000000003</v>
      </c>
      <c r="X26" s="1">
        <v>8.2763999999999989</v>
      </c>
      <c r="Y26" s="1">
        <v>13.231199999999999</v>
      </c>
      <c r="Z26" s="1">
        <v>13.2296</v>
      </c>
      <c r="AA26" s="1"/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63</v>
      </c>
      <c r="B27" s="1" t="s">
        <v>31</v>
      </c>
      <c r="C27" s="1">
        <v>306.55099999999999</v>
      </c>
      <c r="D27" s="1">
        <v>279.2</v>
      </c>
      <c r="E27" s="1">
        <v>244.06800000000001</v>
      </c>
      <c r="F27" s="1">
        <v>288.87700000000001</v>
      </c>
      <c r="G27" s="6">
        <v>1</v>
      </c>
      <c r="H27" s="1">
        <v>55</v>
      </c>
      <c r="I27" s="1" t="s">
        <v>32</v>
      </c>
      <c r="J27" s="1">
        <v>235.59</v>
      </c>
      <c r="K27" s="1">
        <f t="shared" si="2"/>
        <v>8.4780000000000086</v>
      </c>
      <c r="L27" s="1"/>
      <c r="M27" s="1"/>
      <c r="N27" s="1">
        <v>33.329200000000071</v>
      </c>
      <c r="O27" s="1">
        <f t="shared" si="3"/>
        <v>48.813600000000001</v>
      </c>
      <c r="P27" s="5">
        <f t="shared" si="9"/>
        <v>214.74339999999995</v>
      </c>
      <c r="Q27" s="5"/>
      <c r="R27" s="1"/>
      <c r="S27" s="1">
        <f t="shared" si="5"/>
        <v>11</v>
      </c>
      <c r="T27" s="1">
        <f t="shared" si="6"/>
        <v>6.6007465132667962</v>
      </c>
      <c r="U27" s="1">
        <v>43.618000000000002</v>
      </c>
      <c r="V27" s="1">
        <v>47.506799999999998</v>
      </c>
      <c r="W27" s="1">
        <v>46.7376</v>
      </c>
      <c r="X27" s="1">
        <v>44.741399999999999</v>
      </c>
      <c r="Y27" s="1">
        <v>54.623600000000003</v>
      </c>
      <c r="Z27" s="1">
        <v>57.618200000000002</v>
      </c>
      <c r="AA27" s="1"/>
      <c r="AB27" s="1">
        <f t="shared" si="4"/>
        <v>215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64</v>
      </c>
      <c r="B28" s="1" t="s">
        <v>31</v>
      </c>
      <c r="C28" s="1">
        <v>2177.2979999999998</v>
      </c>
      <c r="D28" s="1">
        <v>1253.2149999999999</v>
      </c>
      <c r="E28" s="1">
        <v>1645.075</v>
      </c>
      <c r="F28" s="1">
        <v>1417.671</v>
      </c>
      <c r="G28" s="6">
        <v>1</v>
      </c>
      <c r="H28" s="1">
        <v>60</v>
      </c>
      <c r="I28" s="1" t="s">
        <v>32</v>
      </c>
      <c r="J28" s="1">
        <v>1568.8009999999999</v>
      </c>
      <c r="K28" s="1">
        <f t="shared" si="2"/>
        <v>76.274000000000115</v>
      </c>
      <c r="L28" s="1"/>
      <c r="M28" s="1"/>
      <c r="N28" s="1">
        <v>750</v>
      </c>
      <c r="O28" s="1">
        <f t="shared" si="3"/>
        <v>329.01499999999999</v>
      </c>
      <c r="P28" s="5">
        <f t="shared" si="9"/>
        <v>1451.4939999999999</v>
      </c>
      <c r="Q28" s="5"/>
      <c r="R28" s="1"/>
      <c r="S28" s="1">
        <f t="shared" si="5"/>
        <v>11</v>
      </c>
      <c r="T28" s="1">
        <f t="shared" si="6"/>
        <v>6.5883652721000576</v>
      </c>
      <c r="U28" s="1">
        <v>285.06580000000002</v>
      </c>
      <c r="V28" s="1">
        <v>272.37920000000003</v>
      </c>
      <c r="W28" s="1">
        <v>274.767</v>
      </c>
      <c r="X28" s="1">
        <v>277.21859999999998</v>
      </c>
      <c r="Y28" s="1">
        <v>344.86320000000001</v>
      </c>
      <c r="Z28" s="1">
        <v>358.98680000000002</v>
      </c>
      <c r="AA28" s="1"/>
      <c r="AB28" s="1">
        <f t="shared" si="4"/>
        <v>1451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65</v>
      </c>
      <c r="B29" s="1" t="s">
        <v>31</v>
      </c>
      <c r="C29" s="1">
        <v>2093.8159999999998</v>
      </c>
      <c r="D29" s="1">
        <v>957.98</v>
      </c>
      <c r="E29" s="1">
        <v>1269.296</v>
      </c>
      <c r="F29" s="1">
        <v>1421.491</v>
      </c>
      <c r="G29" s="6">
        <v>1</v>
      </c>
      <c r="H29" s="1">
        <v>60</v>
      </c>
      <c r="I29" s="1" t="s">
        <v>32</v>
      </c>
      <c r="J29" s="1">
        <v>1142.9590000000001</v>
      </c>
      <c r="K29" s="1">
        <f t="shared" si="2"/>
        <v>126.33699999999999</v>
      </c>
      <c r="L29" s="1"/>
      <c r="M29" s="1"/>
      <c r="N29" s="1">
        <v>450</v>
      </c>
      <c r="O29" s="1">
        <f t="shared" si="3"/>
        <v>253.85920000000002</v>
      </c>
      <c r="P29" s="5">
        <f t="shared" si="9"/>
        <v>920.96019999999999</v>
      </c>
      <c r="Q29" s="5"/>
      <c r="R29" s="1"/>
      <c r="S29" s="1">
        <f t="shared" si="5"/>
        <v>11</v>
      </c>
      <c r="T29" s="1">
        <f t="shared" si="6"/>
        <v>7.3721614186131523</v>
      </c>
      <c r="U29" s="1">
        <v>237.43039999999999</v>
      </c>
      <c r="V29" s="1">
        <v>239.57859999999999</v>
      </c>
      <c r="W29" s="1">
        <v>240.09819999999999</v>
      </c>
      <c r="X29" s="1">
        <v>241.88499999999999</v>
      </c>
      <c r="Y29" s="1">
        <v>318.97500000000002</v>
      </c>
      <c r="Z29" s="1">
        <v>312.54559999999998</v>
      </c>
      <c r="AA29" s="1"/>
      <c r="AB29" s="1">
        <f t="shared" si="4"/>
        <v>921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66</v>
      </c>
      <c r="B30" s="1" t="s">
        <v>31</v>
      </c>
      <c r="C30" s="1">
        <v>271.19200000000001</v>
      </c>
      <c r="D30" s="1">
        <v>215.864</v>
      </c>
      <c r="E30" s="1">
        <v>170.292</v>
      </c>
      <c r="F30" s="1">
        <v>249.434</v>
      </c>
      <c r="G30" s="6">
        <v>1</v>
      </c>
      <c r="H30" s="1">
        <v>60</v>
      </c>
      <c r="I30" s="1" t="s">
        <v>32</v>
      </c>
      <c r="J30" s="1">
        <v>163.292</v>
      </c>
      <c r="K30" s="1">
        <f t="shared" si="2"/>
        <v>7</v>
      </c>
      <c r="L30" s="1"/>
      <c r="M30" s="1"/>
      <c r="N30" s="1">
        <v>49.707200000000057</v>
      </c>
      <c r="O30" s="1">
        <f t="shared" si="3"/>
        <v>34.058399999999999</v>
      </c>
      <c r="P30" s="5">
        <f t="shared" si="9"/>
        <v>75.501199999999955</v>
      </c>
      <c r="Q30" s="5"/>
      <c r="R30" s="1"/>
      <c r="S30" s="1">
        <f t="shared" si="5"/>
        <v>10.999999999999998</v>
      </c>
      <c r="T30" s="1">
        <f t="shared" si="6"/>
        <v>8.7831841777652517</v>
      </c>
      <c r="U30" s="1">
        <v>35.227600000000002</v>
      </c>
      <c r="V30" s="1">
        <v>36.783999999999999</v>
      </c>
      <c r="W30" s="1">
        <v>30.137599999999999</v>
      </c>
      <c r="X30" s="1">
        <v>31.369199999999999</v>
      </c>
      <c r="Y30" s="1">
        <v>40.049999999999997</v>
      </c>
      <c r="Z30" s="1">
        <v>38.681800000000003</v>
      </c>
      <c r="AA30" s="1"/>
      <c r="AB30" s="1">
        <f t="shared" si="4"/>
        <v>76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67</v>
      </c>
      <c r="B31" s="1" t="s">
        <v>31</v>
      </c>
      <c r="C31" s="1">
        <v>178.14</v>
      </c>
      <c r="D31" s="1">
        <v>133.22999999999999</v>
      </c>
      <c r="E31" s="1">
        <v>100.36499999999999</v>
      </c>
      <c r="F31" s="1">
        <v>179.45400000000001</v>
      </c>
      <c r="G31" s="6">
        <v>1</v>
      </c>
      <c r="H31" s="1">
        <v>60</v>
      </c>
      <c r="I31" s="1" t="s">
        <v>32</v>
      </c>
      <c r="J31" s="1">
        <v>149.06700000000001</v>
      </c>
      <c r="K31" s="1">
        <f t="shared" si="2"/>
        <v>-48.702000000000012</v>
      </c>
      <c r="L31" s="1"/>
      <c r="M31" s="1"/>
      <c r="N31" s="1"/>
      <c r="O31" s="1">
        <f t="shared" si="3"/>
        <v>20.073</v>
      </c>
      <c r="P31" s="5">
        <f t="shared" si="9"/>
        <v>41.34899999999999</v>
      </c>
      <c r="Q31" s="5"/>
      <c r="R31" s="1"/>
      <c r="S31" s="1">
        <f t="shared" si="5"/>
        <v>11</v>
      </c>
      <c r="T31" s="1">
        <f t="shared" si="6"/>
        <v>8.9400687490659099</v>
      </c>
      <c r="U31" s="1">
        <v>19.237400000000001</v>
      </c>
      <c r="V31" s="1">
        <v>25.131</v>
      </c>
      <c r="W31" s="1">
        <v>24.687799999999999</v>
      </c>
      <c r="X31" s="1">
        <v>23.344999999999999</v>
      </c>
      <c r="Y31" s="1">
        <v>29.815000000000001</v>
      </c>
      <c r="Z31" s="1">
        <v>29.477799999999998</v>
      </c>
      <c r="AA31" s="1"/>
      <c r="AB31" s="1">
        <f t="shared" si="4"/>
        <v>41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68</v>
      </c>
      <c r="B32" s="1" t="s">
        <v>31</v>
      </c>
      <c r="C32" s="1">
        <v>201.02199999999999</v>
      </c>
      <c r="D32" s="1">
        <v>301.43599999999998</v>
      </c>
      <c r="E32" s="1">
        <v>182.59700000000001</v>
      </c>
      <c r="F32" s="1">
        <v>258.40499999999997</v>
      </c>
      <c r="G32" s="6">
        <v>1</v>
      </c>
      <c r="H32" s="1">
        <v>60</v>
      </c>
      <c r="I32" s="1" t="s">
        <v>32</v>
      </c>
      <c r="J32" s="1">
        <v>175.43700000000001</v>
      </c>
      <c r="K32" s="1">
        <f t="shared" si="2"/>
        <v>7.1599999999999966</v>
      </c>
      <c r="L32" s="1"/>
      <c r="M32" s="1"/>
      <c r="N32" s="1">
        <v>20.020599999999941</v>
      </c>
      <c r="O32" s="1">
        <f t="shared" si="3"/>
        <v>36.519400000000005</v>
      </c>
      <c r="P32" s="5">
        <f t="shared" si="9"/>
        <v>123.28780000000012</v>
      </c>
      <c r="Q32" s="5"/>
      <c r="R32" s="1"/>
      <c r="S32" s="1">
        <f t="shared" si="5"/>
        <v>11</v>
      </c>
      <c r="T32" s="1">
        <f t="shared" si="6"/>
        <v>7.6240463972573451</v>
      </c>
      <c r="U32" s="1">
        <v>34.754399999999997</v>
      </c>
      <c r="V32" s="1">
        <v>38.116799999999998</v>
      </c>
      <c r="W32" s="1">
        <v>33.358800000000002</v>
      </c>
      <c r="X32" s="1">
        <v>30.540800000000001</v>
      </c>
      <c r="Y32" s="1">
        <v>36.006599999999999</v>
      </c>
      <c r="Z32" s="1">
        <v>34.954000000000001</v>
      </c>
      <c r="AA32" s="1"/>
      <c r="AB32" s="1">
        <f t="shared" si="4"/>
        <v>123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69</v>
      </c>
      <c r="B33" s="1" t="s">
        <v>31</v>
      </c>
      <c r="C33" s="1">
        <v>38.630000000000003</v>
      </c>
      <c r="D33" s="1"/>
      <c r="E33" s="1">
        <v>16.231999999999999</v>
      </c>
      <c r="F33" s="1">
        <v>19.565999999999999</v>
      </c>
      <c r="G33" s="6">
        <v>1</v>
      </c>
      <c r="H33" s="1" t="e">
        <v>#N/A</v>
      </c>
      <c r="I33" s="1" t="s">
        <v>32</v>
      </c>
      <c r="J33" s="1">
        <v>15.616</v>
      </c>
      <c r="K33" s="1">
        <f t="shared" si="2"/>
        <v>0.61599999999999966</v>
      </c>
      <c r="L33" s="1"/>
      <c r="M33" s="1"/>
      <c r="N33" s="1"/>
      <c r="O33" s="1">
        <f t="shared" si="3"/>
        <v>3.2464</v>
      </c>
      <c r="P33" s="5">
        <f>10*O33-N33-F33</f>
        <v>12.898</v>
      </c>
      <c r="Q33" s="5"/>
      <c r="R33" s="1"/>
      <c r="S33" s="1">
        <f t="shared" si="5"/>
        <v>10</v>
      </c>
      <c r="T33" s="1">
        <f t="shared" si="6"/>
        <v>6.0269837358304583</v>
      </c>
      <c r="U33" s="1">
        <v>1.2702</v>
      </c>
      <c r="V33" s="1">
        <v>1.5536000000000001</v>
      </c>
      <c r="W33" s="1">
        <v>3.3894000000000002</v>
      </c>
      <c r="X33" s="1">
        <v>3.2511999999999999</v>
      </c>
      <c r="Y33" s="1">
        <v>4.4352</v>
      </c>
      <c r="Z33" s="1">
        <v>4.8604000000000003</v>
      </c>
      <c r="AA33" s="1"/>
      <c r="AB33" s="1">
        <f t="shared" si="4"/>
        <v>13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8" t="s">
        <v>70</v>
      </c>
      <c r="B34" s="18" t="s">
        <v>31</v>
      </c>
      <c r="C34" s="18">
        <v>11.971</v>
      </c>
      <c r="D34" s="18">
        <v>15.717000000000001</v>
      </c>
      <c r="E34" s="18">
        <v>10.391999999999999</v>
      </c>
      <c r="F34" s="18">
        <v>-1.706</v>
      </c>
      <c r="G34" s="19">
        <v>0</v>
      </c>
      <c r="H34" s="18">
        <v>30</v>
      </c>
      <c r="I34" s="18" t="s">
        <v>32</v>
      </c>
      <c r="J34" s="18">
        <v>21.4</v>
      </c>
      <c r="K34" s="18">
        <f t="shared" si="2"/>
        <v>-11.007999999999999</v>
      </c>
      <c r="L34" s="18"/>
      <c r="M34" s="18"/>
      <c r="N34" s="18"/>
      <c r="O34" s="18">
        <f t="shared" si="3"/>
        <v>2.0783999999999998</v>
      </c>
      <c r="P34" s="20"/>
      <c r="Q34" s="20"/>
      <c r="R34" s="18"/>
      <c r="S34" s="18">
        <f t="shared" si="5"/>
        <v>-0.82082371054657433</v>
      </c>
      <c r="T34" s="18">
        <f t="shared" si="6"/>
        <v>-0.82082371054657433</v>
      </c>
      <c r="U34" s="18">
        <v>4.8677999999999999</v>
      </c>
      <c r="V34" s="18">
        <v>5.4101999999999997</v>
      </c>
      <c r="W34" s="18">
        <v>3.7254</v>
      </c>
      <c r="X34" s="18">
        <v>3.1829999999999998</v>
      </c>
      <c r="Y34" s="18">
        <v>3.9592000000000001</v>
      </c>
      <c r="Z34" s="18">
        <v>3.9592000000000001</v>
      </c>
      <c r="AA34" s="18" t="s">
        <v>71</v>
      </c>
      <c r="AB34" s="18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31</v>
      </c>
      <c r="C35" s="1">
        <v>212.59</v>
      </c>
      <c r="D35" s="1">
        <v>16.282</v>
      </c>
      <c r="E35" s="1">
        <v>112.197</v>
      </c>
      <c r="F35" s="1">
        <v>78.215999999999994</v>
      </c>
      <c r="G35" s="6">
        <v>1</v>
      </c>
      <c r="H35" s="1">
        <v>30</v>
      </c>
      <c r="I35" s="1" t="s">
        <v>32</v>
      </c>
      <c r="J35" s="1">
        <v>106.33</v>
      </c>
      <c r="K35" s="1">
        <f t="shared" si="2"/>
        <v>5.8670000000000044</v>
      </c>
      <c r="L35" s="1"/>
      <c r="M35" s="1"/>
      <c r="N35" s="1">
        <v>63.591800000000063</v>
      </c>
      <c r="O35" s="1">
        <f t="shared" si="3"/>
        <v>22.439399999999999</v>
      </c>
      <c r="P35" s="5">
        <f>11*O35-N35-F35</f>
        <v>105.02559999999993</v>
      </c>
      <c r="Q35" s="5"/>
      <c r="R35" s="1"/>
      <c r="S35" s="1">
        <f t="shared" si="5"/>
        <v>11</v>
      </c>
      <c r="T35" s="1">
        <f t="shared" si="6"/>
        <v>6.3195896503471598</v>
      </c>
      <c r="U35" s="1">
        <v>19.772200000000002</v>
      </c>
      <c r="V35" s="1">
        <v>20.482399999999998</v>
      </c>
      <c r="W35" s="1">
        <v>15.395799999999999</v>
      </c>
      <c r="X35" s="1">
        <v>14.867000000000001</v>
      </c>
      <c r="Y35" s="1">
        <v>27.347999999999999</v>
      </c>
      <c r="Z35" s="1">
        <v>30.295400000000001</v>
      </c>
      <c r="AA35" s="1" t="s">
        <v>73</v>
      </c>
      <c r="AB35" s="1">
        <f t="shared" si="4"/>
        <v>105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0" t="s">
        <v>74</v>
      </c>
      <c r="B36" s="10" t="s">
        <v>31</v>
      </c>
      <c r="C36" s="10"/>
      <c r="D36" s="10">
        <v>2.5680000000000001</v>
      </c>
      <c r="E36" s="10"/>
      <c r="F36" s="10"/>
      <c r="G36" s="11">
        <v>0</v>
      </c>
      <c r="H36" s="10" t="e">
        <v>#N/A</v>
      </c>
      <c r="I36" s="10" t="s">
        <v>48</v>
      </c>
      <c r="J36" s="10"/>
      <c r="K36" s="10">
        <f t="shared" si="2"/>
        <v>0</v>
      </c>
      <c r="L36" s="10"/>
      <c r="M36" s="10"/>
      <c r="N36" s="10"/>
      <c r="O36" s="10">
        <f t="shared" si="3"/>
        <v>0</v>
      </c>
      <c r="P36" s="12"/>
      <c r="Q36" s="12"/>
      <c r="R36" s="10"/>
      <c r="S36" s="10" t="e">
        <f t="shared" si="5"/>
        <v>#DIV/0!</v>
      </c>
      <c r="T36" s="10" t="e">
        <f t="shared" si="6"/>
        <v>#DIV/0!</v>
      </c>
      <c r="U36" s="10">
        <v>0.51360000000000006</v>
      </c>
      <c r="V36" s="10">
        <v>0.51360000000000006</v>
      </c>
      <c r="W36" s="10">
        <v>0</v>
      </c>
      <c r="X36" s="10">
        <v>0</v>
      </c>
      <c r="Y36" s="10">
        <v>0</v>
      </c>
      <c r="Z36" s="10">
        <v>0</v>
      </c>
      <c r="AA36" s="10" t="s">
        <v>75</v>
      </c>
      <c r="AB36" s="10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76</v>
      </c>
      <c r="B37" s="1" t="s">
        <v>31</v>
      </c>
      <c r="C37" s="1">
        <v>143.88200000000001</v>
      </c>
      <c r="D37" s="1">
        <v>178.27099999999999</v>
      </c>
      <c r="E37" s="1">
        <v>162.56</v>
      </c>
      <c r="F37" s="1">
        <v>125.69499999999999</v>
      </c>
      <c r="G37" s="6">
        <v>1</v>
      </c>
      <c r="H37" s="1">
        <v>30</v>
      </c>
      <c r="I37" s="1" t="s">
        <v>32</v>
      </c>
      <c r="J37" s="1">
        <v>155.376</v>
      </c>
      <c r="K37" s="1">
        <f t="shared" si="2"/>
        <v>7.1839999999999975</v>
      </c>
      <c r="L37" s="1"/>
      <c r="M37" s="1"/>
      <c r="N37" s="1">
        <v>69.71120000000019</v>
      </c>
      <c r="O37" s="1">
        <f t="shared" si="3"/>
        <v>32.512</v>
      </c>
      <c r="P37" s="5">
        <f t="shared" ref="P37:P44" si="10">11*O37-N37-F37</f>
        <v>162.22579999999982</v>
      </c>
      <c r="Q37" s="5"/>
      <c r="R37" s="1"/>
      <c r="S37" s="1">
        <f t="shared" si="5"/>
        <v>11</v>
      </c>
      <c r="T37" s="1">
        <f t="shared" si="6"/>
        <v>6.0102792814960688</v>
      </c>
      <c r="U37" s="1">
        <v>27.11</v>
      </c>
      <c r="V37" s="1">
        <v>26.735600000000002</v>
      </c>
      <c r="W37" s="1">
        <v>23.024799999999999</v>
      </c>
      <c r="X37" s="1">
        <v>25.232199999999999</v>
      </c>
      <c r="Y37" s="1">
        <v>26.834</v>
      </c>
      <c r="Z37" s="1">
        <v>23.861999999999998</v>
      </c>
      <c r="AA37" s="1"/>
      <c r="AB37" s="1">
        <f t="shared" si="4"/>
        <v>162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77</v>
      </c>
      <c r="B38" s="1" t="s">
        <v>31</v>
      </c>
      <c r="C38" s="1">
        <v>63.5</v>
      </c>
      <c r="D38" s="1"/>
      <c r="E38" s="1">
        <v>2.7759999999999998</v>
      </c>
      <c r="F38" s="1">
        <v>59.353999999999999</v>
      </c>
      <c r="G38" s="6">
        <v>1</v>
      </c>
      <c r="H38" s="1" t="e">
        <v>#N/A</v>
      </c>
      <c r="I38" s="1" t="s">
        <v>32</v>
      </c>
      <c r="J38" s="1">
        <v>2.6</v>
      </c>
      <c r="K38" s="1">
        <f t="shared" ref="K38:K69" si="11">E38-J38</f>
        <v>0.17599999999999971</v>
      </c>
      <c r="L38" s="1"/>
      <c r="M38" s="1"/>
      <c r="N38" s="1"/>
      <c r="O38" s="1">
        <f t="shared" ref="O38:O69" si="12">E38/5</f>
        <v>0.55519999999999992</v>
      </c>
      <c r="P38" s="5"/>
      <c r="Q38" s="5"/>
      <c r="R38" s="1"/>
      <c r="S38" s="1">
        <f t="shared" si="5"/>
        <v>106.9056195965418</v>
      </c>
      <c r="T38" s="1">
        <f t="shared" si="6"/>
        <v>106.9056195965418</v>
      </c>
      <c r="U38" s="1">
        <v>0.54139999999999999</v>
      </c>
      <c r="V38" s="1">
        <v>0.54139999999999999</v>
      </c>
      <c r="W38" s="1">
        <v>0</v>
      </c>
      <c r="X38" s="1">
        <v>0</v>
      </c>
      <c r="Y38" s="1">
        <v>0</v>
      </c>
      <c r="Z38" s="1">
        <v>0</v>
      </c>
      <c r="AA38" s="14" t="s">
        <v>41</v>
      </c>
      <c r="AB38" s="1">
        <f t="shared" ref="AB38:AB69" si="13"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78</v>
      </c>
      <c r="B39" s="1" t="s">
        <v>31</v>
      </c>
      <c r="C39" s="1">
        <v>578.59</v>
      </c>
      <c r="D39" s="1">
        <v>511.81099999999998</v>
      </c>
      <c r="E39" s="15">
        <f>365.719+E64</f>
        <v>383.875</v>
      </c>
      <c r="F39" s="1">
        <v>590.98699999999997</v>
      </c>
      <c r="G39" s="6">
        <v>1</v>
      </c>
      <c r="H39" s="1">
        <v>40</v>
      </c>
      <c r="I39" s="1" t="s">
        <v>32</v>
      </c>
      <c r="J39" s="1">
        <v>320.89999999999998</v>
      </c>
      <c r="K39" s="1">
        <f t="shared" si="11"/>
        <v>62.975000000000023</v>
      </c>
      <c r="L39" s="1"/>
      <c r="M39" s="1"/>
      <c r="N39" s="1">
        <v>209.09999999999991</v>
      </c>
      <c r="O39" s="1">
        <f t="shared" si="12"/>
        <v>76.775000000000006</v>
      </c>
      <c r="P39" s="5">
        <f t="shared" si="10"/>
        <v>44.438000000000216</v>
      </c>
      <c r="Q39" s="5"/>
      <c r="R39" s="1"/>
      <c r="S39" s="1">
        <f t="shared" si="5"/>
        <v>11</v>
      </c>
      <c r="T39" s="1">
        <f t="shared" si="6"/>
        <v>10.421191794203841</v>
      </c>
      <c r="U39" s="1">
        <v>91.0334</v>
      </c>
      <c r="V39" s="1">
        <v>86.0428</v>
      </c>
      <c r="W39" s="1">
        <v>54.039400000000001</v>
      </c>
      <c r="X39" s="1">
        <v>61.215400000000002</v>
      </c>
      <c r="Y39" s="1">
        <v>90.381600000000006</v>
      </c>
      <c r="Z39" s="1">
        <v>94.047200000000004</v>
      </c>
      <c r="AA39" s="1" t="s">
        <v>79</v>
      </c>
      <c r="AB39" s="1">
        <f t="shared" si="13"/>
        <v>44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80</v>
      </c>
      <c r="B40" s="1" t="s">
        <v>31</v>
      </c>
      <c r="C40" s="1">
        <v>85.73</v>
      </c>
      <c r="D40" s="1">
        <v>16.850999999999999</v>
      </c>
      <c r="E40" s="1">
        <v>56.412999999999997</v>
      </c>
      <c r="F40" s="1">
        <v>34.862000000000002</v>
      </c>
      <c r="G40" s="6">
        <v>1</v>
      </c>
      <c r="H40" s="1">
        <v>35</v>
      </c>
      <c r="I40" s="1" t="s">
        <v>32</v>
      </c>
      <c r="J40" s="1">
        <v>58.05</v>
      </c>
      <c r="K40" s="1">
        <f t="shared" si="11"/>
        <v>-1.6370000000000005</v>
      </c>
      <c r="L40" s="1"/>
      <c r="M40" s="1"/>
      <c r="N40" s="1">
        <v>10</v>
      </c>
      <c r="O40" s="1">
        <f t="shared" si="12"/>
        <v>11.282599999999999</v>
      </c>
      <c r="P40" s="5">
        <f t="shared" si="10"/>
        <v>79.246599999999972</v>
      </c>
      <c r="Q40" s="5"/>
      <c r="R40" s="1"/>
      <c r="S40" s="1">
        <f t="shared" si="5"/>
        <v>10.999999999999998</v>
      </c>
      <c r="T40" s="1">
        <f t="shared" si="6"/>
        <v>3.9762111570028194</v>
      </c>
      <c r="U40" s="1">
        <v>8.8786000000000005</v>
      </c>
      <c r="V40" s="1">
        <v>9.4732000000000003</v>
      </c>
      <c r="W40" s="1">
        <v>7.5670000000000002</v>
      </c>
      <c r="X40" s="1">
        <v>6.1579999999999986</v>
      </c>
      <c r="Y40" s="1">
        <v>10.6554</v>
      </c>
      <c r="Z40" s="1">
        <v>10.9396</v>
      </c>
      <c r="AA40" s="1"/>
      <c r="AB40" s="1">
        <f t="shared" si="13"/>
        <v>79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81</v>
      </c>
      <c r="B41" s="1" t="s">
        <v>31</v>
      </c>
      <c r="C41" s="1">
        <v>111.121</v>
      </c>
      <c r="D41" s="1"/>
      <c r="E41" s="1">
        <v>11.976000000000001</v>
      </c>
      <c r="F41" s="1">
        <v>90.506</v>
      </c>
      <c r="G41" s="6">
        <v>1</v>
      </c>
      <c r="H41" s="1" t="e">
        <v>#N/A</v>
      </c>
      <c r="I41" s="1" t="s">
        <v>32</v>
      </c>
      <c r="J41" s="1">
        <v>12.7</v>
      </c>
      <c r="K41" s="1">
        <f t="shared" si="11"/>
        <v>-0.72399999999999842</v>
      </c>
      <c r="L41" s="1"/>
      <c r="M41" s="1"/>
      <c r="N41" s="1"/>
      <c r="O41" s="1">
        <f t="shared" si="12"/>
        <v>2.3952</v>
      </c>
      <c r="P41" s="5"/>
      <c r="Q41" s="5"/>
      <c r="R41" s="1"/>
      <c r="S41" s="1">
        <f t="shared" si="5"/>
        <v>37.786406145624582</v>
      </c>
      <c r="T41" s="1">
        <f t="shared" si="6"/>
        <v>37.786406145624582</v>
      </c>
      <c r="U41" s="1">
        <v>2.4792000000000001</v>
      </c>
      <c r="V41" s="1">
        <v>3.27</v>
      </c>
      <c r="W41" s="1">
        <v>1.9883999999999999</v>
      </c>
      <c r="X41" s="1">
        <v>1.7376</v>
      </c>
      <c r="Y41" s="1">
        <v>9.1539999999999999</v>
      </c>
      <c r="Z41" s="1">
        <v>9.6714000000000002</v>
      </c>
      <c r="AA41" s="14" t="s">
        <v>41</v>
      </c>
      <c r="AB41" s="1">
        <f t="shared" si="1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82</v>
      </c>
      <c r="B42" s="1" t="s">
        <v>31</v>
      </c>
      <c r="C42" s="1">
        <v>75.113</v>
      </c>
      <c r="D42" s="1"/>
      <c r="E42" s="1">
        <v>26.225000000000001</v>
      </c>
      <c r="F42" s="1">
        <v>35.158000000000001</v>
      </c>
      <c r="G42" s="6">
        <v>1</v>
      </c>
      <c r="H42" s="1">
        <v>30</v>
      </c>
      <c r="I42" s="1" t="s">
        <v>32</v>
      </c>
      <c r="J42" s="1">
        <v>27.5</v>
      </c>
      <c r="K42" s="1">
        <f t="shared" si="11"/>
        <v>-1.2749999999999986</v>
      </c>
      <c r="L42" s="1"/>
      <c r="M42" s="1"/>
      <c r="N42" s="1"/>
      <c r="O42" s="1">
        <f t="shared" si="12"/>
        <v>5.2450000000000001</v>
      </c>
      <c r="P42" s="5">
        <f t="shared" si="10"/>
        <v>22.536999999999999</v>
      </c>
      <c r="Q42" s="5"/>
      <c r="R42" s="1"/>
      <c r="S42" s="1">
        <f t="shared" si="5"/>
        <v>11</v>
      </c>
      <c r="T42" s="1">
        <f t="shared" si="6"/>
        <v>6.7031458531935177</v>
      </c>
      <c r="U42" s="1">
        <v>5.0973999999999986</v>
      </c>
      <c r="V42" s="1">
        <v>5.8462000000000014</v>
      </c>
      <c r="W42" s="1">
        <v>3.5802</v>
      </c>
      <c r="X42" s="1">
        <v>2.5815999999999999</v>
      </c>
      <c r="Y42" s="1">
        <v>6.9766000000000004</v>
      </c>
      <c r="Z42" s="1">
        <v>6.9766000000000004</v>
      </c>
      <c r="AA42" s="1"/>
      <c r="AB42" s="1">
        <f t="shared" si="13"/>
        <v>23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83</v>
      </c>
      <c r="B43" s="1" t="s">
        <v>31</v>
      </c>
      <c r="C43" s="1">
        <v>386.78100000000001</v>
      </c>
      <c r="D43" s="1">
        <v>252.90899999999999</v>
      </c>
      <c r="E43" s="1">
        <v>330.42</v>
      </c>
      <c r="F43" s="1">
        <v>221.90199999999999</v>
      </c>
      <c r="G43" s="6">
        <v>1</v>
      </c>
      <c r="H43" s="1">
        <v>45</v>
      </c>
      <c r="I43" s="1" t="s">
        <v>32</v>
      </c>
      <c r="J43" s="1">
        <v>323.80399999999997</v>
      </c>
      <c r="K43" s="1">
        <f t="shared" si="11"/>
        <v>6.6160000000000423</v>
      </c>
      <c r="L43" s="1"/>
      <c r="M43" s="1"/>
      <c r="N43" s="1">
        <v>94.68360000000024</v>
      </c>
      <c r="O43" s="1">
        <f t="shared" si="12"/>
        <v>66.084000000000003</v>
      </c>
      <c r="P43" s="5">
        <f t="shared" si="10"/>
        <v>410.33839999999969</v>
      </c>
      <c r="Q43" s="5"/>
      <c r="R43" s="1"/>
      <c r="S43" s="1">
        <f t="shared" si="5"/>
        <v>11</v>
      </c>
      <c r="T43" s="1">
        <f t="shared" si="6"/>
        <v>4.7906543187458421</v>
      </c>
      <c r="U43" s="1">
        <v>49.242400000000004</v>
      </c>
      <c r="V43" s="1">
        <v>49.901799999999987</v>
      </c>
      <c r="W43" s="1">
        <v>57.178800000000003</v>
      </c>
      <c r="X43" s="1">
        <v>56.214799999999997</v>
      </c>
      <c r="Y43" s="1">
        <v>64.611599999999996</v>
      </c>
      <c r="Z43" s="1">
        <v>65.214799999999997</v>
      </c>
      <c r="AA43" s="1"/>
      <c r="AB43" s="1">
        <f t="shared" si="13"/>
        <v>410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84</v>
      </c>
      <c r="B44" s="1" t="s">
        <v>31</v>
      </c>
      <c r="C44" s="1">
        <v>304.35399999999998</v>
      </c>
      <c r="D44" s="1">
        <v>143.578</v>
      </c>
      <c r="E44" s="1">
        <v>223.85</v>
      </c>
      <c r="F44" s="1">
        <v>166.31299999999999</v>
      </c>
      <c r="G44" s="6">
        <v>1</v>
      </c>
      <c r="H44" s="1">
        <v>45</v>
      </c>
      <c r="I44" s="1" t="s">
        <v>32</v>
      </c>
      <c r="J44" s="1">
        <v>218.57499999999999</v>
      </c>
      <c r="K44" s="1">
        <f t="shared" si="11"/>
        <v>5.2750000000000057</v>
      </c>
      <c r="L44" s="1"/>
      <c r="M44" s="1"/>
      <c r="N44" s="1">
        <v>118.738</v>
      </c>
      <c r="O44" s="1">
        <f t="shared" si="12"/>
        <v>44.769999999999996</v>
      </c>
      <c r="P44" s="5">
        <f t="shared" si="10"/>
        <v>207.41899999999998</v>
      </c>
      <c r="Q44" s="5"/>
      <c r="R44" s="1"/>
      <c r="S44" s="1">
        <f t="shared" si="5"/>
        <v>11</v>
      </c>
      <c r="T44" s="1">
        <f t="shared" si="6"/>
        <v>6.3670091579182495</v>
      </c>
      <c r="U44" s="1">
        <v>37.1554</v>
      </c>
      <c r="V44" s="1">
        <v>34.6098</v>
      </c>
      <c r="W44" s="1">
        <v>34.929000000000002</v>
      </c>
      <c r="X44" s="1">
        <v>34.1008</v>
      </c>
      <c r="Y44" s="1">
        <v>46.2896</v>
      </c>
      <c r="Z44" s="1">
        <v>48.516599999999997</v>
      </c>
      <c r="AA44" s="1"/>
      <c r="AB44" s="1">
        <f t="shared" si="13"/>
        <v>207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85</v>
      </c>
      <c r="B45" s="1" t="s">
        <v>31</v>
      </c>
      <c r="C45" s="1">
        <v>8.548</v>
      </c>
      <c r="D45" s="1">
        <v>21.712</v>
      </c>
      <c r="E45" s="1">
        <v>6.49</v>
      </c>
      <c r="F45" s="1">
        <v>23.05</v>
      </c>
      <c r="G45" s="6">
        <v>1</v>
      </c>
      <c r="H45" s="1" t="e">
        <v>#N/A</v>
      </c>
      <c r="I45" s="1" t="s">
        <v>32</v>
      </c>
      <c r="J45" s="1">
        <v>7</v>
      </c>
      <c r="K45" s="1">
        <f t="shared" si="11"/>
        <v>-0.50999999999999979</v>
      </c>
      <c r="L45" s="1"/>
      <c r="M45" s="1"/>
      <c r="N45" s="1">
        <v>5.1975999999999969</v>
      </c>
      <c r="O45" s="1">
        <f t="shared" si="12"/>
        <v>1.298</v>
      </c>
      <c r="P45" s="5"/>
      <c r="Q45" s="5"/>
      <c r="R45" s="1"/>
      <c r="S45" s="1">
        <f t="shared" si="5"/>
        <v>21.762403697996916</v>
      </c>
      <c r="T45" s="1">
        <f t="shared" si="6"/>
        <v>21.762403697996916</v>
      </c>
      <c r="U45" s="1">
        <v>2.5988000000000002</v>
      </c>
      <c r="V45" s="1">
        <v>2.5988000000000002</v>
      </c>
      <c r="W45" s="1">
        <v>0.71639999999999993</v>
      </c>
      <c r="X45" s="1">
        <v>0.71639999999999993</v>
      </c>
      <c r="Y45" s="1">
        <v>1.843</v>
      </c>
      <c r="Z45" s="1">
        <v>1.843</v>
      </c>
      <c r="AA45" s="1"/>
      <c r="AB45" s="1">
        <f t="shared" si="13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8" t="s">
        <v>86</v>
      </c>
      <c r="B46" s="18" t="s">
        <v>31</v>
      </c>
      <c r="C46" s="18">
        <v>39.454999999999998</v>
      </c>
      <c r="D46" s="18"/>
      <c r="E46" s="18">
        <v>11.999000000000001</v>
      </c>
      <c r="F46" s="18">
        <v>27.456</v>
      </c>
      <c r="G46" s="19">
        <v>0</v>
      </c>
      <c r="H46" s="18" t="e">
        <v>#N/A</v>
      </c>
      <c r="I46" s="18" t="s">
        <v>32</v>
      </c>
      <c r="J46" s="18">
        <v>12.4</v>
      </c>
      <c r="K46" s="18">
        <f t="shared" si="11"/>
        <v>-0.4009999999999998</v>
      </c>
      <c r="L46" s="18"/>
      <c r="M46" s="18"/>
      <c r="N46" s="18"/>
      <c r="O46" s="18">
        <f t="shared" si="12"/>
        <v>2.3997999999999999</v>
      </c>
      <c r="P46" s="20"/>
      <c r="Q46" s="20"/>
      <c r="R46" s="18"/>
      <c r="S46" s="18">
        <f t="shared" si="5"/>
        <v>11.440953412784399</v>
      </c>
      <c r="T46" s="18">
        <f t="shared" si="6"/>
        <v>11.440953412784399</v>
      </c>
      <c r="U46" s="18">
        <v>0.53039999999999998</v>
      </c>
      <c r="V46" s="18">
        <v>0.53039999999999998</v>
      </c>
      <c r="W46" s="18">
        <v>0</v>
      </c>
      <c r="X46" s="18">
        <v>0</v>
      </c>
      <c r="Y46" s="18">
        <v>1.3664000000000001</v>
      </c>
      <c r="Z46" s="18">
        <v>2.9811999999999999</v>
      </c>
      <c r="AA46" s="14" t="s">
        <v>35</v>
      </c>
      <c r="AB46" s="18">
        <f t="shared" si="13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87</v>
      </c>
      <c r="B47" s="1" t="s">
        <v>43</v>
      </c>
      <c r="C47" s="1">
        <v>848</v>
      </c>
      <c r="D47" s="1">
        <v>576</v>
      </c>
      <c r="E47" s="1">
        <v>704</v>
      </c>
      <c r="F47" s="1">
        <v>530</v>
      </c>
      <c r="G47" s="6">
        <v>0.4</v>
      </c>
      <c r="H47" s="1">
        <v>45</v>
      </c>
      <c r="I47" s="1" t="s">
        <v>32</v>
      </c>
      <c r="J47" s="1">
        <v>693</v>
      </c>
      <c r="K47" s="1">
        <f t="shared" si="11"/>
        <v>11</v>
      </c>
      <c r="L47" s="1"/>
      <c r="M47" s="1"/>
      <c r="N47" s="1">
        <v>161</v>
      </c>
      <c r="O47" s="1">
        <f t="shared" si="12"/>
        <v>140.80000000000001</v>
      </c>
      <c r="P47" s="5">
        <f t="shared" ref="P47:P56" si="14">11*O47-N47-F47</f>
        <v>857.80000000000018</v>
      </c>
      <c r="Q47" s="5"/>
      <c r="R47" s="1"/>
      <c r="S47" s="1">
        <f t="shared" si="5"/>
        <v>11</v>
      </c>
      <c r="T47" s="1">
        <f t="shared" si="6"/>
        <v>4.9076704545454541</v>
      </c>
      <c r="U47" s="1">
        <v>108</v>
      </c>
      <c r="V47" s="1">
        <v>111</v>
      </c>
      <c r="W47" s="1">
        <v>110.6</v>
      </c>
      <c r="X47" s="1">
        <v>109.6</v>
      </c>
      <c r="Y47" s="1">
        <v>137.4</v>
      </c>
      <c r="Z47" s="1">
        <v>145</v>
      </c>
      <c r="AA47" s="1"/>
      <c r="AB47" s="1">
        <f t="shared" si="13"/>
        <v>343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88</v>
      </c>
      <c r="B48" s="1" t="s">
        <v>43</v>
      </c>
      <c r="C48" s="1">
        <v>56</v>
      </c>
      <c r="D48" s="1">
        <v>40</v>
      </c>
      <c r="E48" s="1">
        <v>29</v>
      </c>
      <c r="F48" s="1">
        <v>60</v>
      </c>
      <c r="G48" s="6">
        <v>0.45</v>
      </c>
      <c r="H48" s="1">
        <v>50</v>
      </c>
      <c r="I48" s="1" t="s">
        <v>32</v>
      </c>
      <c r="J48" s="1">
        <v>29</v>
      </c>
      <c r="K48" s="1">
        <f t="shared" si="11"/>
        <v>0</v>
      </c>
      <c r="L48" s="1"/>
      <c r="M48" s="1"/>
      <c r="N48" s="1"/>
      <c r="O48" s="1">
        <f t="shared" si="12"/>
        <v>5.8</v>
      </c>
      <c r="P48" s="5">
        <v>10</v>
      </c>
      <c r="Q48" s="5"/>
      <c r="R48" s="1"/>
      <c r="S48" s="1">
        <f t="shared" si="5"/>
        <v>12.068965517241379</v>
      </c>
      <c r="T48" s="1">
        <f t="shared" si="6"/>
        <v>10.344827586206897</v>
      </c>
      <c r="U48" s="1">
        <v>5</v>
      </c>
      <c r="V48" s="1">
        <v>5.4</v>
      </c>
      <c r="W48" s="1">
        <v>8.6</v>
      </c>
      <c r="X48" s="1">
        <v>8.1999999999999993</v>
      </c>
      <c r="Y48" s="1">
        <v>2</v>
      </c>
      <c r="Z48" s="1">
        <v>4.8</v>
      </c>
      <c r="AA48" s="1"/>
      <c r="AB48" s="1">
        <f t="shared" si="13"/>
        <v>5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89</v>
      </c>
      <c r="B49" s="1" t="s">
        <v>31</v>
      </c>
      <c r="C49" s="1">
        <v>47.997999999999998</v>
      </c>
      <c r="D49" s="1"/>
      <c r="E49" s="1">
        <v>33.466000000000001</v>
      </c>
      <c r="F49" s="1">
        <v>11.586</v>
      </c>
      <c r="G49" s="6">
        <v>1</v>
      </c>
      <c r="H49" s="1" t="e">
        <v>#N/A</v>
      </c>
      <c r="I49" s="1" t="s">
        <v>32</v>
      </c>
      <c r="J49" s="1">
        <v>24.593</v>
      </c>
      <c r="K49" s="1">
        <f t="shared" si="11"/>
        <v>8.8730000000000011</v>
      </c>
      <c r="L49" s="1"/>
      <c r="M49" s="1"/>
      <c r="N49" s="1">
        <v>17.427400000000009</v>
      </c>
      <c r="O49" s="1">
        <f t="shared" si="12"/>
        <v>6.6932</v>
      </c>
      <c r="P49" s="5">
        <f>10*O49-N49-F49</f>
        <v>37.918599999999998</v>
      </c>
      <c r="Q49" s="5"/>
      <c r="R49" s="1"/>
      <c r="S49" s="1">
        <f t="shared" si="5"/>
        <v>10.000000000000002</v>
      </c>
      <c r="T49" s="1">
        <f t="shared" si="6"/>
        <v>4.3347576644953101</v>
      </c>
      <c r="U49" s="1">
        <v>4.8572000000000006</v>
      </c>
      <c r="V49" s="1">
        <v>4.0186000000000002</v>
      </c>
      <c r="W49" s="1">
        <v>2.7307999999999999</v>
      </c>
      <c r="X49" s="1">
        <v>3.016</v>
      </c>
      <c r="Y49" s="1">
        <v>4.8226000000000004</v>
      </c>
      <c r="Z49" s="1">
        <v>4.8204000000000002</v>
      </c>
      <c r="AA49" s="1"/>
      <c r="AB49" s="1">
        <f t="shared" si="13"/>
        <v>38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90</v>
      </c>
      <c r="B50" s="1" t="s">
        <v>43</v>
      </c>
      <c r="C50" s="1">
        <v>110</v>
      </c>
      <c r="D50" s="1">
        <v>67</v>
      </c>
      <c r="E50" s="1">
        <v>75</v>
      </c>
      <c r="F50" s="1">
        <v>77</v>
      </c>
      <c r="G50" s="6">
        <v>0.35</v>
      </c>
      <c r="H50" s="1" t="e">
        <v>#N/A</v>
      </c>
      <c r="I50" s="1" t="s">
        <v>32</v>
      </c>
      <c r="J50" s="1">
        <v>77</v>
      </c>
      <c r="K50" s="1">
        <f t="shared" si="11"/>
        <v>-2</v>
      </c>
      <c r="L50" s="1"/>
      <c r="M50" s="1"/>
      <c r="N50" s="1">
        <v>13</v>
      </c>
      <c r="O50" s="1">
        <f t="shared" si="12"/>
        <v>15</v>
      </c>
      <c r="P50" s="5">
        <f t="shared" si="14"/>
        <v>75</v>
      </c>
      <c r="Q50" s="5"/>
      <c r="R50" s="1"/>
      <c r="S50" s="1">
        <f t="shared" si="5"/>
        <v>11</v>
      </c>
      <c r="T50" s="1">
        <f t="shared" si="6"/>
        <v>6</v>
      </c>
      <c r="U50" s="1">
        <v>12</v>
      </c>
      <c r="V50" s="1">
        <v>13</v>
      </c>
      <c r="W50" s="1">
        <v>5.4</v>
      </c>
      <c r="X50" s="1">
        <v>7.8</v>
      </c>
      <c r="Y50" s="1">
        <v>13</v>
      </c>
      <c r="Z50" s="1">
        <v>8.6</v>
      </c>
      <c r="AA50" s="1"/>
      <c r="AB50" s="1">
        <f t="shared" si="13"/>
        <v>26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91</v>
      </c>
      <c r="B51" s="1" t="s">
        <v>31</v>
      </c>
      <c r="C51" s="1">
        <v>11.287000000000001</v>
      </c>
      <c r="D51" s="1">
        <v>98.150999999999996</v>
      </c>
      <c r="E51" s="1">
        <v>36.981000000000002</v>
      </c>
      <c r="F51" s="1">
        <v>60.845999999999997</v>
      </c>
      <c r="G51" s="6">
        <v>1</v>
      </c>
      <c r="H51" s="1" t="e">
        <v>#N/A</v>
      </c>
      <c r="I51" s="1" t="s">
        <v>32</v>
      </c>
      <c r="J51" s="1">
        <v>39.417999999999999</v>
      </c>
      <c r="K51" s="1">
        <f t="shared" si="11"/>
        <v>-2.4369999999999976</v>
      </c>
      <c r="L51" s="1"/>
      <c r="M51" s="1"/>
      <c r="N51" s="1"/>
      <c r="O51" s="1">
        <f t="shared" si="12"/>
        <v>7.3962000000000003</v>
      </c>
      <c r="P51" s="5">
        <f t="shared" si="14"/>
        <v>20.512200000000014</v>
      </c>
      <c r="Q51" s="5"/>
      <c r="R51" s="1"/>
      <c r="S51" s="1">
        <f t="shared" si="5"/>
        <v>11.000000000000002</v>
      </c>
      <c r="T51" s="1">
        <f t="shared" si="6"/>
        <v>8.2266569319380221</v>
      </c>
      <c r="U51" s="1">
        <v>6.4647999999999994</v>
      </c>
      <c r="V51" s="1">
        <v>8.2042000000000002</v>
      </c>
      <c r="W51" s="1">
        <v>8.1251999999999995</v>
      </c>
      <c r="X51" s="1">
        <v>8.5569999999999986</v>
      </c>
      <c r="Y51" s="1">
        <v>5.7776000000000014</v>
      </c>
      <c r="Z51" s="1">
        <v>4.6194000000000006</v>
      </c>
      <c r="AA51" s="1"/>
      <c r="AB51" s="1">
        <f t="shared" si="13"/>
        <v>21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92</v>
      </c>
      <c r="B52" s="1" t="s">
        <v>43</v>
      </c>
      <c r="C52" s="1">
        <v>399</v>
      </c>
      <c r="D52" s="1"/>
      <c r="E52" s="1">
        <v>304</v>
      </c>
      <c r="F52" s="1">
        <v>37</v>
      </c>
      <c r="G52" s="6">
        <v>0.4</v>
      </c>
      <c r="H52" s="1">
        <v>40</v>
      </c>
      <c r="I52" s="1" t="s">
        <v>32</v>
      </c>
      <c r="J52" s="1">
        <v>302</v>
      </c>
      <c r="K52" s="1">
        <f t="shared" si="11"/>
        <v>2</v>
      </c>
      <c r="L52" s="1"/>
      <c r="M52" s="1"/>
      <c r="N52" s="1">
        <v>213.6</v>
      </c>
      <c r="O52" s="1">
        <f t="shared" si="12"/>
        <v>60.8</v>
      </c>
      <c r="P52" s="5">
        <f t="shared" si="14"/>
        <v>418.19999999999993</v>
      </c>
      <c r="Q52" s="5"/>
      <c r="R52" s="1"/>
      <c r="S52" s="1">
        <f t="shared" si="5"/>
        <v>11</v>
      </c>
      <c r="T52" s="1">
        <f t="shared" si="6"/>
        <v>4.1217105263157894</v>
      </c>
      <c r="U52" s="1">
        <v>39.799999999999997</v>
      </c>
      <c r="V52" s="1">
        <v>33</v>
      </c>
      <c r="W52" s="1">
        <v>31</v>
      </c>
      <c r="X52" s="1">
        <v>30.6</v>
      </c>
      <c r="Y52" s="1">
        <v>51.6</v>
      </c>
      <c r="Z52" s="1">
        <v>53.4</v>
      </c>
      <c r="AA52" s="1"/>
      <c r="AB52" s="1">
        <f t="shared" si="13"/>
        <v>167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93</v>
      </c>
      <c r="B53" s="1" t="s">
        <v>43</v>
      </c>
      <c r="C53" s="1">
        <v>181</v>
      </c>
      <c r="D53" s="1">
        <v>774</v>
      </c>
      <c r="E53" s="1">
        <v>614</v>
      </c>
      <c r="F53" s="1">
        <v>296</v>
      </c>
      <c r="G53" s="6">
        <v>0.4</v>
      </c>
      <c r="H53" s="1">
        <v>45</v>
      </c>
      <c r="I53" s="1" t="s">
        <v>32</v>
      </c>
      <c r="J53" s="1">
        <v>618</v>
      </c>
      <c r="K53" s="1">
        <f t="shared" si="11"/>
        <v>-4</v>
      </c>
      <c r="L53" s="1"/>
      <c r="M53" s="1"/>
      <c r="N53" s="1"/>
      <c r="O53" s="1">
        <f t="shared" si="12"/>
        <v>122.8</v>
      </c>
      <c r="P53" s="5">
        <f>9*O53-N53-F53</f>
        <v>809.2</v>
      </c>
      <c r="Q53" s="5"/>
      <c r="R53" s="1"/>
      <c r="S53" s="1">
        <f t="shared" si="5"/>
        <v>9</v>
      </c>
      <c r="T53" s="1">
        <f t="shared" si="6"/>
        <v>2.4104234527687298</v>
      </c>
      <c r="U53" s="1">
        <v>36.200000000000003</v>
      </c>
      <c r="V53" s="1">
        <v>59.6</v>
      </c>
      <c r="W53" s="1">
        <v>85.2</v>
      </c>
      <c r="X53" s="1">
        <v>77.599999999999994</v>
      </c>
      <c r="Y53" s="1">
        <v>51.6</v>
      </c>
      <c r="Z53" s="1">
        <v>61.2</v>
      </c>
      <c r="AA53" s="1"/>
      <c r="AB53" s="1">
        <f t="shared" si="13"/>
        <v>324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94</v>
      </c>
      <c r="B54" s="1" t="s">
        <v>43</v>
      </c>
      <c r="C54" s="1">
        <v>668</v>
      </c>
      <c r="D54" s="1">
        <v>498</v>
      </c>
      <c r="E54" s="1">
        <v>544</v>
      </c>
      <c r="F54" s="1">
        <v>458</v>
      </c>
      <c r="G54" s="6">
        <v>0.4</v>
      </c>
      <c r="H54" s="1">
        <v>40</v>
      </c>
      <c r="I54" s="1" t="s">
        <v>32</v>
      </c>
      <c r="J54" s="1">
        <v>540</v>
      </c>
      <c r="K54" s="1">
        <f t="shared" si="11"/>
        <v>4</v>
      </c>
      <c r="L54" s="1"/>
      <c r="M54" s="1"/>
      <c r="N54" s="1">
        <v>159.30000000000021</v>
      </c>
      <c r="O54" s="1">
        <f t="shared" si="12"/>
        <v>108.8</v>
      </c>
      <c r="P54" s="5">
        <f t="shared" si="14"/>
        <v>579.49999999999977</v>
      </c>
      <c r="Q54" s="5"/>
      <c r="R54" s="1"/>
      <c r="S54" s="1">
        <f t="shared" si="5"/>
        <v>11</v>
      </c>
      <c r="T54" s="1">
        <f t="shared" si="6"/>
        <v>5.6737132352941195</v>
      </c>
      <c r="U54" s="1">
        <v>90.2</v>
      </c>
      <c r="V54" s="1">
        <v>90</v>
      </c>
      <c r="W54" s="1">
        <v>89.6</v>
      </c>
      <c r="X54" s="1">
        <v>91.2</v>
      </c>
      <c r="Y54" s="1">
        <v>110.4</v>
      </c>
      <c r="Z54" s="1">
        <v>114.4</v>
      </c>
      <c r="AA54" s="1"/>
      <c r="AB54" s="1">
        <f t="shared" si="13"/>
        <v>232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95</v>
      </c>
      <c r="B55" s="1" t="s">
        <v>31</v>
      </c>
      <c r="C55" s="1">
        <v>122.839</v>
      </c>
      <c r="D55" s="1">
        <v>108.06</v>
      </c>
      <c r="E55" s="1">
        <v>47.154000000000003</v>
      </c>
      <c r="F55" s="1">
        <v>138.142</v>
      </c>
      <c r="G55" s="6">
        <v>1</v>
      </c>
      <c r="H55" s="1">
        <v>50</v>
      </c>
      <c r="I55" s="1" t="s">
        <v>32</v>
      </c>
      <c r="J55" s="1">
        <v>52.533999999999999</v>
      </c>
      <c r="K55" s="1">
        <f t="shared" si="11"/>
        <v>-5.3799999999999955</v>
      </c>
      <c r="L55" s="1"/>
      <c r="M55" s="1"/>
      <c r="N55" s="1">
        <v>36.460599999999999</v>
      </c>
      <c r="O55" s="1">
        <f t="shared" si="12"/>
        <v>9.4308000000000014</v>
      </c>
      <c r="P55" s="5"/>
      <c r="Q55" s="5"/>
      <c r="R55" s="1"/>
      <c r="S55" s="1">
        <f t="shared" si="5"/>
        <v>18.514081520125544</v>
      </c>
      <c r="T55" s="1">
        <f t="shared" si="6"/>
        <v>18.514081520125544</v>
      </c>
      <c r="U55" s="1">
        <v>17.458600000000001</v>
      </c>
      <c r="V55" s="1">
        <v>16.954599999999999</v>
      </c>
      <c r="W55" s="1">
        <v>14.127599999999999</v>
      </c>
      <c r="X55" s="1">
        <v>14.388400000000001</v>
      </c>
      <c r="Y55" s="1">
        <v>11.087999999999999</v>
      </c>
      <c r="Z55" s="1">
        <v>10.5284</v>
      </c>
      <c r="AA55" s="1"/>
      <c r="AB55" s="1">
        <f t="shared" si="13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96</v>
      </c>
      <c r="B56" s="1" t="s">
        <v>31</v>
      </c>
      <c r="C56" s="1">
        <v>105.709</v>
      </c>
      <c r="D56" s="1">
        <v>97.201999999999998</v>
      </c>
      <c r="E56" s="1">
        <v>83.156000000000006</v>
      </c>
      <c r="F56" s="1">
        <v>89.614999999999995</v>
      </c>
      <c r="G56" s="6">
        <v>1</v>
      </c>
      <c r="H56" s="1">
        <v>50</v>
      </c>
      <c r="I56" s="1" t="s">
        <v>32</v>
      </c>
      <c r="J56" s="1">
        <v>78.072000000000003</v>
      </c>
      <c r="K56" s="1">
        <f t="shared" si="11"/>
        <v>5.0840000000000032</v>
      </c>
      <c r="L56" s="1"/>
      <c r="M56" s="1"/>
      <c r="N56" s="1">
        <v>34.642600000000002</v>
      </c>
      <c r="O56" s="1">
        <f t="shared" si="12"/>
        <v>16.6312</v>
      </c>
      <c r="P56" s="5">
        <f t="shared" si="14"/>
        <v>58.68559999999998</v>
      </c>
      <c r="Q56" s="5"/>
      <c r="R56" s="1"/>
      <c r="S56" s="1">
        <f t="shared" si="5"/>
        <v>11</v>
      </c>
      <c r="T56" s="1">
        <f t="shared" si="6"/>
        <v>7.471355043532637</v>
      </c>
      <c r="U56" s="1">
        <v>15.1768</v>
      </c>
      <c r="V56" s="1">
        <v>13.0932</v>
      </c>
      <c r="W56" s="1">
        <v>11.9876</v>
      </c>
      <c r="X56" s="1">
        <v>13.8772</v>
      </c>
      <c r="Y56" s="1">
        <v>13.8712</v>
      </c>
      <c r="Z56" s="1">
        <v>14.134</v>
      </c>
      <c r="AA56" s="1"/>
      <c r="AB56" s="1">
        <f t="shared" si="13"/>
        <v>59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8" t="s">
        <v>97</v>
      </c>
      <c r="B57" s="18" t="s">
        <v>31</v>
      </c>
      <c r="C57" s="18">
        <v>163.08699999999999</v>
      </c>
      <c r="D57" s="18"/>
      <c r="E57" s="18">
        <v>30.616</v>
      </c>
      <c r="F57" s="18">
        <v>111.288</v>
      </c>
      <c r="G57" s="19">
        <v>0</v>
      </c>
      <c r="H57" s="18">
        <v>55</v>
      </c>
      <c r="I57" s="18" t="s">
        <v>32</v>
      </c>
      <c r="J57" s="18">
        <v>29.283999999999999</v>
      </c>
      <c r="K57" s="18">
        <f t="shared" si="11"/>
        <v>1.3320000000000007</v>
      </c>
      <c r="L57" s="18"/>
      <c r="M57" s="18"/>
      <c r="N57" s="18"/>
      <c r="O57" s="18">
        <f t="shared" si="12"/>
        <v>6.1231999999999998</v>
      </c>
      <c r="P57" s="20"/>
      <c r="Q57" s="20"/>
      <c r="R57" s="18"/>
      <c r="S57" s="18">
        <f t="shared" si="5"/>
        <v>18.174810556571728</v>
      </c>
      <c r="T57" s="18">
        <f t="shared" si="6"/>
        <v>18.174810556571728</v>
      </c>
      <c r="U57" s="18">
        <v>12.4764</v>
      </c>
      <c r="V57" s="18">
        <v>11.1272</v>
      </c>
      <c r="W57" s="18">
        <v>4.5754000000000001</v>
      </c>
      <c r="X57" s="18">
        <v>4.8277999999999999</v>
      </c>
      <c r="Y57" s="18">
        <v>4.7043999999999997</v>
      </c>
      <c r="Z57" s="18">
        <v>5.6072000000000006</v>
      </c>
      <c r="AA57" s="17" t="s">
        <v>98</v>
      </c>
      <c r="AB57" s="18">
        <f t="shared" si="13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8" t="s">
        <v>99</v>
      </c>
      <c r="B58" s="18" t="s">
        <v>31</v>
      </c>
      <c r="C58" s="18">
        <v>43.356999999999999</v>
      </c>
      <c r="D58" s="18"/>
      <c r="E58" s="18">
        <v>1.4610000000000001</v>
      </c>
      <c r="F58" s="18">
        <v>41.896000000000001</v>
      </c>
      <c r="G58" s="19">
        <v>0</v>
      </c>
      <c r="H58" s="18" t="e">
        <v>#N/A</v>
      </c>
      <c r="I58" s="18" t="s">
        <v>32</v>
      </c>
      <c r="J58" s="18">
        <v>1.4</v>
      </c>
      <c r="K58" s="18">
        <f t="shared" si="11"/>
        <v>6.1000000000000165E-2</v>
      </c>
      <c r="L58" s="18"/>
      <c r="M58" s="18"/>
      <c r="N58" s="18"/>
      <c r="O58" s="18">
        <f t="shared" si="12"/>
        <v>0.29220000000000002</v>
      </c>
      <c r="P58" s="20"/>
      <c r="Q58" s="20"/>
      <c r="R58" s="18"/>
      <c r="S58" s="18">
        <f t="shared" si="5"/>
        <v>143.38124572210813</v>
      </c>
      <c r="T58" s="18">
        <f t="shared" si="6"/>
        <v>143.38124572210813</v>
      </c>
      <c r="U58" s="18">
        <v>0</v>
      </c>
      <c r="V58" s="18">
        <v>0</v>
      </c>
      <c r="W58" s="18">
        <v>0.44080000000000003</v>
      </c>
      <c r="X58" s="18">
        <v>0.44080000000000003</v>
      </c>
      <c r="Y58" s="18">
        <v>2.9418000000000002</v>
      </c>
      <c r="Z58" s="18">
        <v>3.9695999999999998</v>
      </c>
      <c r="AA58" s="17" t="s">
        <v>171</v>
      </c>
      <c r="AB58" s="18">
        <f t="shared" si="13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100</v>
      </c>
      <c r="B59" s="1" t="s">
        <v>31</v>
      </c>
      <c r="C59" s="1">
        <v>41.829000000000001</v>
      </c>
      <c r="D59" s="1"/>
      <c r="E59" s="1">
        <v>5.8659999999999997</v>
      </c>
      <c r="F59" s="1">
        <v>34.484999999999999</v>
      </c>
      <c r="G59" s="6">
        <v>1</v>
      </c>
      <c r="H59" s="1" t="e">
        <v>#N/A</v>
      </c>
      <c r="I59" s="1" t="s">
        <v>32</v>
      </c>
      <c r="J59" s="1">
        <v>4.4000000000000004</v>
      </c>
      <c r="K59" s="1">
        <f t="shared" si="11"/>
        <v>1.4659999999999993</v>
      </c>
      <c r="L59" s="1"/>
      <c r="M59" s="1"/>
      <c r="N59" s="1"/>
      <c r="O59" s="1">
        <f t="shared" si="12"/>
        <v>1.1732</v>
      </c>
      <c r="P59" s="5"/>
      <c r="Q59" s="5"/>
      <c r="R59" s="1"/>
      <c r="S59" s="1">
        <f t="shared" si="5"/>
        <v>29.39396522332083</v>
      </c>
      <c r="T59" s="1">
        <f t="shared" si="6"/>
        <v>29.39396522332083</v>
      </c>
      <c r="U59" s="1">
        <v>0.29559999999999997</v>
      </c>
      <c r="V59" s="1">
        <v>0.29559999999999997</v>
      </c>
      <c r="W59" s="1">
        <v>0.44159999999999999</v>
      </c>
      <c r="X59" s="1">
        <v>0.44159999999999999</v>
      </c>
      <c r="Y59" s="1">
        <v>2.4887999999999999</v>
      </c>
      <c r="Z59" s="1">
        <v>3.5246</v>
      </c>
      <c r="AA59" s="14" t="s">
        <v>41</v>
      </c>
      <c r="AB59" s="1">
        <f t="shared" si="13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101</v>
      </c>
      <c r="B60" s="1" t="s">
        <v>31</v>
      </c>
      <c r="C60" s="1">
        <v>253.44399999999999</v>
      </c>
      <c r="D60" s="1">
        <v>265.59699999999998</v>
      </c>
      <c r="E60" s="1">
        <v>264.09800000000001</v>
      </c>
      <c r="F60" s="1">
        <v>164.495</v>
      </c>
      <c r="G60" s="6">
        <v>1</v>
      </c>
      <c r="H60" s="1">
        <v>40</v>
      </c>
      <c r="I60" s="1" t="s">
        <v>32</v>
      </c>
      <c r="J60" s="1">
        <v>239.8</v>
      </c>
      <c r="K60" s="1">
        <f t="shared" si="11"/>
        <v>24.298000000000002</v>
      </c>
      <c r="L60" s="1"/>
      <c r="M60" s="1"/>
      <c r="N60" s="1"/>
      <c r="O60" s="1">
        <f t="shared" si="12"/>
        <v>52.819600000000001</v>
      </c>
      <c r="P60" s="5">
        <f>10*O60-N60-F60</f>
        <v>363.70100000000002</v>
      </c>
      <c r="Q60" s="5"/>
      <c r="R60" s="1"/>
      <c r="S60" s="1">
        <f t="shared" si="5"/>
        <v>10</v>
      </c>
      <c r="T60" s="1">
        <f t="shared" si="6"/>
        <v>3.1142795477436405</v>
      </c>
      <c r="U60" s="1">
        <v>33.315800000000003</v>
      </c>
      <c r="V60" s="1">
        <v>35.968600000000002</v>
      </c>
      <c r="W60" s="1">
        <v>46.751800000000003</v>
      </c>
      <c r="X60" s="1">
        <v>49.262799999999999</v>
      </c>
      <c r="Y60" s="1">
        <v>46.0702</v>
      </c>
      <c r="Z60" s="1">
        <v>44.938600000000001</v>
      </c>
      <c r="AA60" s="1" t="s">
        <v>102</v>
      </c>
      <c r="AB60" s="1">
        <f t="shared" si="13"/>
        <v>364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103</v>
      </c>
      <c r="B61" s="1" t="s">
        <v>43</v>
      </c>
      <c r="C61" s="1">
        <v>712</v>
      </c>
      <c r="D61" s="1">
        <v>510</v>
      </c>
      <c r="E61" s="1">
        <v>539</v>
      </c>
      <c r="F61" s="1">
        <v>514</v>
      </c>
      <c r="G61" s="6">
        <v>0.4</v>
      </c>
      <c r="H61" s="1">
        <v>45</v>
      </c>
      <c r="I61" s="1" t="s">
        <v>32</v>
      </c>
      <c r="J61" s="1">
        <v>533</v>
      </c>
      <c r="K61" s="1">
        <f t="shared" si="11"/>
        <v>6</v>
      </c>
      <c r="L61" s="1"/>
      <c r="M61" s="1"/>
      <c r="N61" s="1">
        <v>159.40000000000009</v>
      </c>
      <c r="O61" s="1">
        <f t="shared" si="12"/>
        <v>107.8</v>
      </c>
      <c r="P61" s="5">
        <f t="shared" ref="P61:P63" si="15">11*O61-N61-F61</f>
        <v>512.39999999999986</v>
      </c>
      <c r="Q61" s="5"/>
      <c r="R61" s="1"/>
      <c r="S61" s="1">
        <f t="shared" si="5"/>
        <v>11</v>
      </c>
      <c r="T61" s="1">
        <f t="shared" si="6"/>
        <v>6.2467532467532481</v>
      </c>
      <c r="U61" s="1">
        <v>93</v>
      </c>
      <c r="V61" s="1">
        <v>94.6</v>
      </c>
      <c r="W61" s="1">
        <v>93.8</v>
      </c>
      <c r="X61" s="1">
        <v>90.4</v>
      </c>
      <c r="Y61" s="1">
        <v>114.4</v>
      </c>
      <c r="Z61" s="1">
        <v>121.8</v>
      </c>
      <c r="AA61" s="1"/>
      <c r="AB61" s="1">
        <f t="shared" si="13"/>
        <v>205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104</v>
      </c>
      <c r="B62" s="1" t="s">
        <v>31</v>
      </c>
      <c r="C62" s="1">
        <v>18.355</v>
      </c>
      <c r="D62" s="1">
        <v>40.249000000000002</v>
      </c>
      <c r="E62" s="1">
        <v>26.672999999999998</v>
      </c>
      <c r="F62" s="1">
        <v>30.221</v>
      </c>
      <c r="G62" s="6">
        <v>1</v>
      </c>
      <c r="H62" s="1" t="e">
        <v>#N/A</v>
      </c>
      <c r="I62" s="1" t="s">
        <v>32</v>
      </c>
      <c r="J62" s="1">
        <v>22.9</v>
      </c>
      <c r="K62" s="1">
        <f t="shared" si="11"/>
        <v>3.7729999999999997</v>
      </c>
      <c r="L62" s="1"/>
      <c r="M62" s="1"/>
      <c r="N62" s="1"/>
      <c r="O62" s="1">
        <f t="shared" si="12"/>
        <v>5.3346</v>
      </c>
      <c r="P62" s="5">
        <f t="shared" si="15"/>
        <v>28.459599999999998</v>
      </c>
      <c r="Q62" s="5"/>
      <c r="R62" s="1"/>
      <c r="S62" s="1">
        <f t="shared" si="5"/>
        <v>11</v>
      </c>
      <c r="T62" s="1">
        <f t="shared" si="6"/>
        <v>5.6650920406403475</v>
      </c>
      <c r="U62" s="1">
        <v>2.3477999999999999</v>
      </c>
      <c r="V62" s="1">
        <v>3.7014</v>
      </c>
      <c r="W62" s="1">
        <v>3.9948000000000001</v>
      </c>
      <c r="X62" s="1">
        <v>2.6162000000000001</v>
      </c>
      <c r="Y62" s="1">
        <v>3.7113999999999998</v>
      </c>
      <c r="Z62" s="1">
        <v>3.4518</v>
      </c>
      <c r="AA62" s="1"/>
      <c r="AB62" s="1">
        <f t="shared" si="13"/>
        <v>28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105</v>
      </c>
      <c r="B63" s="1" t="s">
        <v>43</v>
      </c>
      <c r="C63" s="1">
        <v>81</v>
      </c>
      <c r="D63" s="1">
        <v>48</v>
      </c>
      <c r="E63" s="1">
        <v>66</v>
      </c>
      <c r="F63" s="1">
        <v>49</v>
      </c>
      <c r="G63" s="6">
        <v>0.35</v>
      </c>
      <c r="H63" s="1" t="e">
        <v>#N/A</v>
      </c>
      <c r="I63" s="1" t="s">
        <v>32</v>
      </c>
      <c r="J63" s="1">
        <v>65</v>
      </c>
      <c r="K63" s="1">
        <f t="shared" si="11"/>
        <v>1</v>
      </c>
      <c r="L63" s="1"/>
      <c r="M63" s="1"/>
      <c r="N63" s="1">
        <v>41.19999999999996</v>
      </c>
      <c r="O63" s="1">
        <f t="shared" si="12"/>
        <v>13.2</v>
      </c>
      <c r="P63" s="5">
        <f t="shared" si="15"/>
        <v>55.000000000000028</v>
      </c>
      <c r="Q63" s="5"/>
      <c r="R63" s="1"/>
      <c r="S63" s="1">
        <f t="shared" si="5"/>
        <v>11</v>
      </c>
      <c r="T63" s="1">
        <f t="shared" si="6"/>
        <v>6.8333333333333304</v>
      </c>
      <c r="U63" s="1">
        <v>11.2</v>
      </c>
      <c r="V63" s="1">
        <v>9.8000000000000007</v>
      </c>
      <c r="W63" s="1">
        <v>10</v>
      </c>
      <c r="X63" s="1">
        <v>12.4</v>
      </c>
      <c r="Y63" s="1">
        <v>12</v>
      </c>
      <c r="Z63" s="1">
        <v>8.1999999999999993</v>
      </c>
      <c r="AA63" s="1"/>
      <c r="AB63" s="1">
        <f t="shared" si="13"/>
        <v>19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0" t="s">
        <v>106</v>
      </c>
      <c r="B64" s="10" t="s">
        <v>31</v>
      </c>
      <c r="C64" s="10"/>
      <c r="D64" s="10">
        <v>18.155999999999999</v>
      </c>
      <c r="E64" s="15">
        <v>18.155999999999999</v>
      </c>
      <c r="F64" s="10"/>
      <c r="G64" s="11">
        <v>0</v>
      </c>
      <c r="H64" s="10" t="e">
        <v>#N/A</v>
      </c>
      <c r="I64" s="10" t="s">
        <v>48</v>
      </c>
      <c r="J64" s="10">
        <v>34.6</v>
      </c>
      <c r="K64" s="10">
        <f t="shared" si="11"/>
        <v>-16.444000000000003</v>
      </c>
      <c r="L64" s="10"/>
      <c r="M64" s="10"/>
      <c r="N64" s="10"/>
      <c r="O64" s="10">
        <f t="shared" si="12"/>
        <v>3.6311999999999998</v>
      </c>
      <c r="P64" s="12"/>
      <c r="Q64" s="12"/>
      <c r="R64" s="10"/>
      <c r="S64" s="10">
        <f t="shared" si="5"/>
        <v>0</v>
      </c>
      <c r="T64" s="10">
        <f t="shared" si="6"/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3" t="s">
        <v>163</v>
      </c>
      <c r="AB64" s="10">
        <f t="shared" si="13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107</v>
      </c>
      <c r="B65" s="1" t="s">
        <v>43</v>
      </c>
      <c r="C65" s="1">
        <v>20</v>
      </c>
      <c r="D65" s="1">
        <v>20</v>
      </c>
      <c r="E65" s="1">
        <v>14</v>
      </c>
      <c r="F65" s="1">
        <v>24</v>
      </c>
      <c r="G65" s="6">
        <v>0.4</v>
      </c>
      <c r="H65" s="1" t="e">
        <v>#N/A</v>
      </c>
      <c r="I65" s="1" t="s">
        <v>32</v>
      </c>
      <c r="J65" s="1">
        <v>14</v>
      </c>
      <c r="K65" s="1">
        <f t="shared" si="11"/>
        <v>0</v>
      </c>
      <c r="L65" s="1"/>
      <c r="M65" s="1"/>
      <c r="N65" s="1"/>
      <c r="O65" s="1">
        <f t="shared" si="12"/>
        <v>2.8</v>
      </c>
      <c r="P65" s="5">
        <v>10</v>
      </c>
      <c r="Q65" s="5"/>
      <c r="R65" s="1"/>
      <c r="S65" s="1">
        <f t="shared" si="5"/>
        <v>12.142857142857144</v>
      </c>
      <c r="T65" s="1">
        <f t="shared" si="6"/>
        <v>8.5714285714285712</v>
      </c>
      <c r="U65" s="1">
        <v>2.6</v>
      </c>
      <c r="V65" s="1">
        <v>3</v>
      </c>
      <c r="W65" s="1">
        <v>2.6</v>
      </c>
      <c r="X65" s="1">
        <v>2.6</v>
      </c>
      <c r="Y65" s="1">
        <v>1.6</v>
      </c>
      <c r="Z65" s="1">
        <v>1.6</v>
      </c>
      <c r="AA65" s="1"/>
      <c r="AB65" s="1">
        <f t="shared" si="13"/>
        <v>4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0" t="s">
        <v>108</v>
      </c>
      <c r="B66" s="10" t="s">
        <v>43</v>
      </c>
      <c r="C66" s="10">
        <v>39</v>
      </c>
      <c r="D66" s="10">
        <v>1</v>
      </c>
      <c r="E66" s="15">
        <v>1</v>
      </c>
      <c r="F66" s="15">
        <v>39</v>
      </c>
      <c r="G66" s="11">
        <v>0</v>
      </c>
      <c r="H66" s="10" t="e">
        <v>#N/A</v>
      </c>
      <c r="I66" s="10" t="s">
        <v>48</v>
      </c>
      <c r="J66" s="10">
        <v>1</v>
      </c>
      <c r="K66" s="10">
        <f t="shared" si="11"/>
        <v>0</v>
      </c>
      <c r="L66" s="10"/>
      <c r="M66" s="10"/>
      <c r="N66" s="10"/>
      <c r="O66" s="10">
        <f t="shared" si="12"/>
        <v>0.2</v>
      </c>
      <c r="P66" s="12"/>
      <c r="Q66" s="12"/>
      <c r="R66" s="10"/>
      <c r="S66" s="10">
        <f t="shared" si="5"/>
        <v>195</v>
      </c>
      <c r="T66" s="10">
        <f t="shared" si="6"/>
        <v>195</v>
      </c>
      <c r="U66" s="10">
        <v>0.4</v>
      </c>
      <c r="V66" s="10">
        <v>0.6</v>
      </c>
      <c r="W66" s="10">
        <v>1.6</v>
      </c>
      <c r="X66" s="10">
        <v>2.2000000000000002</v>
      </c>
      <c r="Y66" s="10">
        <v>3.8</v>
      </c>
      <c r="Z66" s="10">
        <v>3.2</v>
      </c>
      <c r="AA66" s="17" t="s">
        <v>172</v>
      </c>
      <c r="AB66" s="10">
        <f t="shared" si="13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0" t="s">
        <v>109</v>
      </c>
      <c r="B67" s="10" t="s">
        <v>43</v>
      </c>
      <c r="C67" s="10">
        <v>36</v>
      </c>
      <c r="D67" s="10"/>
      <c r="E67" s="10">
        <v>1</v>
      </c>
      <c r="F67" s="10"/>
      <c r="G67" s="11">
        <v>0</v>
      </c>
      <c r="H67" s="10" t="e">
        <v>#N/A</v>
      </c>
      <c r="I67" s="10" t="s">
        <v>48</v>
      </c>
      <c r="J67" s="10">
        <v>16</v>
      </c>
      <c r="K67" s="10">
        <f t="shared" si="11"/>
        <v>-15</v>
      </c>
      <c r="L67" s="10"/>
      <c r="M67" s="10"/>
      <c r="N67" s="10"/>
      <c r="O67" s="10">
        <f t="shared" si="12"/>
        <v>0.2</v>
      </c>
      <c r="P67" s="12"/>
      <c r="Q67" s="12"/>
      <c r="R67" s="10"/>
      <c r="S67" s="10">
        <f t="shared" si="5"/>
        <v>0</v>
      </c>
      <c r="T67" s="10">
        <f t="shared" si="6"/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/>
      <c r="AB67" s="10">
        <f t="shared" si="13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0" t="s">
        <v>110</v>
      </c>
      <c r="B68" s="10" t="s">
        <v>43</v>
      </c>
      <c r="C68" s="10">
        <v>2</v>
      </c>
      <c r="D68" s="10"/>
      <c r="E68" s="10"/>
      <c r="F68" s="10"/>
      <c r="G68" s="11">
        <v>0</v>
      </c>
      <c r="H68" s="10">
        <v>730</v>
      </c>
      <c r="I68" s="10" t="s">
        <v>48</v>
      </c>
      <c r="J68" s="10"/>
      <c r="K68" s="10">
        <f t="shared" si="11"/>
        <v>0</v>
      </c>
      <c r="L68" s="10"/>
      <c r="M68" s="10"/>
      <c r="N68" s="10"/>
      <c r="O68" s="10">
        <f t="shared" si="12"/>
        <v>0</v>
      </c>
      <c r="P68" s="12"/>
      <c r="Q68" s="12"/>
      <c r="R68" s="10"/>
      <c r="S68" s="10" t="e">
        <f t="shared" si="5"/>
        <v>#DIV/0!</v>
      </c>
      <c r="T68" s="10" t="e">
        <f t="shared" si="6"/>
        <v>#DIV/0!</v>
      </c>
      <c r="U68" s="10">
        <v>0</v>
      </c>
      <c r="V68" s="10">
        <v>0</v>
      </c>
      <c r="W68" s="10">
        <v>0</v>
      </c>
      <c r="X68" s="10">
        <v>0</v>
      </c>
      <c r="Y68" s="10">
        <v>0.4</v>
      </c>
      <c r="Z68" s="10">
        <v>0.4</v>
      </c>
      <c r="AA68" s="13" t="s">
        <v>164</v>
      </c>
      <c r="AB68" s="10">
        <f t="shared" si="13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111</v>
      </c>
      <c r="B69" s="1" t="s">
        <v>43</v>
      </c>
      <c r="C69" s="1">
        <v>14</v>
      </c>
      <c r="D69" s="1">
        <v>36</v>
      </c>
      <c r="E69" s="1">
        <v>44</v>
      </c>
      <c r="F69" s="1">
        <v>3</v>
      </c>
      <c r="G69" s="6">
        <v>0.45</v>
      </c>
      <c r="H69" s="1" t="e">
        <v>#N/A</v>
      </c>
      <c r="I69" s="1" t="s">
        <v>32</v>
      </c>
      <c r="J69" s="1">
        <v>44</v>
      </c>
      <c r="K69" s="1">
        <f t="shared" si="11"/>
        <v>0</v>
      </c>
      <c r="L69" s="1"/>
      <c r="M69" s="1"/>
      <c r="N69" s="1"/>
      <c r="O69" s="1">
        <f t="shared" si="12"/>
        <v>8.8000000000000007</v>
      </c>
      <c r="P69" s="5">
        <f>7*O69-N69-F69</f>
        <v>58.600000000000009</v>
      </c>
      <c r="Q69" s="5"/>
      <c r="R69" s="1"/>
      <c r="S69" s="1">
        <f t="shared" si="5"/>
        <v>7</v>
      </c>
      <c r="T69" s="1">
        <f t="shared" si="6"/>
        <v>0.34090909090909088</v>
      </c>
      <c r="U69" s="1">
        <v>3</v>
      </c>
      <c r="V69" s="1">
        <v>3</v>
      </c>
      <c r="W69" s="1">
        <v>5.6</v>
      </c>
      <c r="X69" s="1">
        <v>5.6</v>
      </c>
      <c r="Y69" s="1">
        <v>1.2</v>
      </c>
      <c r="Z69" s="1">
        <v>1.2</v>
      </c>
      <c r="AA69" s="1"/>
      <c r="AB69" s="1">
        <f t="shared" si="13"/>
        <v>26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112</v>
      </c>
      <c r="B70" s="1" t="s">
        <v>43</v>
      </c>
      <c r="C70" s="1">
        <v>256</v>
      </c>
      <c r="D70" s="1">
        <v>132</v>
      </c>
      <c r="E70" s="1">
        <v>165</v>
      </c>
      <c r="F70" s="1">
        <v>169</v>
      </c>
      <c r="G70" s="6">
        <v>0.4</v>
      </c>
      <c r="H70" s="1">
        <v>40</v>
      </c>
      <c r="I70" s="1" t="s">
        <v>32</v>
      </c>
      <c r="J70" s="1">
        <v>177</v>
      </c>
      <c r="K70" s="1">
        <f t="shared" ref="K70:K97" si="16">E70-J70</f>
        <v>-12</v>
      </c>
      <c r="L70" s="1"/>
      <c r="M70" s="1"/>
      <c r="N70" s="1">
        <v>24</v>
      </c>
      <c r="O70" s="1">
        <f t="shared" ref="O70:O101" si="17">E70/5</f>
        <v>33</v>
      </c>
      <c r="P70" s="5">
        <f t="shared" ref="P70:P71" si="18">11*O70-N70-F70</f>
        <v>170</v>
      </c>
      <c r="Q70" s="5"/>
      <c r="R70" s="1"/>
      <c r="S70" s="1">
        <f t="shared" si="5"/>
        <v>11</v>
      </c>
      <c r="T70" s="1">
        <f t="shared" si="6"/>
        <v>5.8484848484848486</v>
      </c>
      <c r="U70" s="1">
        <v>22.8</v>
      </c>
      <c r="V70" s="1">
        <v>22.6</v>
      </c>
      <c r="W70" s="1">
        <v>18.399999999999999</v>
      </c>
      <c r="X70" s="1">
        <v>20.399999999999999</v>
      </c>
      <c r="Y70" s="1">
        <v>19.2</v>
      </c>
      <c r="Z70" s="1">
        <v>17.8</v>
      </c>
      <c r="AA70" s="1"/>
      <c r="AB70" s="1">
        <f t="shared" ref="AB70:AB101" si="19">ROUND(P70*G70,0)</f>
        <v>68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113</v>
      </c>
      <c r="B71" s="1" t="s">
        <v>31</v>
      </c>
      <c r="C71" s="1">
        <v>95.521000000000001</v>
      </c>
      <c r="D71" s="1">
        <v>12.904</v>
      </c>
      <c r="E71" s="1">
        <v>46.988999999999997</v>
      </c>
      <c r="F71" s="1">
        <v>43.302</v>
      </c>
      <c r="G71" s="6">
        <v>1</v>
      </c>
      <c r="H71" s="1" t="e">
        <v>#N/A</v>
      </c>
      <c r="I71" s="1" t="s">
        <v>32</v>
      </c>
      <c r="J71" s="1">
        <v>53.433</v>
      </c>
      <c r="K71" s="1">
        <f t="shared" si="16"/>
        <v>-6.4440000000000026</v>
      </c>
      <c r="L71" s="1"/>
      <c r="M71" s="1"/>
      <c r="N71" s="1">
        <v>23.095799999999979</v>
      </c>
      <c r="O71" s="1">
        <f t="shared" si="17"/>
        <v>9.3978000000000002</v>
      </c>
      <c r="P71" s="5">
        <f t="shared" si="18"/>
        <v>36.978000000000016</v>
      </c>
      <c r="Q71" s="5"/>
      <c r="R71" s="1"/>
      <c r="S71" s="1">
        <f t="shared" ref="S71:S110" si="20">(F71+N71+P71)/O71</f>
        <v>11</v>
      </c>
      <c r="T71" s="1">
        <f t="shared" ref="T71:T110" si="21">(F71+N71)/O71</f>
        <v>7.0652493136691534</v>
      </c>
      <c r="U71" s="1">
        <v>8.4233999999999991</v>
      </c>
      <c r="V71" s="1">
        <v>8.2842000000000002</v>
      </c>
      <c r="W71" s="1">
        <v>2.9091999999999998</v>
      </c>
      <c r="X71" s="1">
        <v>3.6472000000000002</v>
      </c>
      <c r="Y71" s="1">
        <v>9.8686000000000007</v>
      </c>
      <c r="Z71" s="1">
        <v>8.9781999999999993</v>
      </c>
      <c r="AA71" s="1"/>
      <c r="AB71" s="1">
        <f t="shared" si="19"/>
        <v>37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0" t="s">
        <v>114</v>
      </c>
      <c r="B72" s="10" t="s">
        <v>43</v>
      </c>
      <c r="C72" s="10">
        <v>20</v>
      </c>
      <c r="D72" s="10"/>
      <c r="E72" s="10"/>
      <c r="F72" s="10">
        <v>2</v>
      </c>
      <c r="G72" s="11">
        <v>0</v>
      </c>
      <c r="H72" s="10">
        <v>35</v>
      </c>
      <c r="I72" s="10" t="s">
        <v>48</v>
      </c>
      <c r="J72" s="10">
        <v>8</v>
      </c>
      <c r="K72" s="10">
        <f t="shared" si="16"/>
        <v>-8</v>
      </c>
      <c r="L72" s="10"/>
      <c r="M72" s="10"/>
      <c r="N72" s="10"/>
      <c r="O72" s="10">
        <f t="shared" si="17"/>
        <v>0</v>
      </c>
      <c r="P72" s="12"/>
      <c r="Q72" s="12"/>
      <c r="R72" s="10"/>
      <c r="S72" s="10" t="e">
        <f t="shared" si="20"/>
        <v>#DIV/0!</v>
      </c>
      <c r="T72" s="10" t="e">
        <f t="shared" si="21"/>
        <v>#DIV/0!</v>
      </c>
      <c r="U72" s="10">
        <v>0</v>
      </c>
      <c r="V72" s="10">
        <v>-0.2</v>
      </c>
      <c r="W72" s="10">
        <v>-1.2</v>
      </c>
      <c r="X72" s="10">
        <v>-1.2</v>
      </c>
      <c r="Y72" s="10">
        <v>-0.2</v>
      </c>
      <c r="Z72" s="10">
        <v>-0.2</v>
      </c>
      <c r="AA72" s="10"/>
      <c r="AB72" s="10">
        <f t="shared" si="19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8" t="s">
        <v>115</v>
      </c>
      <c r="B73" s="18" t="s">
        <v>31</v>
      </c>
      <c r="C73" s="18">
        <v>46.595999999999997</v>
      </c>
      <c r="D73" s="18"/>
      <c r="E73" s="18">
        <v>15.734</v>
      </c>
      <c r="F73" s="18">
        <v>20.288</v>
      </c>
      <c r="G73" s="19">
        <v>0</v>
      </c>
      <c r="H73" s="18">
        <v>30</v>
      </c>
      <c r="I73" s="18" t="s">
        <v>32</v>
      </c>
      <c r="J73" s="18">
        <v>23.768000000000001</v>
      </c>
      <c r="K73" s="18">
        <f t="shared" si="16"/>
        <v>-8.0340000000000007</v>
      </c>
      <c r="L73" s="18"/>
      <c r="M73" s="18"/>
      <c r="N73" s="18"/>
      <c r="O73" s="18">
        <f t="shared" si="17"/>
        <v>3.1467999999999998</v>
      </c>
      <c r="P73" s="20"/>
      <c r="Q73" s="20"/>
      <c r="R73" s="18"/>
      <c r="S73" s="18">
        <f t="shared" si="20"/>
        <v>6.4471844413372317</v>
      </c>
      <c r="T73" s="18">
        <f t="shared" si="21"/>
        <v>6.4471844413372317</v>
      </c>
      <c r="U73" s="18">
        <v>2.9731999999999998</v>
      </c>
      <c r="V73" s="18">
        <v>3.2751999999999999</v>
      </c>
      <c r="W73" s="18">
        <v>3.0566</v>
      </c>
      <c r="X73" s="18">
        <v>2.8868</v>
      </c>
      <c r="Y73" s="18">
        <v>4.8872</v>
      </c>
      <c r="Z73" s="18">
        <v>3.1814</v>
      </c>
      <c r="AA73" s="17" t="s">
        <v>98</v>
      </c>
      <c r="AB73" s="18">
        <f t="shared" si="19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116</v>
      </c>
      <c r="B74" s="1" t="s">
        <v>43</v>
      </c>
      <c r="C74" s="1">
        <v>31</v>
      </c>
      <c r="D74" s="1"/>
      <c r="E74" s="1">
        <v>25</v>
      </c>
      <c r="F74" s="1">
        <v>3</v>
      </c>
      <c r="G74" s="6">
        <v>0.45</v>
      </c>
      <c r="H74" s="1" t="e">
        <v>#N/A</v>
      </c>
      <c r="I74" s="1" t="s">
        <v>32</v>
      </c>
      <c r="J74" s="1">
        <v>25</v>
      </c>
      <c r="K74" s="1">
        <f t="shared" si="16"/>
        <v>0</v>
      </c>
      <c r="L74" s="1"/>
      <c r="M74" s="1"/>
      <c r="N74" s="1">
        <v>12.400000000000009</v>
      </c>
      <c r="O74" s="1">
        <f t="shared" si="17"/>
        <v>5</v>
      </c>
      <c r="P74" s="5">
        <f>10*O74-N74-F74</f>
        <v>34.599999999999994</v>
      </c>
      <c r="Q74" s="5"/>
      <c r="R74" s="1"/>
      <c r="S74" s="1">
        <f t="shared" si="20"/>
        <v>10</v>
      </c>
      <c r="T74" s="1">
        <f t="shared" si="21"/>
        <v>3.0800000000000018</v>
      </c>
      <c r="U74" s="1">
        <v>3.2</v>
      </c>
      <c r="V74" s="1">
        <v>3.2</v>
      </c>
      <c r="W74" s="1">
        <v>2</v>
      </c>
      <c r="X74" s="1">
        <v>2</v>
      </c>
      <c r="Y74" s="1">
        <v>2.8</v>
      </c>
      <c r="Z74" s="1">
        <v>2.8</v>
      </c>
      <c r="AA74" s="1"/>
      <c r="AB74" s="1">
        <f t="shared" si="19"/>
        <v>16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117</v>
      </c>
      <c r="B75" s="1" t="s">
        <v>31</v>
      </c>
      <c r="C75" s="1">
        <v>103.77</v>
      </c>
      <c r="D75" s="1">
        <v>91.911000000000001</v>
      </c>
      <c r="E75" s="1">
        <v>39.210999999999999</v>
      </c>
      <c r="F75" s="1">
        <v>118.735</v>
      </c>
      <c r="G75" s="6">
        <v>1</v>
      </c>
      <c r="H75" s="1">
        <v>50</v>
      </c>
      <c r="I75" s="1" t="s">
        <v>32</v>
      </c>
      <c r="J75" s="1">
        <v>37.148000000000003</v>
      </c>
      <c r="K75" s="1">
        <f t="shared" si="16"/>
        <v>2.0629999999999953</v>
      </c>
      <c r="L75" s="1"/>
      <c r="M75" s="1"/>
      <c r="N75" s="1">
        <v>58.109599999999993</v>
      </c>
      <c r="O75" s="1">
        <f t="shared" si="17"/>
        <v>7.8422000000000001</v>
      </c>
      <c r="P75" s="5"/>
      <c r="Q75" s="5"/>
      <c r="R75" s="1"/>
      <c r="S75" s="1">
        <f t="shared" si="20"/>
        <v>22.550381270561829</v>
      </c>
      <c r="T75" s="1">
        <f t="shared" si="21"/>
        <v>22.550381270561829</v>
      </c>
      <c r="U75" s="1">
        <v>16.311399999999999</v>
      </c>
      <c r="V75" s="1">
        <v>14.116199999999999</v>
      </c>
      <c r="W75" s="1">
        <v>8.1105999999999998</v>
      </c>
      <c r="X75" s="1">
        <v>11.534599999999999</v>
      </c>
      <c r="Y75" s="1">
        <v>12.8034</v>
      </c>
      <c r="Z75" s="1">
        <v>11.789199999999999</v>
      </c>
      <c r="AA75" s="1"/>
      <c r="AB75" s="1">
        <f t="shared" si="19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118</v>
      </c>
      <c r="B76" s="1" t="s">
        <v>31</v>
      </c>
      <c r="C76" s="1">
        <v>26.841000000000001</v>
      </c>
      <c r="D76" s="1">
        <v>32.762999999999998</v>
      </c>
      <c r="E76" s="1">
        <v>10.798999999999999</v>
      </c>
      <c r="F76" s="1">
        <v>35.095999999999997</v>
      </c>
      <c r="G76" s="6">
        <v>1</v>
      </c>
      <c r="H76" s="1">
        <v>50</v>
      </c>
      <c r="I76" s="1" t="s">
        <v>32</v>
      </c>
      <c r="J76" s="1">
        <v>10.5</v>
      </c>
      <c r="K76" s="1">
        <f t="shared" si="16"/>
        <v>0.29899999999999949</v>
      </c>
      <c r="L76" s="1"/>
      <c r="M76" s="1"/>
      <c r="N76" s="1"/>
      <c r="O76" s="1">
        <f t="shared" si="17"/>
        <v>2.1597999999999997</v>
      </c>
      <c r="P76" s="5"/>
      <c r="Q76" s="5"/>
      <c r="R76" s="1"/>
      <c r="S76" s="1">
        <f t="shared" si="20"/>
        <v>16.249652745624594</v>
      </c>
      <c r="T76" s="1">
        <f t="shared" si="21"/>
        <v>16.249652745624594</v>
      </c>
      <c r="U76" s="1">
        <v>3.8374000000000001</v>
      </c>
      <c r="V76" s="1">
        <v>3.8454000000000002</v>
      </c>
      <c r="W76" s="1">
        <v>2.823</v>
      </c>
      <c r="X76" s="1">
        <v>3.0939999999999999</v>
      </c>
      <c r="Y76" s="1">
        <v>3.0135999999999998</v>
      </c>
      <c r="Z76" s="1">
        <v>2.9977999999999998</v>
      </c>
      <c r="AA76" s="1"/>
      <c r="AB76" s="1">
        <f t="shared" si="19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119</v>
      </c>
      <c r="B77" s="1" t="s">
        <v>43</v>
      </c>
      <c r="C77" s="1">
        <v>816</v>
      </c>
      <c r="D77" s="1">
        <v>498</v>
      </c>
      <c r="E77" s="1">
        <v>645</v>
      </c>
      <c r="F77" s="1">
        <v>471</v>
      </c>
      <c r="G77" s="6">
        <v>0.4</v>
      </c>
      <c r="H77" s="1">
        <v>40</v>
      </c>
      <c r="I77" s="1" t="s">
        <v>32</v>
      </c>
      <c r="J77" s="1">
        <v>629</v>
      </c>
      <c r="K77" s="1">
        <f t="shared" si="16"/>
        <v>16</v>
      </c>
      <c r="L77" s="1"/>
      <c r="M77" s="1"/>
      <c r="N77" s="1">
        <v>245.2</v>
      </c>
      <c r="O77" s="1">
        <f t="shared" si="17"/>
        <v>129</v>
      </c>
      <c r="P77" s="5">
        <f t="shared" ref="P77:P78" si="22">11*O77-N77-F77</f>
        <v>702.8</v>
      </c>
      <c r="Q77" s="5"/>
      <c r="R77" s="1"/>
      <c r="S77" s="1">
        <f t="shared" si="20"/>
        <v>11</v>
      </c>
      <c r="T77" s="1">
        <f t="shared" si="21"/>
        <v>5.5519379844961243</v>
      </c>
      <c r="U77" s="1">
        <v>104.2</v>
      </c>
      <c r="V77" s="1">
        <v>100.2</v>
      </c>
      <c r="W77" s="1">
        <v>103.4</v>
      </c>
      <c r="X77" s="1">
        <v>103.2</v>
      </c>
      <c r="Y77" s="1">
        <v>128.80000000000001</v>
      </c>
      <c r="Z77" s="1">
        <v>132.6</v>
      </c>
      <c r="AA77" s="1"/>
      <c r="AB77" s="1">
        <f t="shared" si="19"/>
        <v>281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120</v>
      </c>
      <c r="B78" s="1" t="s">
        <v>43</v>
      </c>
      <c r="C78" s="1">
        <v>620</v>
      </c>
      <c r="D78" s="1">
        <v>498</v>
      </c>
      <c r="E78" s="1">
        <v>554</v>
      </c>
      <c r="F78" s="1">
        <v>404</v>
      </c>
      <c r="G78" s="6">
        <v>0.4</v>
      </c>
      <c r="H78" s="1">
        <v>40</v>
      </c>
      <c r="I78" s="1" t="s">
        <v>32</v>
      </c>
      <c r="J78" s="1">
        <v>531</v>
      </c>
      <c r="K78" s="1">
        <f t="shared" si="16"/>
        <v>23</v>
      </c>
      <c r="L78" s="1"/>
      <c r="M78" s="1"/>
      <c r="N78" s="1">
        <v>177.8</v>
      </c>
      <c r="O78" s="1">
        <f t="shared" si="17"/>
        <v>110.8</v>
      </c>
      <c r="P78" s="5">
        <f t="shared" si="22"/>
        <v>637</v>
      </c>
      <c r="Q78" s="5"/>
      <c r="R78" s="1"/>
      <c r="S78" s="1">
        <f t="shared" si="20"/>
        <v>11</v>
      </c>
      <c r="T78" s="1">
        <f t="shared" si="21"/>
        <v>5.2509025270758123</v>
      </c>
      <c r="U78" s="1">
        <v>86.8</v>
      </c>
      <c r="V78" s="1">
        <v>84.8</v>
      </c>
      <c r="W78" s="1">
        <v>70.8</v>
      </c>
      <c r="X78" s="1">
        <v>68.2</v>
      </c>
      <c r="Y78" s="1">
        <v>96.4</v>
      </c>
      <c r="Z78" s="1">
        <v>100.6</v>
      </c>
      <c r="AA78" s="1"/>
      <c r="AB78" s="1">
        <f t="shared" si="19"/>
        <v>255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8" t="s">
        <v>121</v>
      </c>
      <c r="B79" s="18" t="s">
        <v>43</v>
      </c>
      <c r="C79" s="18"/>
      <c r="D79" s="18"/>
      <c r="E79" s="15">
        <f>E96</f>
        <v>4</v>
      </c>
      <c r="F79" s="15">
        <f>F96</f>
        <v>12</v>
      </c>
      <c r="G79" s="19">
        <v>0</v>
      </c>
      <c r="H79" s="18" t="e">
        <v>#N/A</v>
      </c>
      <c r="I79" s="18" t="s">
        <v>32</v>
      </c>
      <c r="J79" s="18"/>
      <c r="K79" s="18">
        <f t="shared" si="16"/>
        <v>4</v>
      </c>
      <c r="L79" s="18"/>
      <c r="M79" s="18"/>
      <c r="N79" s="18"/>
      <c r="O79" s="18">
        <f t="shared" si="17"/>
        <v>0.8</v>
      </c>
      <c r="P79" s="20"/>
      <c r="Q79" s="20"/>
      <c r="R79" s="18"/>
      <c r="S79" s="18">
        <f t="shared" si="20"/>
        <v>15</v>
      </c>
      <c r="T79" s="18">
        <f t="shared" si="21"/>
        <v>15</v>
      </c>
      <c r="U79" s="18">
        <v>1.2</v>
      </c>
      <c r="V79" s="18">
        <v>1.6</v>
      </c>
      <c r="W79" s="18">
        <v>1.6</v>
      </c>
      <c r="X79" s="18">
        <v>1.2</v>
      </c>
      <c r="Y79" s="18">
        <v>0</v>
      </c>
      <c r="Z79" s="18">
        <v>0.4</v>
      </c>
      <c r="AA79" s="17" t="s">
        <v>122</v>
      </c>
      <c r="AB79" s="18">
        <f t="shared" si="19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123</v>
      </c>
      <c r="B80" s="1" t="s">
        <v>43</v>
      </c>
      <c r="C80" s="1">
        <v>194</v>
      </c>
      <c r="D80" s="1"/>
      <c r="E80" s="1">
        <v>167</v>
      </c>
      <c r="F80" s="1">
        <v>-20</v>
      </c>
      <c r="G80" s="6">
        <v>0.4</v>
      </c>
      <c r="H80" s="1">
        <v>40</v>
      </c>
      <c r="I80" s="1" t="s">
        <v>32</v>
      </c>
      <c r="J80" s="1">
        <v>167</v>
      </c>
      <c r="K80" s="1">
        <f t="shared" si="16"/>
        <v>0</v>
      </c>
      <c r="L80" s="1"/>
      <c r="M80" s="1"/>
      <c r="N80" s="1"/>
      <c r="O80" s="1">
        <f t="shared" si="17"/>
        <v>33.4</v>
      </c>
      <c r="P80" s="5">
        <f>7*O80-N80-F80</f>
        <v>253.79999999999998</v>
      </c>
      <c r="Q80" s="5"/>
      <c r="R80" s="1"/>
      <c r="S80" s="1">
        <f t="shared" si="20"/>
        <v>7</v>
      </c>
      <c r="T80" s="1">
        <f t="shared" si="21"/>
        <v>-0.5988023952095809</v>
      </c>
      <c r="U80" s="1">
        <v>21</v>
      </c>
      <c r="V80" s="1">
        <v>23.4</v>
      </c>
      <c r="W80" s="1">
        <v>18.2</v>
      </c>
      <c r="X80" s="1">
        <v>17.8</v>
      </c>
      <c r="Y80" s="1">
        <v>21.2</v>
      </c>
      <c r="Z80" s="1">
        <v>22.8</v>
      </c>
      <c r="AA80" s="1" t="s">
        <v>124</v>
      </c>
      <c r="AB80" s="1">
        <f t="shared" si="19"/>
        <v>102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8" t="s">
        <v>125</v>
      </c>
      <c r="B81" s="18" t="s">
        <v>31</v>
      </c>
      <c r="C81" s="18">
        <v>368.53500000000003</v>
      </c>
      <c r="D81" s="18"/>
      <c r="E81" s="18">
        <v>217.20500000000001</v>
      </c>
      <c r="F81" s="18">
        <v>70.528000000000006</v>
      </c>
      <c r="G81" s="19">
        <v>0</v>
      </c>
      <c r="H81" s="18">
        <v>40</v>
      </c>
      <c r="I81" s="18" t="s">
        <v>32</v>
      </c>
      <c r="J81" s="18">
        <v>210.06899999999999</v>
      </c>
      <c r="K81" s="18">
        <f t="shared" si="16"/>
        <v>7.1360000000000241</v>
      </c>
      <c r="L81" s="18"/>
      <c r="M81" s="18"/>
      <c r="N81" s="18"/>
      <c r="O81" s="18">
        <f t="shared" si="17"/>
        <v>43.441000000000003</v>
      </c>
      <c r="P81" s="20"/>
      <c r="Q81" s="20"/>
      <c r="R81" s="18"/>
      <c r="S81" s="18">
        <f t="shared" si="20"/>
        <v>1.6235353698119288</v>
      </c>
      <c r="T81" s="18">
        <f t="shared" si="21"/>
        <v>1.6235353698119288</v>
      </c>
      <c r="U81" s="18">
        <v>40.2682</v>
      </c>
      <c r="V81" s="18">
        <v>41.456400000000002</v>
      </c>
      <c r="W81" s="18">
        <v>29.846800000000002</v>
      </c>
      <c r="X81" s="18">
        <v>27.202200000000001</v>
      </c>
      <c r="Y81" s="18">
        <v>42.982999999999997</v>
      </c>
      <c r="Z81" s="18">
        <v>48.997199999999999</v>
      </c>
      <c r="AA81" s="18" t="s">
        <v>126</v>
      </c>
      <c r="AB81" s="18">
        <f t="shared" si="19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127</v>
      </c>
      <c r="B82" s="1" t="s">
        <v>31</v>
      </c>
      <c r="C82" s="1">
        <v>260.37099999999998</v>
      </c>
      <c r="D82" s="1">
        <v>187.35300000000001</v>
      </c>
      <c r="E82" s="1">
        <v>142.71799999999999</v>
      </c>
      <c r="F82" s="1">
        <v>238.102</v>
      </c>
      <c r="G82" s="6">
        <v>1</v>
      </c>
      <c r="H82" s="1">
        <v>40</v>
      </c>
      <c r="I82" s="1" t="s">
        <v>32</v>
      </c>
      <c r="J82" s="1">
        <v>135.04900000000001</v>
      </c>
      <c r="K82" s="1">
        <f t="shared" si="16"/>
        <v>7.6689999999999827</v>
      </c>
      <c r="L82" s="1"/>
      <c r="M82" s="1"/>
      <c r="N82" s="1">
        <v>74.048800000000057</v>
      </c>
      <c r="O82" s="1">
        <f t="shared" si="17"/>
        <v>28.543599999999998</v>
      </c>
      <c r="P82" s="5"/>
      <c r="Q82" s="5"/>
      <c r="R82" s="1"/>
      <c r="S82" s="1">
        <f t="shared" si="20"/>
        <v>10.935929595425948</v>
      </c>
      <c r="T82" s="1">
        <f t="shared" si="21"/>
        <v>10.935929595425948</v>
      </c>
      <c r="U82" s="1">
        <v>34.836399999999998</v>
      </c>
      <c r="V82" s="1">
        <v>33.864999999999988</v>
      </c>
      <c r="W82" s="1">
        <v>25.6204</v>
      </c>
      <c r="X82" s="1">
        <v>22.831</v>
      </c>
      <c r="Y82" s="1">
        <v>31.321200000000001</v>
      </c>
      <c r="Z82" s="1">
        <v>36.0396</v>
      </c>
      <c r="AA82" s="1"/>
      <c r="AB82" s="1">
        <f t="shared" si="19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8" t="s">
        <v>128</v>
      </c>
      <c r="B83" s="18" t="s">
        <v>43</v>
      </c>
      <c r="C83" s="18">
        <v>14</v>
      </c>
      <c r="D83" s="18"/>
      <c r="E83" s="18">
        <v>8</v>
      </c>
      <c r="F83" s="18">
        <v>4</v>
      </c>
      <c r="G83" s="19">
        <v>0</v>
      </c>
      <c r="H83" s="18">
        <v>50</v>
      </c>
      <c r="I83" s="18" t="s">
        <v>32</v>
      </c>
      <c r="J83" s="18">
        <v>8</v>
      </c>
      <c r="K83" s="18">
        <f t="shared" si="16"/>
        <v>0</v>
      </c>
      <c r="L83" s="18"/>
      <c r="M83" s="18"/>
      <c r="N83" s="18"/>
      <c r="O83" s="18">
        <f t="shared" si="17"/>
        <v>1.6</v>
      </c>
      <c r="P83" s="20"/>
      <c r="Q83" s="20"/>
      <c r="R83" s="18"/>
      <c r="S83" s="18">
        <f t="shared" si="20"/>
        <v>2.5</v>
      </c>
      <c r="T83" s="18">
        <f t="shared" si="21"/>
        <v>2.5</v>
      </c>
      <c r="U83" s="18">
        <v>2</v>
      </c>
      <c r="V83" s="18">
        <v>2</v>
      </c>
      <c r="W83" s="18">
        <v>0.6</v>
      </c>
      <c r="X83" s="18">
        <v>0.6</v>
      </c>
      <c r="Y83" s="18">
        <v>2</v>
      </c>
      <c r="Z83" s="18">
        <v>2</v>
      </c>
      <c r="AA83" s="18" t="s">
        <v>129</v>
      </c>
      <c r="AB83" s="18">
        <f t="shared" si="19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22" t="s">
        <v>130</v>
      </c>
      <c r="B84" s="1" t="s">
        <v>43</v>
      </c>
      <c r="C84" s="1"/>
      <c r="D84" s="1"/>
      <c r="E84" s="15">
        <f>E97</f>
        <v>4</v>
      </c>
      <c r="F84" s="15">
        <f>F97</f>
        <v>25</v>
      </c>
      <c r="G84" s="6">
        <v>0.6</v>
      </c>
      <c r="H84" s="1" t="e">
        <v>#N/A</v>
      </c>
      <c r="I84" s="1" t="s">
        <v>32</v>
      </c>
      <c r="J84" s="1"/>
      <c r="K84" s="1">
        <f t="shared" si="16"/>
        <v>4</v>
      </c>
      <c r="L84" s="1"/>
      <c r="M84" s="1"/>
      <c r="N84" s="1"/>
      <c r="O84" s="1">
        <f t="shared" si="17"/>
        <v>0.8</v>
      </c>
      <c r="P84" s="5"/>
      <c r="Q84" s="5"/>
      <c r="R84" s="1"/>
      <c r="S84" s="1">
        <f t="shared" si="20"/>
        <v>31.25</v>
      </c>
      <c r="T84" s="1">
        <f t="shared" si="21"/>
        <v>31.25</v>
      </c>
      <c r="U84" s="1">
        <v>0.2</v>
      </c>
      <c r="V84" s="1">
        <v>0.2</v>
      </c>
      <c r="W84" s="1">
        <v>0</v>
      </c>
      <c r="X84" s="1">
        <v>0</v>
      </c>
      <c r="Y84" s="1">
        <v>0</v>
      </c>
      <c r="Z84" s="1">
        <v>0</v>
      </c>
      <c r="AA84" s="14" t="s">
        <v>131</v>
      </c>
      <c r="AB84" s="1">
        <f t="shared" si="19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8" t="s">
        <v>132</v>
      </c>
      <c r="B85" s="18" t="s">
        <v>43</v>
      </c>
      <c r="C85" s="18">
        <v>14</v>
      </c>
      <c r="D85" s="18"/>
      <c r="E85" s="15">
        <f>6+E92</f>
        <v>12</v>
      </c>
      <c r="F85" s="15">
        <f>6+F92</f>
        <v>12</v>
      </c>
      <c r="G85" s="19">
        <v>0</v>
      </c>
      <c r="H85" s="18" t="e">
        <v>#N/A</v>
      </c>
      <c r="I85" s="18" t="s">
        <v>32</v>
      </c>
      <c r="J85" s="18">
        <v>6</v>
      </c>
      <c r="K85" s="18">
        <f t="shared" si="16"/>
        <v>6</v>
      </c>
      <c r="L85" s="18"/>
      <c r="M85" s="18"/>
      <c r="N85" s="18"/>
      <c r="O85" s="18">
        <f t="shared" si="17"/>
        <v>2.4</v>
      </c>
      <c r="P85" s="20"/>
      <c r="Q85" s="20"/>
      <c r="R85" s="18"/>
      <c r="S85" s="18">
        <f t="shared" si="20"/>
        <v>5</v>
      </c>
      <c r="T85" s="18">
        <f t="shared" si="21"/>
        <v>5</v>
      </c>
      <c r="U85" s="18">
        <v>1.8</v>
      </c>
      <c r="V85" s="18">
        <v>1.8</v>
      </c>
      <c r="W85" s="18">
        <v>0.4</v>
      </c>
      <c r="X85" s="18">
        <v>1</v>
      </c>
      <c r="Y85" s="18">
        <v>2.6</v>
      </c>
      <c r="Z85" s="18">
        <v>2.2000000000000002</v>
      </c>
      <c r="AA85" s="21" t="s">
        <v>168</v>
      </c>
      <c r="AB85" s="18">
        <f t="shared" si="19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8" t="s">
        <v>133</v>
      </c>
      <c r="B86" s="18" t="s">
        <v>43</v>
      </c>
      <c r="C86" s="18">
        <v>2</v>
      </c>
      <c r="D86" s="18">
        <v>44</v>
      </c>
      <c r="E86" s="18">
        <v>6</v>
      </c>
      <c r="F86" s="18">
        <v>40</v>
      </c>
      <c r="G86" s="19">
        <v>0</v>
      </c>
      <c r="H86" s="18" t="e">
        <v>#N/A</v>
      </c>
      <c r="I86" s="18" t="s">
        <v>32</v>
      </c>
      <c r="J86" s="18">
        <v>6</v>
      </c>
      <c r="K86" s="18">
        <f t="shared" si="16"/>
        <v>0</v>
      </c>
      <c r="L86" s="18"/>
      <c r="M86" s="18"/>
      <c r="N86" s="18"/>
      <c r="O86" s="18">
        <f t="shared" si="17"/>
        <v>1.2</v>
      </c>
      <c r="P86" s="20"/>
      <c r="Q86" s="20"/>
      <c r="R86" s="18"/>
      <c r="S86" s="18">
        <f t="shared" si="20"/>
        <v>33.333333333333336</v>
      </c>
      <c r="T86" s="18">
        <f t="shared" si="21"/>
        <v>33.333333333333336</v>
      </c>
      <c r="U86" s="18">
        <v>0</v>
      </c>
      <c r="V86" s="18">
        <v>0</v>
      </c>
      <c r="W86" s="18">
        <v>2.2000000000000002</v>
      </c>
      <c r="X86" s="18">
        <v>2.4</v>
      </c>
      <c r="Y86" s="18">
        <v>1.8</v>
      </c>
      <c r="Z86" s="18">
        <v>1.6</v>
      </c>
      <c r="AA86" s="18" t="s">
        <v>126</v>
      </c>
      <c r="AB86" s="18">
        <f t="shared" si="19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134</v>
      </c>
      <c r="B87" s="1" t="s">
        <v>43</v>
      </c>
      <c r="C87" s="1">
        <v>16</v>
      </c>
      <c r="D87" s="1"/>
      <c r="E87" s="1">
        <v>1</v>
      </c>
      <c r="F87" s="1">
        <v>14</v>
      </c>
      <c r="G87" s="6">
        <v>0.6</v>
      </c>
      <c r="H87" s="1" t="e">
        <v>#N/A</v>
      </c>
      <c r="I87" s="1" t="s">
        <v>32</v>
      </c>
      <c r="J87" s="1">
        <v>1</v>
      </c>
      <c r="K87" s="1">
        <f t="shared" si="16"/>
        <v>0</v>
      </c>
      <c r="L87" s="1"/>
      <c r="M87" s="1"/>
      <c r="N87" s="1"/>
      <c r="O87" s="1">
        <f t="shared" si="17"/>
        <v>0.2</v>
      </c>
      <c r="P87" s="5"/>
      <c r="Q87" s="5"/>
      <c r="R87" s="1"/>
      <c r="S87" s="1">
        <f t="shared" si="20"/>
        <v>70</v>
      </c>
      <c r="T87" s="1">
        <f t="shared" si="21"/>
        <v>70</v>
      </c>
      <c r="U87" s="1">
        <v>1</v>
      </c>
      <c r="V87" s="1">
        <v>1.4</v>
      </c>
      <c r="W87" s="1">
        <v>0.6</v>
      </c>
      <c r="X87" s="1">
        <v>0.2</v>
      </c>
      <c r="Y87" s="1">
        <v>0.6</v>
      </c>
      <c r="Z87" s="1">
        <v>0.6</v>
      </c>
      <c r="AA87" s="17" t="s">
        <v>173</v>
      </c>
      <c r="AB87" s="1">
        <f t="shared" si="19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8" t="s">
        <v>135</v>
      </c>
      <c r="B88" s="18" t="s">
        <v>43</v>
      </c>
      <c r="C88" s="18">
        <v>57</v>
      </c>
      <c r="D88" s="18"/>
      <c r="E88" s="18">
        <v>-1</v>
      </c>
      <c r="F88" s="18">
        <v>55</v>
      </c>
      <c r="G88" s="19">
        <v>0</v>
      </c>
      <c r="H88" s="18" t="e">
        <v>#N/A</v>
      </c>
      <c r="I88" s="18" t="s">
        <v>32</v>
      </c>
      <c r="J88" s="18">
        <v>2</v>
      </c>
      <c r="K88" s="18">
        <f t="shared" si="16"/>
        <v>-3</v>
      </c>
      <c r="L88" s="18"/>
      <c r="M88" s="18"/>
      <c r="N88" s="18"/>
      <c r="O88" s="18">
        <f t="shared" si="17"/>
        <v>-0.2</v>
      </c>
      <c r="P88" s="20"/>
      <c r="Q88" s="20"/>
      <c r="R88" s="18"/>
      <c r="S88" s="18">
        <f t="shared" si="20"/>
        <v>-275</v>
      </c>
      <c r="T88" s="18">
        <f t="shared" si="21"/>
        <v>-275</v>
      </c>
      <c r="U88" s="18">
        <v>0.2</v>
      </c>
      <c r="V88" s="18">
        <v>0.6</v>
      </c>
      <c r="W88" s="18">
        <v>0.2</v>
      </c>
      <c r="X88" s="18">
        <v>0</v>
      </c>
      <c r="Y88" s="18">
        <v>0</v>
      </c>
      <c r="Z88" s="18">
        <v>0</v>
      </c>
      <c r="AA88" s="17" t="s">
        <v>169</v>
      </c>
      <c r="AB88" s="18">
        <f t="shared" si="19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136</v>
      </c>
      <c r="B89" s="1" t="s">
        <v>43</v>
      </c>
      <c r="C89" s="1">
        <v>42</v>
      </c>
      <c r="D89" s="1"/>
      <c r="E89" s="1">
        <v>6</v>
      </c>
      <c r="F89" s="1">
        <v>36</v>
      </c>
      <c r="G89" s="6">
        <v>0.45</v>
      </c>
      <c r="H89" s="1" t="e">
        <v>#N/A</v>
      </c>
      <c r="I89" s="1" t="s">
        <v>32</v>
      </c>
      <c r="J89" s="1">
        <v>6</v>
      </c>
      <c r="K89" s="1">
        <f t="shared" si="16"/>
        <v>0</v>
      </c>
      <c r="L89" s="1"/>
      <c r="M89" s="1"/>
      <c r="N89" s="1"/>
      <c r="O89" s="1">
        <f t="shared" si="17"/>
        <v>1.2</v>
      </c>
      <c r="P89" s="5"/>
      <c r="Q89" s="5"/>
      <c r="R89" s="1"/>
      <c r="S89" s="1">
        <f t="shared" si="20"/>
        <v>30</v>
      </c>
      <c r="T89" s="1">
        <f t="shared" si="21"/>
        <v>30</v>
      </c>
      <c r="U89" s="1">
        <v>0.6</v>
      </c>
      <c r="V89" s="1">
        <v>0</v>
      </c>
      <c r="W89" s="1">
        <v>0</v>
      </c>
      <c r="X89" s="1">
        <v>0.4</v>
      </c>
      <c r="Y89" s="1">
        <v>0.4</v>
      </c>
      <c r="Z89" s="1">
        <v>0</v>
      </c>
      <c r="AA89" s="14" t="s">
        <v>41</v>
      </c>
      <c r="AB89" s="1">
        <f t="shared" si="19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8" t="s">
        <v>137</v>
      </c>
      <c r="B90" s="18" t="s">
        <v>31</v>
      </c>
      <c r="C90" s="18">
        <v>61.094000000000001</v>
      </c>
      <c r="D90" s="18"/>
      <c r="E90" s="18">
        <v>24.669</v>
      </c>
      <c r="F90" s="18">
        <v>32.311999999999998</v>
      </c>
      <c r="G90" s="19">
        <v>0</v>
      </c>
      <c r="H90" s="18" t="e">
        <v>#N/A</v>
      </c>
      <c r="I90" s="18" t="s">
        <v>32</v>
      </c>
      <c r="J90" s="18">
        <v>25.1</v>
      </c>
      <c r="K90" s="18">
        <f t="shared" si="16"/>
        <v>-0.43100000000000094</v>
      </c>
      <c r="L90" s="18"/>
      <c r="M90" s="18"/>
      <c r="N90" s="18"/>
      <c r="O90" s="18">
        <f t="shared" si="17"/>
        <v>4.9337999999999997</v>
      </c>
      <c r="P90" s="20"/>
      <c r="Q90" s="20"/>
      <c r="R90" s="18"/>
      <c r="S90" s="18">
        <f t="shared" si="20"/>
        <v>6.5491102193035795</v>
      </c>
      <c r="T90" s="18">
        <f t="shared" si="21"/>
        <v>6.5491102193035795</v>
      </c>
      <c r="U90" s="18">
        <v>0.73819999999999997</v>
      </c>
      <c r="V90" s="18">
        <v>0.73819999999999997</v>
      </c>
      <c r="W90" s="18">
        <v>1.4832000000000001</v>
      </c>
      <c r="X90" s="18">
        <v>1.4832000000000001</v>
      </c>
      <c r="Y90" s="18">
        <v>5.3340000000000014</v>
      </c>
      <c r="Z90" s="18">
        <v>5.8583999999999996</v>
      </c>
      <c r="AA90" s="17" t="s">
        <v>98</v>
      </c>
      <c r="AB90" s="18">
        <f t="shared" si="19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0" t="s">
        <v>138</v>
      </c>
      <c r="B91" s="10" t="s">
        <v>43</v>
      </c>
      <c r="C91" s="10">
        <v>24</v>
      </c>
      <c r="D91" s="10">
        <v>18</v>
      </c>
      <c r="E91" s="10"/>
      <c r="F91" s="10">
        <v>42</v>
      </c>
      <c r="G91" s="11">
        <v>0</v>
      </c>
      <c r="H91" s="10" t="e">
        <v>#N/A</v>
      </c>
      <c r="I91" s="10" t="s">
        <v>48</v>
      </c>
      <c r="J91" s="10"/>
      <c r="K91" s="10">
        <f t="shared" si="16"/>
        <v>0</v>
      </c>
      <c r="L91" s="10"/>
      <c r="M91" s="10"/>
      <c r="N91" s="10"/>
      <c r="O91" s="10">
        <f t="shared" si="17"/>
        <v>0</v>
      </c>
      <c r="P91" s="12"/>
      <c r="Q91" s="12"/>
      <c r="R91" s="10"/>
      <c r="S91" s="10" t="e">
        <f t="shared" si="20"/>
        <v>#DIV/0!</v>
      </c>
      <c r="T91" s="10" t="e">
        <f t="shared" si="21"/>
        <v>#DIV/0!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 t="s">
        <v>139</v>
      </c>
      <c r="AB91" s="10">
        <f t="shared" si="19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0" t="s">
        <v>140</v>
      </c>
      <c r="B92" s="10" t="s">
        <v>43</v>
      </c>
      <c r="C92" s="10">
        <v>15</v>
      </c>
      <c r="D92" s="10"/>
      <c r="E92" s="15">
        <v>6</v>
      </c>
      <c r="F92" s="15">
        <v>6</v>
      </c>
      <c r="G92" s="11">
        <v>0</v>
      </c>
      <c r="H92" s="10" t="e">
        <v>#N/A</v>
      </c>
      <c r="I92" s="10" t="s">
        <v>48</v>
      </c>
      <c r="J92" s="10">
        <v>6</v>
      </c>
      <c r="K92" s="10">
        <f t="shared" si="16"/>
        <v>0</v>
      </c>
      <c r="L92" s="10"/>
      <c r="M92" s="10"/>
      <c r="N92" s="10"/>
      <c r="O92" s="10">
        <f t="shared" si="17"/>
        <v>1.2</v>
      </c>
      <c r="P92" s="12"/>
      <c r="Q92" s="12"/>
      <c r="R92" s="10"/>
      <c r="S92" s="10">
        <f t="shared" si="20"/>
        <v>5</v>
      </c>
      <c r="T92" s="10">
        <f t="shared" si="21"/>
        <v>5</v>
      </c>
      <c r="U92" s="10">
        <v>0.6</v>
      </c>
      <c r="V92" s="10">
        <v>0.6</v>
      </c>
      <c r="W92" s="10">
        <v>0.4</v>
      </c>
      <c r="X92" s="10">
        <v>1</v>
      </c>
      <c r="Y92" s="10">
        <v>2.6</v>
      </c>
      <c r="Z92" s="10">
        <v>2.2000000000000002</v>
      </c>
      <c r="AA92" s="10" t="s">
        <v>141</v>
      </c>
      <c r="AB92" s="10">
        <f t="shared" si="19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0" t="s">
        <v>142</v>
      </c>
      <c r="B93" s="10" t="s">
        <v>43</v>
      </c>
      <c r="C93" s="10">
        <v>3</v>
      </c>
      <c r="D93" s="10"/>
      <c r="E93" s="10">
        <v>1</v>
      </c>
      <c r="F93" s="10">
        <v>2</v>
      </c>
      <c r="G93" s="11">
        <v>0</v>
      </c>
      <c r="H93" s="10">
        <v>50</v>
      </c>
      <c r="I93" s="10" t="s">
        <v>48</v>
      </c>
      <c r="J93" s="10">
        <v>1</v>
      </c>
      <c r="K93" s="10">
        <f t="shared" si="16"/>
        <v>0</v>
      </c>
      <c r="L93" s="10"/>
      <c r="M93" s="10"/>
      <c r="N93" s="10"/>
      <c r="O93" s="10">
        <f t="shared" si="17"/>
        <v>0.2</v>
      </c>
      <c r="P93" s="12"/>
      <c r="Q93" s="12"/>
      <c r="R93" s="10"/>
      <c r="S93" s="10">
        <f t="shared" si="20"/>
        <v>10</v>
      </c>
      <c r="T93" s="10">
        <f t="shared" si="21"/>
        <v>10</v>
      </c>
      <c r="U93" s="10">
        <v>0.4</v>
      </c>
      <c r="V93" s="10">
        <v>0.4</v>
      </c>
      <c r="W93" s="10">
        <v>0.2</v>
      </c>
      <c r="X93" s="10">
        <v>0.4</v>
      </c>
      <c r="Y93" s="10">
        <v>-0.2</v>
      </c>
      <c r="Z93" s="10">
        <v>0</v>
      </c>
      <c r="AA93" s="14" t="s">
        <v>41</v>
      </c>
      <c r="AB93" s="10">
        <f t="shared" si="19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143</v>
      </c>
      <c r="B94" s="1" t="s">
        <v>31</v>
      </c>
      <c r="C94" s="1">
        <v>327.53399999999999</v>
      </c>
      <c r="D94" s="1"/>
      <c r="E94" s="1">
        <v>112.488</v>
      </c>
      <c r="F94" s="1">
        <v>171.09399999999999</v>
      </c>
      <c r="G94" s="6">
        <v>1</v>
      </c>
      <c r="H94" s="1">
        <v>40</v>
      </c>
      <c r="I94" s="1" t="s">
        <v>32</v>
      </c>
      <c r="J94" s="1">
        <v>107.806</v>
      </c>
      <c r="K94" s="1">
        <f t="shared" si="16"/>
        <v>4.6820000000000022</v>
      </c>
      <c r="L94" s="1"/>
      <c r="M94" s="1"/>
      <c r="N94" s="1"/>
      <c r="O94" s="1">
        <f t="shared" si="17"/>
        <v>22.497599999999998</v>
      </c>
      <c r="P94" s="5">
        <f>11*O94-N94-F94</f>
        <v>76.379599999999982</v>
      </c>
      <c r="Q94" s="5"/>
      <c r="R94" s="1"/>
      <c r="S94" s="1">
        <f t="shared" si="20"/>
        <v>11</v>
      </c>
      <c r="T94" s="1">
        <f t="shared" si="21"/>
        <v>7.6049889766019492</v>
      </c>
      <c r="U94" s="1">
        <v>21.930599999999998</v>
      </c>
      <c r="V94" s="1">
        <v>21.889199999999999</v>
      </c>
      <c r="W94" s="1">
        <v>22.498799999999999</v>
      </c>
      <c r="X94" s="1">
        <v>21.398599999999998</v>
      </c>
      <c r="Y94" s="1">
        <v>27.604399999999998</v>
      </c>
      <c r="Z94" s="1">
        <v>30.718399999999999</v>
      </c>
      <c r="AA94" s="1"/>
      <c r="AB94" s="1">
        <f t="shared" si="19"/>
        <v>76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0" t="s">
        <v>144</v>
      </c>
      <c r="B95" s="10" t="s">
        <v>43</v>
      </c>
      <c r="C95" s="10">
        <v>2</v>
      </c>
      <c r="D95" s="10">
        <v>2</v>
      </c>
      <c r="E95" s="10"/>
      <c r="F95" s="10">
        <v>4</v>
      </c>
      <c r="G95" s="11">
        <v>0</v>
      </c>
      <c r="H95" s="10">
        <v>730</v>
      </c>
      <c r="I95" s="10" t="s">
        <v>48</v>
      </c>
      <c r="J95" s="10"/>
      <c r="K95" s="10">
        <f t="shared" si="16"/>
        <v>0</v>
      </c>
      <c r="L95" s="10"/>
      <c r="M95" s="10"/>
      <c r="N95" s="10"/>
      <c r="O95" s="10">
        <f t="shared" si="17"/>
        <v>0</v>
      </c>
      <c r="P95" s="12"/>
      <c r="Q95" s="12"/>
      <c r="R95" s="10"/>
      <c r="S95" s="10" t="e">
        <f t="shared" si="20"/>
        <v>#DIV/0!</v>
      </c>
      <c r="T95" s="10" t="e">
        <f t="shared" si="21"/>
        <v>#DIV/0!</v>
      </c>
      <c r="U95" s="10">
        <v>0</v>
      </c>
      <c r="V95" s="10">
        <v>0</v>
      </c>
      <c r="W95" s="10">
        <v>0</v>
      </c>
      <c r="X95" s="10">
        <v>0.6</v>
      </c>
      <c r="Y95" s="10">
        <v>2</v>
      </c>
      <c r="Z95" s="10">
        <v>1.4</v>
      </c>
      <c r="AA95" s="14" t="s">
        <v>41</v>
      </c>
      <c r="AB95" s="10">
        <f t="shared" si="19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0" t="s">
        <v>145</v>
      </c>
      <c r="B96" s="10" t="s">
        <v>43</v>
      </c>
      <c r="C96" s="10">
        <v>15</v>
      </c>
      <c r="D96" s="10">
        <v>2</v>
      </c>
      <c r="E96" s="15">
        <v>4</v>
      </c>
      <c r="F96" s="15">
        <v>12</v>
      </c>
      <c r="G96" s="11">
        <v>0</v>
      </c>
      <c r="H96" s="10" t="e">
        <v>#N/A</v>
      </c>
      <c r="I96" s="10" t="s">
        <v>48</v>
      </c>
      <c r="J96" s="10">
        <v>4</v>
      </c>
      <c r="K96" s="10">
        <f t="shared" si="16"/>
        <v>0</v>
      </c>
      <c r="L96" s="10"/>
      <c r="M96" s="10"/>
      <c r="N96" s="10"/>
      <c r="O96" s="10">
        <f t="shared" si="17"/>
        <v>0.8</v>
      </c>
      <c r="P96" s="12"/>
      <c r="Q96" s="12"/>
      <c r="R96" s="10"/>
      <c r="S96" s="10">
        <f t="shared" si="20"/>
        <v>15</v>
      </c>
      <c r="T96" s="10">
        <f t="shared" si="21"/>
        <v>15</v>
      </c>
      <c r="U96" s="10">
        <v>1.2</v>
      </c>
      <c r="V96" s="10">
        <v>1.6</v>
      </c>
      <c r="W96" s="10">
        <v>1.6</v>
      </c>
      <c r="X96" s="10">
        <v>1.2</v>
      </c>
      <c r="Y96" s="10">
        <v>0</v>
      </c>
      <c r="Z96" s="10">
        <v>0.4</v>
      </c>
      <c r="AA96" s="17" t="s">
        <v>167</v>
      </c>
      <c r="AB96" s="10">
        <f t="shared" si="19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0" t="s">
        <v>146</v>
      </c>
      <c r="B97" s="10" t="s">
        <v>43</v>
      </c>
      <c r="C97" s="10">
        <v>30</v>
      </c>
      <c r="D97" s="10"/>
      <c r="E97" s="15">
        <v>4</v>
      </c>
      <c r="F97" s="15">
        <v>25</v>
      </c>
      <c r="G97" s="11">
        <v>0</v>
      </c>
      <c r="H97" s="10" t="e">
        <v>#N/A</v>
      </c>
      <c r="I97" s="10" t="s">
        <v>48</v>
      </c>
      <c r="J97" s="10">
        <v>4</v>
      </c>
      <c r="K97" s="10">
        <f t="shared" si="16"/>
        <v>0</v>
      </c>
      <c r="L97" s="10"/>
      <c r="M97" s="10"/>
      <c r="N97" s="10"/>
      <c r="O97" s="10">
        <f t="shared" si="17"/>
        <v>0.8</v>
      </c>
      <c r="P97" s="12"/>
      <c r="Q97" s="12"/>
      <c r="R97" s="10"/>
      <c r="S97" s="10">
        <f t="shared" si="20"/>
        <v>31.25</v>
      </c>
      <c r="T97" s="10">
        <f t="shared" si="21"/>
        <v>31.25</v>
      </c>
      <c r="U97" s="10">
        <v>0.2</v>
      </c>
      <c r="V97" s="10">
        <v>0.2</v>
      </c>
      <c r="W97" s="10">
        <v>0</v>
      </c>
      <c r="X97" s="10">
        <v>0</v>
      </c>
      <c r="Y97" s="10">
        <v>0</v>
      </c>
      <c r="Z97" s="10">
        <v>0</v>
      </c>
      <c r="AA97" s="10" t="s">
        <v>147</v>
      </c>
      <c r="AB97" s="10">
        <f t="shared" si="19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0" t="s">
        <v>148</v>
      </c>
      <c r="B98" s="10" t="s">
        <v>31</v>
      </c>
      <c r="C98" s="10">
        <v>79.462999999999994</v>
      </c>
      <c r="D98" s="10"/>
      <c r="E98" s="10"/>
      <c r="F98" s="10"/>
      <c r="G98" s="11">
        <v>0</v>
      </c>
      <c r="H98" s="10">
        <v>55</v>
      </c>
      <c r="I98" s="10" t="s">
        <v>48</v>
      </c>
      <c r="J98" s="10">
        <v>16.350000000000001</v>
      </c>
      <c r="K98" s="10">
        <f t="shared" ref="K98:K110" si="23">E98-J98</f>
        <v>-16.350000000000001</v>
      </c>
      <c r="L98" s="10"/>
      <c r="M98" s="10"/>
      <c r="N98" s="10"/>
      <c r="O98" s="10">
        <f t="shared" si="17"/>
        <v>0</v>
      </c>
      <c r="P98" s="12"/>
      <c r="Q98" s="12"/>
      <c r="R98" s="10"/>
      <c r="S98" s="10" t="e">
        <f t="shared" si="20"/>
        <v>#DIV/0!</v>
      </c>
      <c r="T98" s="10" t="e">
        <f t="shared" si="21"/>
        <v>#DIV/0!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3" t="s">
        <v>165</v>
      </c>
      <c r="AB98" s="10">
        <f t="shared" si="19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149</v>
      </c>
      <c r="B99" s="1" t="s">
        <v>43</v>
      </c>
      <c r="C99" s="1">
        <v>60</v>
      </c>
      <c r="D99" s="1">
        <v>3</v>
      </c>
      <c r="E99" s="1">
        <v>11</v>
      </c>
      <c r="F99" s="1">
        <v>52</v>
      </c>
      <c r="G99" s="6">
        <v>0.35</v>
      </c>
      <c r="H99" s="1">
        <v>40</v>
      </c>
      <c r="I99" s="1" t="s">
        <v>32</v>
      </c>
      <c r="J99" s="1">
        <v>11</v>
      </c>
      <c r="K99" s="1">
        <f t="shared" si="23"/>
        <v>0</v>
      </c>
      <c r="L99" s="1"/>
      <c r="M99" s="1"/>
      <c r="N99" s="1"/>
      <c r="O99" s="1">
        <f t="shared" si="17"/>
        <v>2.2000000000000002</v>
      </c>
      <c r="P99" s="5"/>
      <c r="Q99" s="5"/>
      <c r="R99" s="1"/>
      <c r="S99" s="1">
        <f t="shared" si="20"/>
        <v>23.636363636363633</v>
      </c>
      <c r="T99" s="1">
        <f t="shared" si="21"/>
        <v>23.636363636363633</v>
      </c>
      <c r="U99" s="1">
        <v>2.8</v>
      </c>
      <c r="V99" s="1">
        <v>1.8</v>
      </c>
      <c r="W99" s="1">
        <v>1.4</v>
      </c>
      <c r="X99" s="1">
        <v>1.4</v>
      </c>
      <c r="Y99" s="1">
        <v>1.2</v>
      </c>
      <c r="Z99" s="1">
        <v>1.2</v>
      </c>
      <c r="AA99" s="14" t="s">
        <v>41</v>
      </c>
      <c r="AB99" s="1">
        <f t="shared" si="19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22" t="s">
        <v>150</v>
      </c>
      <c r="B100" s="1" t="s">
        <v>43</v>
      </c>
      <c r="C100" s="1"/>
      <c r="D100" s="1"/>
      <c r="E100" s="15">
        <f>E101</f>
        <v>14</v>
      </c>
      <c r="F100" s="15">
        <f>F101</f>
        <v>31</v>
      </c>
      <c r="G100" s="6">
        <v>0.35</v>
      </c>
      <c r="H100" s="1" t="e">
        <v>#N/A</v>
      </c>
      <c r="I100" s="1" t="s">
        <v>32</v>
      </c>
      <c r="J100" s="1"/>
      <c r="K100" s="1">
        <f t="shared" si="23"/>
        <v>14</v>
      </c>
      <c r="L100" s="1"/>
      <c r="M100" s="1"/>
      <c r="N100" s="1">
        <v>14.400000000000009</v>
      </c>
      <c r="O100" s="1">
        <f t="shared" si="17"/>
        <v>2.8</v>
      </c>
      <c r="P100" s="5"/>
      <c r="Q100" s="5"/>
      <c r="R100" s="1"/>
      <c r="S100" s="1">
        <f t="shared" si="20"/>
        <v>16.214285714285719</v>
      </c>
      <c r="T100" s="1">
        <f t="shared" si="21"/>
        <v>16.214285714285719</v>
      </c>
      <c r="U100" s="1">
        <v>3.2</v>
      </c>
      <c r="V100" s="1">
        <v>3.4</v>
      </c>
      <c r="W100" s="1">
        <v>4</v>
      </c>
      <c r="X100" s="1">
        <v>3.6</v>
      </c>
      <c r="Y100" s="1">
        <v>2.4</v>
      </c>
      <c r="Z100" s="1">
        <v>4.2</v>
      </c>
      <c r="AA100" s="17" t="s">
        <v>170</v>
      </c>
      <c r="AB100" s="1">
        <f t="shared" si="19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0" t="s">
        <v>151</v>
      </c>
      <c r="B101" s="10" t="s">
        <v>43</v>
      </c>
      <c r="C101" s="10">
        <v>29</v>
      </c>
      <c r="D101" s="10">
        <v>16</v>
      </c>
      <c r="E101" s="15">
        <v>14</v>
      </c>
      <c r="F101" s="15">
        <v>31</v>
      </c>
      <c r="G101" s="11">
        <v>0</v>
      </c>
      <c r="H101" s="10">
        <v>45</v>
      </c>
      <c r="I101" s="10" t="s">
        <v>48</v>
      </c>
      <c r="J101" s="10">
        <v>14</v>
      </c>
      <c r="K101" s="10">
        <f t="shared" si="23"/>
        <v>0</v>
      </c>
      <c r="L101" s="10"/>
      <c r="M101" s="10"/>
      <c r="N101" s="10"/>
      <c r="O101" s="10">
        <f t="shared" si="17"/>
        <v>2.8</v>
      </c>
      <c r="P101" s="12"/>
      <c r="Q101" s="12"/>
      <c r="R101" s="10"/>
      <c r="S101" s="10">
        <f t="shared" si="20"/>
        <v>11.071428571428573</v>
      </c>
      <c r="T101" s="10">
        <f t="shared" si="21"/>
        <v>11.071428571428573</v>
      </c>
      <c r="U101" s="10">
        <v>3.2</v>
      </c>
      <c r="V101" s="10">
        <v>3.4</v>
      </c>
      <c r="W101" s="10">
        <v>4</v>
      </c>
      <c r="X101" s="10">
        <v>3.6</v>
      </c>
      <c r="Y101" s="10">
        <v>2.4</v>
      </c>
      <c r="Z101" s="10">
        <v>4.2</v>
      </c>
      <c r="AA101" s="10" t="s">
        <v>152</v>
      </c>
      <c r="AB101" s="10">
        <f t="shared" si="19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153</v>
      </c>
      <c r="B102" s="1" t="s">
        <v>31</v>
      </c>
      <c r="C102" s="1">
        <v>15.467000000000001</v>
      </c>
      <c r="D102" s="1">
        <v>2.778</v>
      </c>
      <c r="E102" s="1"/>
      <c r="F102" s="1"/>
      <c r="G102" s="6">
        <v>1</v>
      </c>
      <c r="H102" s="1">
        <v>50</v>
      </c>
      <c r="I102" s="1" t="s">
        <v>32</v>
      </c>
      <c r="J102" s="1"/>
      <c r="K102" s="1">
        <f t="shared" si="23"/>
        <v>0</v>
      </c>
      <c r="L102" s="1"/>
      <c r="M102" s="1"/>
      <c r="N102" s="1">
        <v>20.9664</v>
      </c>
      <c r="O102" s="1">
        <f t="shared" ref="O102:O110" si="24">E102/5</f>
        <v>0</v>
      </c>
      <c r="P102" s="5"/>
      <c r="Q102" s="5"/>
      <c r="R102" s="1"/>
      <c r="S102" s="1" t="e">
        <f t="shared" si="20"/>
        <v>#DIV/0!</v>
      </c>
      <c r="T102" s="1" t="e">
        <f t="shared" si="21"/>
        <v>#DIV/0!</v>
      </c>
      <c r="U102" s="1">
        <v>4.2141999999999999</v>
      </c>
      <c r="V102" s="1">
        <v>4.4710000000000001</v>
      </c>
      <c r="W102" s="1">
        <v>1.6712</v>
      </c>
      <c r="X102" s="1">
        <v>1.9783999999999999</v>
      </c>
      <c r="Y102" s="1">
        <v>1.4036</v>
      </c>
      <c r="Z102" s="1">
        <v>0.83960000000000012</v>
      </c>
      <c r="AA102" s="1"/>
      <c r="AB102" s="1">
        <f t="shared" ref="AB102:AB110" si="25">ROUND(P102*G102,0)</f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0" t="s">
        <v>154</v>
      </c>
      <c r="B103" s="10" t="s">
        <v>31</v>
      </c>
      <c r="C103" s="10">
        <v>68</v>
      </c>
      <c r="D103" s="10">
        <v>33.795000000000002</v>
      </c>
      <c r="E103" s="10"/>
      <c r="F103" s="10">
        <v>101.795</v>
      </c>
      <c r="G103" s="11">
        <v>0</v>
      </c>
      <c r="H103" s="10">
        <v>50</v>
      </c>
      <c r="I103" s="10" t="s">
        <v>48</v>
      </c>
      <c r="J103" s="10"/>
      <c r="K103" s="10">
        <f t="shared" si="23"/>
        <v>0</v>
      </c>
      <c r="L103" s="10"/>
      <c r="M103" s="10"/>
      <c r="N103" s="10"/>
      <c r="O103" s="10">
        <f t="shared" si="24"/>
        <v>0</v>
      </c>
      <c r="P103" s="12"/>
      <c r="Q103" s="12"/>
      <c r="R103" s="10"/>
      <c r="S103" s="10" t="e">
        <f t="shared" si="20"/>
        <v>#DIV/0!</v>
      </c>
      <c r="T103" s="10" t="e">
        <f t="shared" si="21"/>
        <v>#DIV/0!</v>
      </c>
      <c r="U103" s="10">
        <v>0.28039999999999998</v>
      </c>
      <c r="V103" s="10">
        <v>0.28039999999999998</v>
      </c>
      <c r="W103" s="10">
        <v>0</v>
      </c>
      <c r="X103" s="10">
        <v>0</v>
      </c>
      <c r="Y103" s="10">
        <v>1.1175999999999999</v>
      </c>
      <c r="Z103" s="10">
        <v>1.1175999999999999</v>
      </c>
      <c r="AA103" s="16" t="s">
        <v>41</v>
      </c>
      <c r="AB103" s="10">
        <f t="shared" si="25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155</v>
      </c>
      <c r="B104" s="1" t="s">
        <v>31</v>
      </c>
      <c r="C104" s="1">
        <v>64.494</v>
      </c>
      <c r="D104" s="1"/>
      <c r="E104" s="1">
        <v>58.712000000000003</v>
      </c>
      <c r="F104" s="1">
        <v>1.462</v>
      </c>
      <c r="G104" s="6">
        <v>1</v>
      </c>
      <c r="H104" s="1" t="e">
        <v>#N/A</v>
      </c>
      <c r="I104" s="1" t="s">
        <v>32</v>
      </c>
      <c r="J104" s="1">
        <v>80.099999999999994</v>
      </c>
      <c r="K104" s="1">
        <f t="shared" si="23"/>
        <v>-21.387999999999991</v>
      </c>
      <c r="L104" s="1"/>
      <c r="M104" s="1"/>
      <c r="N104" s="1">
        <v>38.765999999999998</v>
      </c>
      <c r="O104" s="1">
        <f t="shared" si="24"/>
        <v>11.7424</v>
      </c>
      <c r="P104" s="5">
        <f>10*O104-N104-F104</f>
        <v>77.196000000000012</v>
      </c>
      <c r="Q104" s="5"/>
      <c r="R104" s="1"/>
      <c r="S104" s="1">
        <f t="shared" si="20"/>
        <v>10</v>
      </c>
      <c r="T104" s="1">
        <f t="shared" si="21"/>
        <v>3.4258754598719174</v>
      </c>
      <c r="U104" s="1">
        <v>7.0549999999999997</v>
      </c>
      <c r="V104" s="1">
        <v>5.6257999999999999</v>
      </c>
      <c r="W104" s="1">
        <v>6.4067999999999996</v>
      </c>
      <c r="X104" s="1">
        <v>6.7352000000000007</v>
      </c>
      <c r="Y104" s="1">
        <v>7.2656000000000009</v>
      </c>
      <c r="Z104" s="1">
        <v>5.5103999999999997</v>
      </c>
      <c r="AA104" s="1"/>
      <c r="AB104" s="1">
        <f t="shared" si="25"/>
        <v>77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156</v>
      </c>
      <c r="B105" s="1" t="s">
        <v>31</v>
      </c>
      <c r="C105" s="1">
        <v>91.075000000000003</v>
      </c>
      <c r="D105" s="1">
        <v>103.83499999999999</v>
      </c>
      <c r="E105" s="1">
        <v>80.195999999999998</v>
      </c>
      <c r="F105" s="1">
        <v>106.05500000000001</v>
      </c>
      <c r="G105" s="6">
        <v>1</v>
      </c>
      <c r="H105" s="1" t="e">
        <v>#N/A</v>
      </c>
      <c r="I105" s="1" t="s">
        <v>32</v>
      </c>
      <c r="J105" s="1">
        <v>72.38</v>
      </c>
      <c r="K105" s="1">
        <f t="shared" si="23"/>
        <v>7.8160000000000025</v>
      </c>
      <c r="L105" s="1"/>
      <c r="M105" s="1"/>
      <c r="N105" s="1"/>
      <c r="O105" s="1">
        <f t="shared" si="24"/>
        <v>16.039200000000001</v>
      </c>
      <c r="P105" s="5">
        <f t="shared" ref="P105" si="26">11*O105-N105-F105</f>
        <v>70.376200000000011</v>
      </c>
      <c r="Q105" s="5"/>
      <c r="R105" s="1"/>
      <c r="S105" s="1">
        <f t="shared" si="20"/>
        <v>11</v>
      </c>
      <c r="T105" s="1">
        <f t="shared" si="21"/>
        <v>6.6122375180807023</v>
      </c>
      <c r="U105" s="1">
        <v>5.7901999999999996</v>
      </c>
      <c r="V105" s="1">
        <v>6.6721999999999992</v>
      </c>
      <c r="W105" s="1">
        <v>14.4682</v>
      </c>
      <c r="X105" s="1">
        <v>12.1434</v>
      </c>
      <c r="Y105" s="1">
        <v>12.7362</v>
      </c>
      <c r="Z105" s="1">
        <v>14.2094</v>
      </c>
      <c r="AA105" s="1"/>
      <c r="AB105" s="1">
        <f t="shared" si="25"/>
        <v>70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0" t="s">
        <v>157</v>
      </c>
      <c r="B106" s="10" t="s">
        <v>31</v>
      </c>
      <c r="C106" s="10">
        <v>4.0730000000000004</v>
      </c>
      <c r="D106" s="10"/>
      <c r="E106" s="10"/>
      <c r="F106" s="10"/>
      <c r="G106" s="11">
        <v>0</v>
      </c>
      <c r="H106" s="10" t="e">
        <v>#N/A</v>
      </c>
      <c r="I106" s="10" t="s">
        <v>48</v>
      </c>
      <c r="J106" s="10">
        <v>10.5</v>
      </c>
      <c r="K106" s="10">
        <f t="shared" si="23"/>
        <v>-10.5</v>
      </c>
      <c r="L106" s="10"/>
      <c r="M106" s="10"/>
      <c r="N106" s="10"/>
      <c r="O106" s="10">
        <f t="shared" si="24"/>
        <v>0</v>
      </c>
      <c r="P106" s="12"/>
      <c r="Q106" s="12"/>
      <c r="R106" s="10"/>
      <c r="S106" s="10" t="e">
        <f t="shared" si="20"/>
        <v>#DIV/0!</v>
      </c>
      <c r="T106" s="10" t="e">
        <f t="shared" si="21"/>
        <v>#DIV/0!</v>
      </c>
      <c r="U106" s="10">
        <v>0</v>
      </c>
      <c r="V106" s="10">
        <v>0</v>
      </c>
      <c r="W106" s="10">
        <v>0</v>
      </c>
      <c r="X106" s="10">
        <v>0</v>
      </c>
      <c r="Y106" s="10">
        <v>8.9499999999999993</v>
      </c>
      <c r="Z106" s="10">
        <v>10.385199999999999</v>
      </c>
      <c r="AA106" s="10"/>
      <c r="AB106" s="10">
        <f t="shared" si="25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158</v>
      </c>
      <c r="B107" s="1" t="s">
        <v>43</v>
      </c>
      <c r="C107" s="1">
        <v>9</v>
      </c>
      <c r="D107" s="1">
        <v>70</v>
      </c>
      <c r="E107" s="1">
        <v>26</v>
      </c>
      <c r="F107" s="1">
        <v>46</v>
      </c>
      <c r="G107" s="6">
        <v>0.4</v>
      </c>
      <c r="H107" s="1" t="e">
        <v>#N/A</v>
      </c>
      <c r="I107" s="1" t="s">
        <v>32</v>
      </c>
      <c r="J107" s="1">
        <v>26</v>
      </c>
      <c r="K107" s="1">
        <f t="shared" si="23"/>
        <v>0</v>
      </c>
      <c r="L107" s="1"/>
      <c r="M107" s="1"/>
      <c r="N107" s="1"/>
      <c r="O107" s="1">
        <f t="shared" si="24"/>
        <v>5.2</v>
      </c>
      <c r="P107" s="5">
        <f>11*O107-N107-F107</f>
        <v>11.200000000000003</v>
      </c>
      <c r="Q107" s="5"/>
      <c r="R107" s="1"/>
      <c r="S107" s="1">
        <f t="shared" si="20"/>
        <v>11</v>
      </c>
      <c r="T107" s="1">
        <f t="shared" si="21"/>
        <v>8.8461538461538467</v>
      </c>
      <c r="U107" s="1">
        <v>4.8</v>
      </c>
      <c r="V107" s="1">
        <v>5.6</v>
      </c>
      <c r="W107" s="1">
        <v>4.8</v>
      </c>
      <c r="X107" s="1">
        <v>4</v>
      </c>
      <c r="Y107" s="1">
        <v>2</v>
      </c>
      <c r="Z107" s="1">
        <v>4</v>
      </c>
      <c r="AA107" s="1"/>
      <c r="AB107" s="1">
        <f t="shared" si="25"/>
        <v>4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0" t="s">
        <v>159</v>
      </c>
      <c r="B108" s="10" t="s">
        <v>31</v>
      </c>
      <c r="C108" s="10">
        <v>44.097000000000001</v>
      </c>
      <c r="D108" s="10">
        <v>4.0730000000000004</v>
      </c>
      <c r="E108" s="10">
        <v>18.55</v>
      </c>
      <c r="F108" s="10">
        <v>25.36</v>
      </c>
      <c r="G108" s="11">
        <v>0</v>
      </c>
      <c r="H108" s="10" t="e">
        <v>#N/A</v>
      </c>
      <c r="I108" s="10" t="s">
        <v>48</v>
      </c>
      <c r="J108" s="10">
        <v>16.899999999999999</v>
      </c>
      <c r="K108" s="10">
        <f t="shared" si="23"/>
        <v>1.6500000000000021</v>
      </c>
      <c r="L108" s="10"/>
      <c r="M108" s="10"/>
      <c r="N108" s="10"/>
      <c r="O108" s="10">
        <f t="shared" si="24"/>
        <v>3.71</v>
      </c>
      <c r="P108" s="12"/>
      <c r="Q108" s="12"/>
      <c r="R108" s="10"/>
      <c r="S108" s="10">
        <f t="shared" si="20"/>
        <v>6.835579514824798</v>
      </c>
      <c r="T108" s="10">
        <f t="shared" si="21"/>
        <v>6.835579514824798</v>
      </c>
      <c r="U108" s="10">
        <v>1.7223999999999999</v>
      </c>
      <c r="V108" s="10">
        <v>2.59</v>
      </c>
      <c r="W108" s="10">
        <v>2.6103999999999998</v>
      </c>
      <c r="X108" s="10">
        <v>1.7467999999999999</v>
      </c>
      <c r="Y108" s="10">
        <v>4.3224</v>
      </c>
      <c r="Z108" s="10">
        <v>3.7387999999999999</v>
      </c>
      <c r="AA108" s="17" t="s">
        <v>160</v>
      </c>
      <c r="AB108" s="10">
        <f t="shared" si="25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161</v>
      </c>
      <c r="B109" s="1" t="s">
        <v>43</v>
      </c>
      <c r="C109" s="1"/>
      <c r="D109" s="1">
        <v>49</v>
      </c>
      <c r="E109" s="1">
        <v>11</v>
      </c>
      <c r="F109" s="1">
        <v>11</v>
      </c>
      <c r="G109" s="6">
        <v>0.4</v>
      </c>
      <c r="H109" s="1" t="e">
        <v>#N/A</v>
      </c>
      <c r="I109" s="1" t="s">
        <v>32</v>
      </c>
      <c r="J109" s="1">
        <v>11</v>
      </c>
      <c r="K109" s="1">
        <f t="shared" si="23"/>
        <v>0</v>
      </c>
      <c r="L109" s="1"/>
      <c r="M109" s="1"/>
      <c r="N109" s="1"/>
      <c r="O109" s="1">
        <f t="shared" si="24"/>
        <v>2.2000000000000002</v>
      </c>
      <c r="P109" s="5">
        <f>11*O109-N109-F109</f>
        <v>13.200000000000003</v>
      </c>
      <c r="Q109" s="5"/>
      <c r="R109" s="1"/>
      <c r="S109" s="1">
        <f t="shared" si="20"/>
        <v>11</v>
      </c>
      <c r="T109" s="1">
        <f t="shared" si="21"/>
        <v>5</v>
      </c>
      <c r="U109" s="1">
        <v>0</v>
      </c>
      <c r="V109" s="1">
        <v>0</v>
      </c>
      <c r="W109" s="1">
        <v>3</v>
      </c>
      <c r="X109" s="1">
        <v>3.6</v>
      </c>
      <c r="Y109" s="1">
        <v>1</v>
      </c>
      <c r="Z109" s="1">
        <v>0.4</v>
      </c>
      <c r="AA109" s="1"/>
      <c r="AB109" s="1">
        <f t="shared" si="25"/>
        <v>5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8" t="s">
        <v>162</v>
      </c>
      <c r="B110" s="18" t="s">
        <v>31</v>
      </c>
      <c r="C110" s="18"/>
      <c r="D110" s="18"/>
      <c r="E110" s="18"/>
      <c r="F110" s="18"/>
      <c r="G110" s="19">
        <v>0</v>
      </c>
      <c r="H110" s="18">
        <v>40</v>
      </c>
      <c r="I110" s="18" t="s">
        <v>32</v>
      </c>
      <c r="J110" s="18"/>
      <c r="K110" s="18">
        <f t="shared" si="23"/>
        <v>0</v>
      </c>
      <c r="L110" s="18"/>
      <c r="M110" s="18"/>
      <c r="N110" s="18"/>
      <c r="O110" s="18">
        <f t="shared" si="24"/>
        <v>0</v>
      </c>
      <c r="P110" s="20"/>
      <c r="Q110" s="20"/>
      <c r="R110" s="18"/>
      <c r="S110" s="18" t="e">
        <f t="shared" si="20"/>
        <v>#DIV/0!</v>
      </c>
      <c r="T110" s="18" t="e">
        <f t="shared" si="21"/>
        <v>#DIV/0!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 t="s">
        <v>60</v>
      </c>
      <c r="AB110" s="18">
        <f t="shared" si="25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</sheetData>
  <autoFilter ref="A3:AB110" xr:uid="{67922A0D-B24B-439F-8E69-3CA540F644F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2024-04-24T11:18:46Z</dcterms:created>
  <dcterms:modified xsi:type="dcterms:W3CDTF">2024-04-25T08:28:28Z</dcterms:modified>
</cp:coreProperties>
</file>