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E144BF2-1A70-4A7A-8739-44F538C9A6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Y333" i="1" s="1"/>
  <c r="O333" i="1"/>
  <c r="Y332" i="1"/>
  <c r="Y338" i="1" s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Y315" i="1" s="1"/>
  <c r="O315" i="1"/>
  <c r="Y314" i="1"/>
  <c r="Y317" i="1" s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Y301" i="1" s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Y275" i="1" s="1"/>
  <c r="O275" i="1"/>
  <c r="Y274" i="1"/>
  <c r="Y277" i="1" s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9" i="1" s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J535" i="1" s="1"/>
  <c r="O207" i="1"/>
  <c r="W204" i="1"/>
  <c r="W203" i="1"/>
  <c r="X202" i="1"/>
  <c r="Y202" i="1" s="1"/>
  <c r="O202" i="1"/>
  <c r="Y201" i="1"/>
  <c r="X201" i="1"/>
  <c r="O201" i="1"/>
  <c r="X200" i="1"/>
  <c r="Y200" i="1" s="1"/>
  <c r="O200" i="1"/>
  <c r="Y199" i="1"/>
  <c r="Y203" i="1" s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X177" i="1" s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I535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H535" i="1" s="1"/>
  <c r="O149" i="1"/>
  <c r="W146" i="1"/>
  <c r="W145" i="1"/>
  <c r="X144" i="1"/>
  <c r="Y144" i="1" s="1"/>
  <c r="O144" i="1"/>
  <c r="Y143" i="1"/>
  <c r="X143" i="1"/>
  <c r="O143" i="1"/>
  <c r="X142" i="1"/>
  <c r="X145" i="1" s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8" i="1" s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X118" i="1" s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W52" i="1"/>
  <c r="Y51" i="1"/>
  <c r="X51" i="1"/>
  <c r="O51" i="1"/>
  <c r="X50" i="1"/>
  <c r="C535" i="1" s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525" i="1" s="1"/>
  <c r="W23" i="1"/>
  <c r="W529" i="1" s="1"/>
  <c r="X22" i="1"/>
  <c r="O22" i="1"/>
  <c r="H10" i="1"/>
  <c r="A9" i="1"/>
  <c r="D7" i="1"/>
  <c r="P6" i="1"/>
  <c r="O2" i="1"/>
  <c r="F10" i="1" l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H9" i="1"/>
  <c r="B535" i="1"/>
  <c r="X527" i="1"/>
  <c r="X526" i="1"/>
  <c r="X23" i="1"/>
  <c r="Y22" i="1"/>
  <c r="Y23" i="1" s="1"/>
  <c r="X24" i="1"/>
  <c r="X33" i="1"/>
  <c r="Y26" i="1"/>
  <c r="Y33" i="1" s="1"/>
  <c r="Y85" i="1"/>
  <c r="Y196" i="1"/>
  <c r="Y248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52" i="1"/>
  <c r="X60" i="1"/>
  <c r="X85" i="1"/>
  <c r="X93" i="1"/>
  <c r="X103" i="1"/>
  <c r="X119" i="1"/>
  <c r="X129" i="1"/>
  <c r="X138" i="1"/>
  <c r="X146" i="1"/>
  <c r="X159" i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530" i="1" l="1"/>
  <c r="X528" i="1"/>
  <c r="X525" i="1"/>
  <c r="X529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<sst xmlns="http://schemas.openxmlformats.org/spreadsheetml/2006/main" count="2243" uniqueCount="735">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</sst>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10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3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18" t="s">
        <v>7</v>
      </c>
      <c r="B5" s="484"/>
      <c r="C5" s="485"/>
      <c r="D5" s="410"/>
      <c r="E5" s="412"/>
      <c r="F5" s="698" t="s">
        <v>8</v>
      </c>
      <c r="G5" s="485"/>
      <c r="H5" s="410"/>
      <c r="I5" s="411"/>
      <c r="J5" s="411"/>
      <c r="K5" s="411"/>
      <c r="L5" s="412"/>
      <c r="M5" s="59"/>
      <c r="O5" s="24" t="s">
        <v>9</v>
      </c>
      <c r="P5" s="731">
        <v>45404</v>
      </c>
      <c r="Q5" s="527"/>
      <c r="S5" s="605" t="s">
        <v>10</v>
      </c>
      <c r="T5" s="424"/>
      <c r="U5" s="609" t="s">
        <v>11</v>
      </c>
      <c r="V5" s="527"/>
      <c r="AA5" s="51"/>
      <c r="AB5" s="51"/>
      <c r="AC5" s="51"/>
    </row>
    <row r="6" spans="1:30" s="355" customFormat="1" ht="24" customHeight="1" x14ac:dyDescent="0.2">
      <c r="A6" s="518" t="s">
        <v>12</v>
      </c>
      <c r="B6" s="484"/>
      <c r="C6" s="485"/>
      <c r="D6" s="668" t="s">
        <v>13</v>
      </c>
      <c r="E6" s="669"/>
      <c r="F6" s="669"/>
      <c r="G6" s="669"/>
      <c r="H6" s="669"/>
      <c r="I6" s="669"/>
      <c r="J6" s="669"/>
      <c r="K6" s="669"/>
      <c r="L6" s="527"/>
      <c r="M6" s="60"/>
      <c r="O6" s="24" t="s">
        <v>14</v>
      </c>
      <c r="P6" s="394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23" t="s">
        <v>15</v>
      </c>
      <c r="T6" s="424"/>
      <c r="U6" s="662" t="s">
        <v>16</v>
      </c>
      <c r="V6" s="443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5" t="str">
        <f>IFERROR(VLOOKUP(DeliveryAddress,Table,3,0),1)</f>
        <v>1</v>
      </c>
      <c r="E7" s="586"/>
      <c r="F7" s="586"/>
      <c r="G7" s="586"/>
      <c r="H7" s="586"/>
      <c r="I7" s="586"/>
      <c r="J7" s="586"/>
      <c r="K7" s="586"/>
      <c r="L7" s="557"/>
      <c r="M7" s="61"/>
      <c r="O7" s="24"/>
      <c r="P7" s="42"/>
      <c r="Q7" s="42"/>
      <c r="S7" s="374"/>
      <c r="T7" s="424"/>
      <c r="U7" s="663"/>
      <c r="V7" s="664"/>
      <c r="AA7" s="51"/>
      <c r="AB7" s="51"/>
      <c r="AC7" s="51"/>
    </row>
    <row r="8" spans="1:30" s="355" customFormat="1" ht="25.5" customHeight="1" x14ac:dyDescent="0.2">
      <c r="A8" s="736" t="s">
        <v>17</v>
      </c>
      <c r="B8" s="392"/>
      <c r="C8" s="393"/>
      <c r="D8" s="479"/>
      <c r="E8" s="480"/>
      <c r="F8" s="480"/>
      <c r="G8" s="480"/>
      <c r="H8" s="480"/>
      <c r="I8" s="480"/>
      <c r="J8" s="480"/>
      <c r="K8" s="480"/>
      <c r="L8" s="481"/>
      <c r="M8" s="62"/>
      <c r="O8" s="24" t="s">
        <v>18</v>
      </c>
      <c r="P8" s="556">
        <v>0.41666666666666669</v>
      </c>
      <c r="Q8" s="557"/>
      <c r="S8" s="374"/>
      <c r="T8" s="424"/>
      <c r="U8" s="663"/>
      <c r="V8" s="664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678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4"/>
      <c r="Q9" s="525"/>
      <c r="S9" s="374"/>
      <c r="T9" s="424"/>
      <c r="U9" s="665"/>
      <c r="V9" s="666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2" t="str">
        <f>IFERROR(VLOOKUP($D$10,Proxy,2,FALSE),"")</f>
        <v/>
      </c>
      <c r="I10" s="374"/>
      <c r="J10" s="374"/>
      <c r="K10" s="374"/>
      <c r="L10" s="374"/>
      <c r="M10" s="354"/>
      <c r="O10" s="26" t="s">
        <v>20</v>
      </c>
      <c r="P10" s="613"/>
      <c r="Q10" s="614"/>
      <c r="T10" s="24" t="s">
        <v>21</v>
      </c>
      <c r="U10" s="442" t="s">
        <v>22</v>
      </c>
      <c r="V10" s="443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6"/>
      <c r="Q11" s="527"/>
      <c r="T11" s="24" t="s">
        <v>25</v>
      </c>
      <c r="U11" s="602" t="s">
        <v>26</v>
      </c>
      <c r="V11" s="525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93" t="s">
        <v>27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5"/>
      <c r="M12" s="63"/>
      <c r="O12" s="24" t="s">
        <v>28</v>
      </c>
      <c r="P12" s="556"/>
      <c r="Q12" s="557"/>
      <c r="R12" s="23"/>
      <c r="T12" s="24"/>
      <c r="U12" s="489"/>
      <c r="V12" s="374"/>
      <c r="AA12" s="51"/>
      <c r="AB12" s="51"/>
      <c r="AC12" s="51"/>
    </row>
    <row r="13" spans="1:30" s="355" customFormat="1" ht="23.25" customHeight="1" x14ac:dyDescent="0.2">
      <c r="A13" s="693" t="s">
        <v>29</v>
      </c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5"/>
      <c r="M13" s="63"/>
      <c r="N13" s="26"/>
      <c r="O13" s="26" t="s">
        <v>30</v>
      </c>
      <c r="P13" s="602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93" t="s">
        <v>31</v>
      </c>
      <c r="B14" s="484"/>
      <c r="C14" s="484"/>
      <c r="D14" s="484"/>
      <c r="E14" s="484"/>
      <c r="F14" s="484"/>
      <c r="G14" s="484"/>
      <c r="H14" s="484"/>
      <c r="I14" s="484"/>
      <c r="J14" s="484"/>
      <c r="K14" s="484"/>
      <c r="L14" s="48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4" t="s">
        <v>32</v>
      </c>
      <c r="B15" s="484"/>
      <c r="C15" s="484"/>
      <c r="D15" s="484"/>
      <c r="E15" s="484"/>
      <c r="F15" s="484"/>
      <c r="G15" s="484"/>
      <c r="H15" s="484"/>
      <c r="I15" s="484"/>
      <c r="J15" s="484"/>
      <c r="K15" s="484"/>
      <c r="L15" s="485"/>
      <c r="M15" s="64"/>
      <c r="O15" s="514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5"/>
      <c r="P16" s="515"/>
      <c r="Q16" s="515"/>
      <c r="R16" s="515"/>
      <c r="S16" s="51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8" t="s">
        <v>34</v>
      </c>
      <c r="B17" s="418" t="s">
        <v>35</v>
      </c>
      <c r="C17" s="534" t="s">
        <v>36</v>
      </c>
      <c r="D17" s="418" t="s">
        <v>37</v>
      </c>
      <c r="E17" s="453"/>
      <c r="F17" s="418" t="s">
        <v>38</v>
      </c>
      <c r="G17" s="418" t="s">
        <v>39</v>
      </c>
      <c r="H17" s="418" t="s">
        <v>40</v>
      </c>
      <c r="I17" s="418" t="s">
        <v>41</v>
      </c>
      <c r="J17" s="418" t="s">
        <v>42</v>
      </c>
      <c r="K17" s="418" t="s">
        <v>43</v>
      </c>
      <c r="L17" s="418" t="s">
        <v>44</v>
      </c>
      <c r="M17" s="418" t="s">
        <v>45</v>
      </c>
      <c r="N17" s="418" t="s">
        <v>46</v>
      </c>
      <c r="O17" s="418" t="s">
        <v>47</v>
      </c>
      <c r="P17" s="452"/>
      <c r="Q17" s="452"/>
      <c r="R17" s="452"/>
      <c r="S17" s="453"/>
      <c r="T17" s="722" t="s">
        <v>48</v>
      </c>
      <c r="U17" s="485"/>
      <c r="V17" s="418" t="s">
        <v>49</v>
      </c>
      <c r="W17" s="418" t="s">
        <v>50</v>
      </c>
      <c r="X17" s="744" t="s">
        <v>51</v>
      </c>
      <c r="Y17" s="418" t="s">
        <v>52</v>
      </c>
      <c r="Z17" s="466" t="s">
        <v>53</v>
      </c>
      <c r="AA17" s="466" t="s">
        <v>54</v>
      </c>
      <c r="AB17" s="466" t="s">
        <v>55</v>
      </c>
      <c r="AC17" s="467"/>
      <c r="AD17" s="468"/>
      <c r="AE17" s="477"/>
      <c r="BB17" s="721" t="s">
        <v>56</v>
      </c>
    </row>
    <row r="18" spans="1:54" ht="14.25" customHeight="1" x14ac:dyDescent="0.2">
      <c r="A18" s="419"/>
      <c r="B18" s="419"/>
      <c r="C18" s="419"/>
      <c r="D18" s="454"/>
      <c r="E18" s="456"/>
      <c r="F18" s="419"/>
      <c r="G18" s="419"/>
      <c r="H18" s="419"/>
      <c r="I18" s="419"/>
      <c r="J18" s="419"/>
      <c r="K18" s="419"/>
      <c r="L18" s="419"/>
      <c r="M18" s="419"/>
      <c r="N18" s="419"/>
      <c r="O18" s="454"/>
      <c r="P18" s="455"/>
      <c r="Q18" s="455"/>
      <c r="R18" s="455"/>
      <c r="S18" s="456"/>
      <c r="T18" s="356" t="s">
        <v>57</v>
      </c>
      <c r="U18" s="356" t="s">
        <v>58</v>
      </c>
      <c r="V18" s="419"/>
      <c r="W18" s="419"/>
      <c r="X18" s="745"/>
      <c r="Y18" s="419"/>
      <c r="Z18" s="629"/>
      <c r="AA18" s="629"/>
      <c r="AB18" s="469"/>
      <c r="AC18" s="470"/>
      <c r="AD18" s="471"/>
      <c r="AE18" s="478"/>
      <c r="BB18" s="374"/>
    </row>
    <row r="19" spans="1:54" ht="27.75" customHeight="1" x14ac:dyDescent="0.2">
      <c r="A19" s="447" t="s">
        <v>59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8"/>
      <c r="AA19" s="48"/>
    </row>
    <row r="20" spans="1:54" ht="16.5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7"/>
      <c r="AA20" s="357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9"/>
      <c r="Q22" s="369"/>
      <c r="R22" s="369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9"/>
      <c r="Q26" s="369"/>
      <c r="R26" s="369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9"/>
      <c r="Q27" s="369"/>
      <c r="R27" s="369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9"/>
      <c r="Q28" s="369"/>
      <c r="R28" s="369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9"/>
      <c r="Q29" s="369"/>
      <c r="R29" s="369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9"/>
      <c r="Q30" s="369"/>
      <c r="R30" s="369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9"/>
      <c r="Q31" s="369"/>
      <c r="R31" s="369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9"/>
      <c r="Q32" s="369"/>
      <c r="R32" s="369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9"/>
      <c r="Q36" s="369"/>
      <c r="R36" s="369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9"/>
      <c r="Q40" s="369"/>
      <c r="R40" s="369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9"/>
      <c r="Q44" s="369"/>
      <c r="R44" s="369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7" t="s">
        <v>94</v>
      </c>
      <c r="B47" s="448"/>
      <c r="C47" s="448"/>
      <c r="D47" s="448"/>
      <c r="E47" s="448"/>
      <c r="F47" s="448"/>
      <c r="G47" s="448"/>
      <c r="H47" s="448"/>
      <c r="I47" s="448"/>
      <c r="J47" s="448"/>
      <c r="K47" s="448"/>
      <c r="L47" s="448"/>
      <c r="M47" s="448"/>
      <c r="N47" s="448"/>
      <c r="O47" s="448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8"/>
      <c r="AA47" s="48"/>
    </row>
    <row r="48" spans="1:54" ht="16.5" customHeight="1" x14ac:dyDescent="0.25">
      <c r="A48" s="380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7"/>
      <c r="AA48" s="357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9"/>
      <c r="Q50" s="369"/>
      <c r="R50" s="369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9"/>
      <c r="Q51" s="369"/>
      <c r="R51" s="369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customHeight="1" x14ac:dyDescent="0.25">
      <c r="A54" s="380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7"/>
      <c r="AA54" s="357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9"/>
      <c r="Q56" s="369"/>
      <c r="R56" s="369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9"/>
      <c r="Q57" s="369"/>
      <c r="R57" s="369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9"/>
      <c r="Q58" s="369"/>
      <c r="R58" s="369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0" t="s">
        <v>113</v>
      </c>
      <c r="P59" s="369"/>
      <c r="Q59" s="369"/>
      <c r="R59" s="369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customHeight="1" x14ac:dyDescent="0.25">
      <c r="A62" s="380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7"/>
      <c r="AA62" s="357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9"/>
      <c r="Q64" s="369"/>
      <c r="R64" s="369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9"/>
      <c r="Q65" s="369"/>
      <c r="R65" s="369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4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9"/>
      <c r="Q66" s="369"/>
      <c r="R66" s="369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9"/>
      <c r="Q67" s="369"/>
      <c r="R67" s="369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9"/>
      <c r="Q68" s="369"/>
      <c r="R68" s="369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9"/>
      <c r="Q69" s="369"/>
      <c r="R69" s="369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9"/>
      <c r="Q70" s="369"/>
      <c r="R70" s="369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9"/>
      <c r="Q71" s="369"/>
      <c r="R71" s="369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9"/>
      <c r="Q72" s="369"/>
      <c r="R72" s="369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9"/>
      <c r="Q73" s="369"/>
      <c r="R73" s="369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9"/>
      <c r="Q74" s="369"/>
      <c r="R74" s="369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9"/>
      <c r="Q75" s="369"/>
      <c r="R75" s="369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9"/>
      <c r="Q76" s="369"/>
      <c r="R76" s="369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9"/>
      <c r="Q77" s="369"/>
      <c r="R77" s="369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9"/>
      <c r="Q78" s="369"/>
      <c r="R78" s="369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9"/>
      <c r="Q79" s="369"/>
      <c r="R79" s="369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9"/>
      <c r="Q80" s="369"/>
      <c r="R80" s="369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9"/>
      <c r="Q81" s="369"/>
      <c r="R81" s="369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9"/>
      <c r="Q82" s="369"/>
      <c r="R82" s="369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9"/>
      <c r="Q83" s="369"/>
      <c r="R83" s="369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9"/>
      <c r="Q84" s="369"/>
      <c r="R84" s="369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1" t="s">
        <v>66</v>
      </c>
      <c r="P85" s="392"/>
      <c r="Q85" s="392"/>
      <c r="R85" s="392"/>
      <c r="S85" s="392"/>
      <c r="T85" s="392"/>
      <c r="U85" s="39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1" t="s">
        <v>66</v>
      </c>
      <c r="P86" s="392"/>
      <c r="Q86" s="392"/>
      <c r="R86" s="392"/>
      <c r="S86" s="392"/>
      <c r="T86" s="392"/>
      <c r="U86" s="393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8"/>
      <c r="AA87" s="358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9"/>
      <c r="Q88" s="369"/>
      <c r="R88" s="369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9"/>
      <c r="Q89" s="369"/>
      <c r="R89" s="369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9"/>
      <c r="Q90" s="369"/>
      <c r="R90" s="369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9"/>
      <c r="Q91" s="369"/>
      <c r="R91" s="369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1" t="s">
        <v>66</v>
      </c>
      <c r="P92" s="392"/>
      <c r="Q92" s="392"/>
      <c r="R92" s="392"/>
      <c r="S92" s="392"/>
      <c r="T92" s="392"/>
      <c r="U92" s="393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1" t="s">
        <v>66</v>
      </c>
      <c r="P93" s="392"/>
      <c r="Q93" s="392"/>
      <c r="R93" s="392"/>
      <c r="S93" s="392"/>
      <c r="T93" s="392"/>
      <c r="U93" s="393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8"/>
      <c r="AA94" s="358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9"/>
      <c r="Q95" s="369"/>
      <c r="R95" s="369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9"/>
      <c r="Q96" s="369"/>
      <c r="R96" s="369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9"/>
      <c r="Q97" s="369"/>
      <c r="R97" s="369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9"/>
      <c r="Q98" s="369"/>
      <c r="R98" s="369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9"/>
      <c r="Q99" s="369"/>
      <c r="R99" s="369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9"/>
      <c r="Q100" s="369"/>
      <c r="R100" s="369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9"/>
      <c r="Q101" s="369"/>
      <c r="R101" s="369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9"/>
      <c r="Q102" s="369"/>
      <c r="R102" s="369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1" t="s">
        <v>66</v>
      </c>
      <c r="P103" s="392"/>
      <c r="Q103" s="392"/>
      <c r="R103" s="392"/>
      <c r="S103" s="392"/>
      <c r="T103" s="392"/>
      <c r="U103" s="39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1" t="s">
        <v>66</v>
      </c>
      <c r="P104" s="392"/>
      <c r="Q104" s="392"/>
      <c r="R104" s="392"/>
      <c r="S104" s="392"/>
      <c r="T104" s="392"/>
      <c r="U104" s="39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8"/>
      <c r="AA105" s="358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2" t="s">
        <v>180</v>
      </c>
      <c r="P106" s="369"/>
      <c r="Q106" s="369"/>
      <c r="R106" s="369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9"/>
      <c r="Q107" s="369"/>
      <c r="R107" s="369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9"/>
      <c r="Q108" s="369"/>
      <c r="R108" s="369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9"/>
      <c r="Q109" s="369"/>
      <c r="R109" s="369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9"/>
      <c r="Q110" s="369"/>
      <c r="R110" s="369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9"/>
      <c r="Q111" s="369"/>
      <c r="R111" s="369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9"/>
      <c r="Q112" s="369"/>
      <c r="R112" s="369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9"/>
      <c r="Q113" s="369"/>
      <c r="R113" s="369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9"/>
      <c r="Q114" s="369"/>
      <c r="R114" s="369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4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9"/>
      <c r="Q115" s="369"/>
      <c r="R115" s="369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4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9"/>
      <c r="Q116" s="369"/>
      <c r="R116" s="369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9"/>
      <c r="Q117" s="369"/>
      <c r="R117" s="369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1" t="s">
        <v>66</v>
      </c>
      <c r="P118" s="392"/>
      <c r="Q118" s="392"/>
      <c r="R118" s="392"/>
      <c r="S118" s="392"/>
      <c r="T118" s="392"/>
      <c r="U118" s="39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1" t="s">
        <v>66</v>
      </c>
      <c r="P119" s="392"/>
      <c r="Q119" s="392"/>
      <c r="R119" s="392"/>
      <c r="S119" s="392"/>
      <c r="T119" s="392"/>
      <c r="U119" s="393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9"/>
      <c r="Q121" s="369"/>
      <c r="R121" s="369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9"/>
      <c r="Q122" s="369"/>
      <c r="R122" s="369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9"/>
      <c r="Q123" s="369"/>
      <c r="R123" s="369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9"/>
      <c r="Q124" s="369"/>
      <c r="R124" s="369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9"/>
      <c r="Q125" s="369"/>
      <c r="R125" s="369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9"/>
      <c r="Q126" s="369"/>
      <c r="R126" s="369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9"/>
      <c r="Q127" s="369"/>
      <c r="R127" s="369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1" t="s">
        <v>66</v>
      </c>
      <c r="P128" s="392"/>
      <c r="Q128" s="392"/>
      <c r="R128" s="392"/>
      <c r="S128" s="392"/>
      <c r="T128" s="392"/>
      <c r="U128" s="39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1" t="s">
        <v>66</v>
      </c>
      <c r="P129" s="392"/>
      <c r="Q129" s="392"/>
      <c r="R129" s="392"/>
      <c r="S129" s="392"/>
      <c r="T129" s="392"/>
      <c r="U129" s="393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customHeight="1" x14ac:dyDescent="0.25">
      <c r="A130" s="380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7"/>
      <c r="AA130" s="357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8"/>
      <c r="AA131" s="358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9"/>
      <c r="Q132" s="369"/>
      <c r="R132" s="369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9"/>
      <c r="Q133" s="369"/>
      <c r="R133" s="369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9"/>
      <c r="Q134" s="369"/>
      <c r="R134" s="369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9"/>
      <c r="Q135" s="369"/>
      <c r="R135" s="369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9"/>
      <c r="Q136" s="369"/>
      <c r="R136" s="369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1" t="s">
        <v>66</v>
      </c>
      <c r="P137" s="392"/>
      <c r="Q137" s="392"/>
      <c r="R137" s="392"/>
      <c r="S137" s="392"/>
      <c r="T137" s="392"/>
      <c r="U137" s="393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1" t="s">
        <v>66</v>
      </c>
      <c r="P138" s="392"/>
      <c r="Q138" s="392"/>
      <c r="R138" s="392"/>
      <c r="S138" s="392"/>
      <c r="T138" s="392"/>
      <c r="U138" s="393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customHeight="1" x14ac:dyDescent="0.2">
      <c r="A139" s="447" t="s">
        <v>228</v>
      </c>
      <c r="B139" s="448"/>
      <c r="C139" s="448"/>
      <c r="D139" s="448"/>
      <c r="E139" s="448"/>
      <c r="F139" s="448"/>
      <c r="G139" s="448"/>
      <c r="H139" s="448"/>
      <c r="I139" s="448"/>
      <c r="J139" s="448"/>
      <c r="K139" s="448"/>
      <c r="L139" s="448"/>
      <c r="M139" s="448"/>
      <c r="N139" s="448"/>
      <c r="O139" s="448"/>
      <c r="P139" s="448"/>
      <c r="Q139" s="448"/>
      <c r="R139" s="448"/>
      <c r="S139" s="448"/>
      <c r="T139" s="448"/>
      <c r="U139" s="448"/>
      <c r="V139" s="448"/>
      <c r="W139" s="448"/>
      <c r="X139" s="448"/>
      <c r="Y139" s="448"/>
      <c r="Z139" s="48"/>
      <c r="AA139" s="48"/>
    </row>
    <row r="140" spans="1:54" ht="16.5" customHeight="1" x14ac:dyDescent="0.25">
      <c r="A140" s="380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7"/>
      <c r="AA140" s="357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8"/>
      <c r="AA141" s="358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9"/>
      <c r="Q142" s="369"/>
      <c r="R142" s="369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9"/>
      <c r="Q143" s="369"/>
      <c r="R143" s="369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9"/>
      <c r="Q144" s="369"/>
      <c r="R144" s="369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1" t="s">
        <v>66</v>
      </c>
      <c r="P145" s="392"/>
      <c r="Q145" s="392"/>
      <c r="R145" s="392"/>
      <c r="S145" s="392"/>
      <c r="T145" s="392"/>
      <c r="U145" s="39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1" t="s">
        <v>66</v>
      </c>
      <c r="P146" s="392"/>
      <c r="Q146" s="392"/>
      <c r="R146" s="392"/>
      <c r="S146" s="392"/>
      <c r="T146" s="392"/>
      <c r="U146" s="39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0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7"/>
      <c r="AA147" s="357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9"/>
      <c r="Q149" s="369"/>
      <c r="R149" s="369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9"/>
      <c r="Q150" s="369"/>
      <c r="R150" s="369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9"/>
      <c r="Q151" s="369"/>
      <c r="R151" s="369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9"/>
      <c r="Q152" s="369"/>
      <c r="R152" s="369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9"/>
      <c r="Q153" s="369"/>
      <c r="R153" s="369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9"/>
      <c r="Q154" s="369"/>
      <c r="R154" s="369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9"/>
      <c r="Q155" s="369"/>
      <c r="R155" s="369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9"/>
      <c r="Q156" s="369"/>
      <c r="R156" s="369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9"/>
      <c r="Q157" s="369"/>
      <c r="R157" s="369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1" t="s">
        <v>66</v>
      </c>
      <c r="P158" s="392"/>
      <c r="Q158" s="392"/>
      <c r="R158" s="392"/>
      <c r="S158" s="392"/>
      <c r="T158" s="392"/>
      <c r="U158" s="39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1" t="s">
        <v>66</v>
      </c>
      <c r="P159" s="392"/>
      <c r="Q159" s="392"/>
      <c r="R159" s="392"/>
      <c r="S159" s="392"/>
      <c r="T159" s="392"/>
      <c r="U159" s="393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customHeight="1" x14ac:dyDescent="0.25">
      <c r="A160" s="380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7"/>
      <c r="AA160" s="357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8"/>
      <c r="AA161" s="358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9"/>
      <c r="Q162" s="369"/>
      <c r="R162" s="369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9"/>
      <c r="Q163" s="369"/>
      <c r="R163" s="369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1" t="s">
        <v>66</v>
      </c>
      <c r="P164" s="392"/>
      <c r="Q164" s="392"/>
      <c r="R164" s="392"/>
      <c r="S164" s="392"/>
      <c r="T164" s="392"/>
      <c r="U164" s="39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1" t="s">
        <v>66</v>
      </c>
      <c r="P165" s="392"/>
      <c r="Q165" s="392"/>
      <c r="R165" s="392"/>
      <c r="S165" s="392"/>
      <c r="T165" s="392"/>
      <c r="U165" s="39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8"/>
      <c r="AA166" s="358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9"/>
      <c r="Q167" s="369"/>
      <c r="R167" s="369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9"/>
      <c r="Q168" s="369"/>
      <c r="R168" s="369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1" t="s">
        <v>66</v>
      </c>
      <c r="P169" s="392"/>
      <c r="Q169" s="392"/>
      <c r="R169" s="392"/>
      <c r="S169" s="392"/>
      <c r="T169" s="392"/>
      <c r="U169" s="39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1" t="s">
        <v>66</v>
      </c>
      <c r="P170" s="392"/>
      <c r="Q170" s="392"/>
      <c r="R170" s="392"/>
      <c r="S170" s="392"/>
      <c r="T170" s="392"/>
      <c r="U170" s="39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9"/>
      <c r="Q172" s="369"/>
      <c r="R172" s="369"/>
      <c r="S172" s="367"/>
      <c r="T172" s="34"/>
      <c r="U172" s="34"/>
      <c r="V172" s="35" t="s">
        <v>65</v>
      </c>
      <c r="W172" s="362">
        <v>300</v>
      </c>
      <c r="X172" s="363">
        <f>IFERROR(IF(W172="",0,CEILING((W172/$H172),1)*$H172),"")</f>
        <v>302.40000000000003</v>
      </c>
      <c r="Y172" s="36">
        <f>IFERROR(IF(X172=0,"",ROUNDUP(X172/H172,0)*0.00937),"")</f>
        <v>0.52471999999999996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9"/>
      <c r="Q173" s="369"/>
      <c r="R173" s="369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9"/>
      <c r="Q174" s="369"/>
      <c r="R174" s="369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9"/>
      <c r="Q175" s="369"/>
      <c r="R175" s="369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1" t="s">
        <v>66</v>
      </c>
      <c r="P176" s="392"/>
      <c r="Q176" s="392"/>
      <c r="R176" s="392"/>
      <c r="S176" s="392"/>
      <c r="T176" s="392"/>
      <c r="U176" s="393"/>
      <c r="V176" s="37" t="s">
        <v>67</v>
      </c>
      <c r="W176" s="364">
        <f>IFERROR(W172/H172,"0")+IFERROR(W173/H173,"0")+IFERROR(W174/H174,"0")+IFERROR(W175/H175,"0")</f>
        <v>55.55555555555555</v>
      </c>
      <c r="X176" s="364">
        <f>IFERROR(X172/H172,"0")+IFERROR(X173/H173,"0")+IFERROR(X174/H174,"0")+IFERROR(X175/H175,"0")</f>
        <v>56</v>
      </c>
      <c r="Y176" s="364">
        <f>IFERROR(IF(Y172="",0,Y172),"0")+IFERROR(IF(Y173="",0,Y173),"0")+IFERROR(IF(Y174="",0,Y174),"0")+IFERROR(IF(Y175="",0,Y175),"0")</f>
        <v>0.52471999999999996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1" t="s">
        <v>66</v>
      </c>
      <c r="P177" s="392"/>
      <c r="Q177" s="392"/>
      <c r="R177" s="392"/>
      <c r="S177" s="392"/>
      <c r="T177" s="392"/>
      <c r="U177" s="393"/>
      <c r="V177" s="37" t="s">
        <v>65</v>
      </c>
      <c r="W177" s="364">
        <f>IFERROR(SUM(W172:W175),"0")</f>
        <v>300</v>
      </c>
      <c r="X177" s="364">
        <f>IFERROR(SUM(X172:X175),"0")</f>
        <v>302.40000000000003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8"/>
      <c r="AA178" s="358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9"/>
      <c r="Q179" s="369"/>
      <c r="R179" s="369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9"/>
      <c r="Q180" s="369"/>
      <c r="R180" s="369"/>
      <c r="S180" s="367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9"/>
      <c r="Q181" s="369"/>
      <c r="R181" s="369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9"/>
      <c r="Q182" s="369"/>
      <c r="R182" s="369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9"/>
      <c r="Q183" s="369"/>
      <c r="R183" s="369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9"/>
      <c r="Q184" s="369"/>
      <c r="R184" s="369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9"/>
      <c r="Q185" s="369"/>
      <c r="R185" s="369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9"/>
      <c r="Q186" s="369"/>
      <c r="R186" s="369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9"/>
      <c r="Q187" s="369"/>
      <c r="R187" s="369"/>
      <c r="S187" s="367"/>
      <c r="T187" s="34"/>
      <c r="U187" s="34"/>
      <c r="V187" s="35" t="s">
        <v>65</v>
      </c>
      <c r="W187" s="362">
        <v>0</v>
      </c>
      <c r="X187" s="363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9"/>
      <c r="Q188" s="369"/>
      <c r="R188" s="369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9"/>
      <c r="Q189" s="369"/>
      <c r="R189" s="369"/>
      <c r="S189" s="367"/>
      <c r="T189" s="34"/>
      <c r="U189" s="34"/>
      <c r="V189" s="35" t="s">
        <v>65</v>
      </c>
      <c r="W189" s="362">
        <v>200</v>
      </c>
      <c r="X189" s="363">
        <f t="shared" si="9"/>
        <v>201.6</v>
      </c>
      <c r="Y189" s="36">
        <f t="shared" ref="Y189:Y195" si="10">IFERROR(IF(X189=0,"",ROUNDUP(X189/H189,0)*0.00753),"")</f>
        <v>0.63251999999999997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9"/>
      <c r="Q190" s="369"/>
      <c r="R190" s="369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9"/>
      <c r="Q191" s="369"/>
      <c r="R191" s="369"/>
      <c r="S191" s="367"/>
      <c r="T191" s="34"/>
      <c r="U191" s="34"/>
      <c r="V191" s="35" t="s">
        <v>65</v>
      </c>
      <c r="W191" s="362">
        <v>200</v>
      </c>
      <c r="X191" s="363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9"/>
      <c r="Q192" s="369"/>
      <c r="R192" s="369"/>
      <c r="S192" s="367"/>
      <c r="T192" s="34"/>
      <c r="U192" s="34"/>
      <c r="V192" s="35" t="s">
        <v>65</v>
      </c>
      <c r="W192" s="362">
        <v>160</v>
      </c>
      <c r="X192" s="363">
        <f t="shared" si="9"/>
        <v>160.79999999999998</v>
      </c>
      <c r="Y192" s="36">
        <f t="shared" si="10"/>
        <v>0.50451000000000001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9"/>
      <c r="Q193" s="369"/>
      <c r="R193" s="369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9"/>
      <c r="Q194" s="369"/>
      <c r="R194" s="369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9"/>
      <c r="Q195" s="369"/>
      <c r="R195" s="369"/>
      <c r="S195" s="367"/>
      <c r="T195" s="34"/>
      <c r="U195" s="34"/>
      <c r="V195" s="35" t="s">
        <v>65</v>
      </c>
      <c r="W195" s="362">
        <v>200</v>
      </c>
      <c r="X195" s="363">
        <f t="shared" si="9"/>
        <v>201.6</v>
      </c>
      <c r="Y195" s="36">
        <f t="shared" si="10"/>
        <v>0.63251999999999997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1" t="s">
        <v>66</v>
      </c>
      <c r="P196" s="392"/>
      <c r="Q196" s="392"/>
      <c r="R196" s="392"/>
      <c r="S196" s="392"/>
      <c r="T196" s="392"/>
      <c r="U196" s="39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362.64367816091954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365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3.4025699999999994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1" t="s">
        <v>66</v>
      </c>
      <c r="P197" s="392"/>
      <c r="Q197" s="392"/>
      <c r="R197" s="392"/>
      <c r="S197" s="392"/>
      <c r="T197" s="392"/>
      <c r="U197" s="393"/>
      <c r="V197" s="37" t="s">
        <v>65</v>
      </c>
      <c r="W197" s="364">
        <f>IFERROR(SUM(W179:W195),"0")</f>
        <v>1160</v>
      </c>
      <c r="X197" s="364">
        <f>IFERROR(SUM(X179:X195),"0")</f>
        <v>1165.8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8"/>
      <c r="AA198" s="358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9"/>
      <c r="Q199" s="369"/>
      <c r="R199" s="369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9"/>
      <c r="Q200" s="369"/>
      <c r="R200" s="369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9"/>
      <c r="Q201" s="369"/>
      <c r="R201" s="369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9"/>
      <c r="Q202" s="369"/>
      <c r="R202" s="369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1" t="s">
        <v>66</v>
      </c>
      <c r="P203" s="392"/>
      <c r="Q203" s="392"/>
      <c r="R203" s="392"/>
      <c r="S203" s="392"/>
      <c r="T203" s="392"/>
      <c r="U203" s="393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1" t="s">
        <v>66</v>
      </c>
      <c r="P204" s="392"/>
      <c r="Q204" s="392"/>
      <c r="R204" s="392"/>
      <c r="S204" s="392"/>
      <c r="T204" s="392"/>
      <c r="U204" s="393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customHeight="1" x14ac:dyDescent="0.25">
      <c r="A205" s="380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7"/>
      <c r="AA205" s="357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8"/>
      <c r="AA206" s="358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9"/>
      <c r="Q207" s="369"/>
      <c r="R207" s="369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9"/>
      <c r="Q208" s="369"/>
      <c r="R208" s="369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9"/>
      <c r="Q209" s="369"/>
      <c r="R209" s="369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9"/>
      <c r="Q210" s="369"/>
      <c r="R210" s="369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9"/>
      <c r="Q211" s="369"/>
      <c r="R211" s="369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9"/>
      <c r="Q212" s="369"/>
      <c r="R212" s="369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1" t="s">
        <v>66</v>
      </c>
      <c r="P213" s="392"/>
      <c r="Q213" s="392"/>
      <c r="R213" s="392"/>
      <c r="S213" s="392"/>
      <c r="T213" s="392"/>
      <c r="U213" s="393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1" t="s">
        <v>66</v>
      </c>
      <c r="P214" s="392"/>
      <c r="Q214" s="392"/>
      <c r="R214" s="392"/>
      <c r="S214" s="392"/>
      <c r="T214" s="392"/>
      <c r="U214" s="393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8"/>
      <c r="AA215" s="358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9"/>
      <c r="Q216" s="369"/>
      <c r="R216" s="369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9"/>
      <c r="Q217" s="369"/>
      <c r="R217" s="369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1" t="s">
        <v>66</v>
      </c>
      <c r="P218" s="392"/>
      <c r="Q218" s="392"/>
      <c r="R218" s="392"/>
      <c r="S218" s="392"/>
      <c r="T218" s="392"/>
      <c r="U218" s="39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1" t="s">
        <v>66</v>
      </c>
      <c r="P219" s="392"/>
      <c r="Q219" s="392"/>
      <c r="R219" s="392"/>
      <c r="S219" s="392"/>
      <c r="T219" s="392"/>
      <c r="U219" s="39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0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7"/>
      <c r="AA220" s="357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8"/>
      <c r="AA221" s="358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9"/>
      <c r="Q222" s="369"/>
      <c r="R222" s="369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9"/>
      <c r="Q223" s="369"/>
      <c r="R223" s="369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9"/>
      <c r="Q224" s="369"/>
      <c r="R224" s="369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9"/>
      <c r="Q225" s="369"/>
      <c r="R225" s="369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9"/>
      <c r="Q226" s="369"/>
      <c r="R226" s="369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9"/>
      <c r="Q227" s="369"/>
      <c r="R227" s="369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1" t="s">
        <v>66</v>
      </c>
      <c r="P228" s="392"/>
      <c r="Q228" s="392"/>
      <c r="R228" s="392"/>
      <c r="S228" s="392"/>
      <c r="T228" s="392"/>
      <c r="U228" s="39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1" t="s">
        <v>66</v>
      </c>
      <c r="P229" s="392"/>
      <c r="Q229" s="392"/>
      <c r="R229" s="392"/>
      <c r="S229" s="392"/>
      <c r="T229" s="392"/>
      <c r="U229" s="39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customHeight="1" x14ac:dyDescent="0.25">
      <c r="A230" s="380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7"/>
      <c r="AA230" s="357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8"/>
      <c r="AA231" s="358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9"/>
      <c r="Q232" s="369"/>
      <c r="R232" s="369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9"/>
      <c r="Q233" s="369"/>
      <c r="R233" s="369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9"/>
      <c r="Q234" s="369"/>
      <c r="R234" s="369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9"/>
      <c r="Q235" s="369"/>
      <c r="R235" s="369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9"/>
      <c r="Q236" s="369"/>
      <c r="R236" s="369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9"/>
      <c r="Q237" s="369"/>
      <c r="R237" s="369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9"/>
      <c r="Q238" s="369"/>
      <c r="R238" s="369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9"/>
      <c r="Q239" s="369"/>
      <c r="R239" s="369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9"/>
      <c r="Q240" s="369"/>
      <c r="R240" s="369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9"/>
      <c r="Q241" s="369"/>
      <c r="R241" s="369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9"/>
      <c r="Q242" s="369"/>
      <c r="R242" s="369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9"/>
      <c r="Q243" s="369"/>
      <c r="R243" s="369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9"/>
      <c r="Q244" s="369"/>
      <c r="R244" s="369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9"/>
      <c r="Q245" s="369"/>
      <c r="R245" s="369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9"/>
      <c r="Q246" s="369"/>
      <c r="R246" s="369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9"/>
      <c r="Q247" s="369"/>
      <c r="R247" s="369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1" t="s">
        <v>66</v>
      </c>
      <c r="P248" s="392"/>
      <c r="Q248" s="392"/>
      <c r="R248" s="392"/>
      <c r="S248" s="392"/>
      <c r="T248" s="392"/>
      <c r="U248" s="39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1" t="s">
        <v>66</v>
      </c>
      <c r="P249" s="392"/>
      <c r="Q249" s="392"/>
      <c r="R249" s="392"/>
      <c r="S249" s="392"/>
      <c r="T249" s="392"/>
      <c r="U249" s="39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8"/>
      <c r="AA250" s="358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9"/>
      <c r="Q251" s="369"/>
      <c r="R251" s="369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1" t="s">
        <v>66</v>
      </c>
      <c r="P252" s="392"/>
      <c r="Q252" s="392"/>
      <c r="R252" s="392"/>
      <c r="S252" s="392"/>
      <c r="T252" s="392"/>
      <c r="U252" s="39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1" t="s">
        <v>66</v>
      </c>
      <c r="P253" s="392"/>
      <c r="Q253" s="392"/>
      <c r="R253" s="392"/>
      <c r="S253" s="392"/>
      <c r="T253" s="392"/>
      <c r="U253" s="39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9"/>
      <c r="Q255" s="369"/>
      <c r="R255" s="369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9"/>
      <c r="Q256" s="369"/>
      <c r="R256" s="369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9"/>
      <c r="Q257" s="369"/>
      <c r="R257" s="369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9"/>
      <c r="Q258" s="369"/>
      <c r="R258" s="369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1" t="s">
        <v>66</v>
      </c>
      <c r="P259" s="392"/>
      <c r="Q259" s="392"/>
      <c r="R259" s="392"/>
      <c r="S259" s="392"/>
      <c r="T259" s="392"/>
      <c r="U259" s="393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1" t="s">
        <v>66</v>
      </c>
      <c r="P260" s="392"/>
      <c r="Q260" s="392"/>
      <c r="R260" s="392"/>
      <c r="S260" s="392"/>
      <c r="T260" s="392"/>
      <c r="U260" s="393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9"/>
      <c r="Q262" s="369"/>
      <c r="R262" s="369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9"/>
      <c r="Q263" s="369"/>
      <c r="R263" s="369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9"/>
      <c r="Q264" s="369"/>
      <c r="R264" s="369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9"/>
      <c r="Q265" s="369"/>
      <c r="R265" s="369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9"/>
      <c r="Q266" s="369"/>
      <c r="R266" s="369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9"/>
      <c r="Q267" s="369"/>
      <c r="R267" s="369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9"/>
      <c r="Q268" s="369"/>
      <c r="R268" s="369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9"/>
      <c r="Q269" s="369"/>
      <c r="R269" s="369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9"/>
      <c r="Q270" s="369"/>
      <c r="R270" s="369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1" t="s">
        <v>66</v>
      </c>
      <c r="P271" s="392"/>
      <c r="Q271" s="392"/>
      <c r="R271" s="392"/>
      <c r="S271" s="392"/>
      <c r="T271" s="392"/>
      <c r="U271" s="39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1" t="s">
        <v>66</v>
      </c>
      <c r="P272" s="392"/>
      <c r="Q272" s="392"/>
      <c r="R272" s="392"/>
      <c r="S272" s="392"/>
      <c r="T272" s="392"/>
      <c r="U272" s="393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9"/>
      <c r="Q274" s="369"/>
      <c r="R274" s="369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9"/>
      <c r="Q275" s="369"/>
      <c r="R275" s="369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9"/>
      <c r="Q276" s="369"/>
      <c r="R276" s="369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1" t="s">
        <v>66</v>
      </c>
      <c r="P277" s="392"/>
      <c r="Q277" s="392"/>
      <c r="R277" s="392"/>
      <c r="S277" s="392"/>
      <c r="T277" s="392"/>
      <c r="U277" s="393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1" t="s">
        <v>66</v>
      </c>
      <c r="P278" s="392"/>
      <c r="Q278" s="392"/>
      <c r="R278" s="392"/>
      <c r="S278" s="392"/>
      <c r="T278" s="392"/>
      <c r="U278" s="393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8"/>
      <c r="AA279" s="358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7" t="s">
        <v>411</v>
      </c>
      <c r="P280" s="369"/>
      <c r="Q280" s="369"/>
      <c r="R280" s="369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0" t="s">
        <v>414</v>
      </c>
      <c r="P281" s="369"/>
      <c r="Q281" s="369"/>
      <c r="R281" s="369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9"/>
      <c r="Q282" s="369"/>
      <c r="R282" s="369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1" t="s">
        <v>66</v>
      </c>
      <c r="P283" s="392"/>
      <c r="Q283" s="392"/>
      <c r="R283" s="392"/>
      <c r="S283" s="392"/>
      <c r="T283" s="392"/>
      <c r="U283" s="393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1" t="s">
        <v>66</v>
      </c>
      <c r="P284" s="392"/>
      <c r="Q284" s="392"/>
      <c r="R284" s="392"/>
      <c r="S284" s="392"/>
      <c r="T284" s="392"/>
      <c r="U284" s="393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8"/>
      <c r="AA285" s="358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9"/>
      <c r="Q286" s="369"/>
      <c r="R286" s="369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9"/>
      <c r="Q287" s="369"/>
      <c r="R287" s="369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9"/>
      <c r="Q288" s="369"/>
      <c r="R288" s="369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1" t="s">
        <v>66</v>
      </c>
      <c r="P289" s="392"/>
      <c r="Q289" s="392"/>
      <c r="R289" s="392"/>
      <c r="S289" s="392"/>
      <c r="T289" s="392"/>
      <c r="U289" s="39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1" t="s">
        <v>66</v>
      </c>
      <c r="P290" s="392"/>
      <c r="Q290" s="392"/>
      <c r="R290" s="392"/>
      <c r="S290" s="392"/>
      <c r="T290" s="392"/>
      <c r="U290" s="39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0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7"/>
      <c r="AA291" s="357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8"/>
      <c r="AA292" s="358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9"/>
      <c r="Q293" s="369"/>
      <c r="R293" s="369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9"/>
      <c r="Q294" s="369"/>
      <c r="R294" s="369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9"/>
      <c r="Q295" s="369"/>
      <c r="R295" s="369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9"/>
      <c r="Q296" s="369"/>
      <c r="R296" s="369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9"/>
      <c r="Q297" s="369"/>
      <c r="R297" s="369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9"/>
      <c r="Q298" s="369"/>
      <c r="R298" s="369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9"/>
      <c r="Q299" s="369"/>
      <c r="R299" s="369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9"/>
      <c r="Q300" s="369"/>
      <c r="R300" s="369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1" t="s">
        <v>66</v>
      </c>
      <c r="P301" s="392"/>
      <c r="Q301" s="392"/>
      <c r="R301" s="392"/>
      <c r="S301" s="392"/>
      <c r="T301" s="392"/>
      <c r="U301" s="39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1" t="s">
        <v>66</v>
      </c>
      <c r="P302" s="392"/>
      <c r="Q302" s="392"/>
      <c r="R302" s="392"/>
      <c r="S302" s="392"/>
      <c r="T302" s="392"/>
      <c r="U302" s="39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8"/>
      <c r="AA303" s="358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9"/>
      <c r="Q304" s="369"/>
      <c r="R304" s="369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9"/>
      <c r="Q305" s="369"/>
      <c r="R305" s="369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1" t="s">
        <v>66</v>
      </c>
      <c r="P306" s="392"/>
      <c r="Q306" s="392"/>
      <c r="R306" s="392"/>
      <c r="S306" s="392"/>
      <c r="T306" s="392"/>
      <c r="U306" s="39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1" t="s">
        <v>66</v>
      </c>
      <c r="P307" s="392"/>
      <c r="Q307" s="392"/>
      <c r="R307" s="392"/>
      <c r="S307" s="392"/>
      <c r="T307" s="392"/>
      <c r="U307" s="39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0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7"/>
      <c r="AA308" s="357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8"/>
      <c r="AA309" s="358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9"/>
      <c r="Q310" s="369"/>
      <c r="R310" s="369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1" t="s">
        <v>66</v>
      </c>
      <c r="P311" s="392"/>
      <c r="Q311" s="392"/>
      <c r="R311" s="392"/>
      <c r="S311" s="392"/>
      <c r="T311" s="392"/>
      <c r="U311" s="39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1" t="s">
        <v>66</v>
      </c>
      <c r="P312" s="392"/>
      <c r="Q312" s="392"/>
      <c r="R312" s="392"/>
      <c r="S312" s="392"/>
      <c r="T312" s="392"/>
      <c r="U312" s="39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8"/>
      <c r="AA313" s="358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9"/>
      <c r="Q314" s="369"/>
      <c r="R314" s="369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9"/>
      <c r="Q315" s="369"/>
      <c r="R315" s="369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9"/>
      <c r="Q316" s="369"/>
      <c r="R316" s="369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1" t="s">
        <v>66</v>
      </c>
      <c r="P317" s="392"/>
      <c r="Q317" s="392"/>
      <c r="R317" s="392"/>
      <c r="S317" s="392"/>
      <c r="T317" s="392"/>
      <c r="U317" s="393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1" t="s">
        <v>66</v>
      </c>
      <c r="P318" s="392"/>
      <c r="Q318" s="392"/>
      <c r="R318" s="392"/>
      <c r="S318" s="392"/>
      <c r="T318" s="392"/>
      <c r="U318" s="393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8"/>
      <c r="AA319" s="358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9"/>
      <c r="Q320" s="369"/>
      <c r="R320" s="369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1" t="s">
        <v>66</v>
      </c>
      <c r="P321" s="392"/>
      <c r="Q321" s="392"/>
      <c r="R321" s="392"/>
      <c r="S321" s="392"/>
      <c r="T321" s="392"/>
      <c r="U321" s="39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1" t="s">
        <v>66</v>
      </c>
      <c r="P322" s="392"/>
      <c r="Q322" s="392"/>
      <c r="R322" s="392"/>
      <c r="S322" s="392"/>
      <c r="T322" s="392"/>
      <c r="U322" s="39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8"/>
      <c r="AA323" s="358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9"/>
      <c r="Q324" s="369"/>
      <c r="R324" s="369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1" t="s">
        <v>66</v>
      </c>
      <c r="P325" s="392"/>
      <c r="Q325" s="392"/>
      <c r="R325" s="392"/>
      <c r="S325" s="392"/>
      <c r="T325" s="392"/>
      <c r="U325" s="39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1" t="s">
        <v>66</v>
      </c>
      <c r="P326" s="392"/>
      <c r="Q326" s="392"/>
      <c r="R326" s="392"/>
      <c r="S326" s="392"/>
      <c r="T326" s="392"/>
      <c r="U326" s="39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customHeight="1" x14ac:dyDescent="0.2">
      <c r="A327" s="447" t="s">
        <v>457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48"/>
      <c r="AA327" s="48"/>
    </row>
    <row r="328" spans="1:54" ht="16.5" customHeight="1" x14ac:dyDescent="0.25">
      <c r="A328" s="380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7"/>
      <c r="AA328" s="357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8"/>
      <c r="AA329" s="358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9"/>
      <c r="Q330" s="369"/>
      <c r="R330" s="369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9"/>
      <c r="Q331" s="369"/>
      <c r="R331" s="369"/>
      <c r="S331" s="367"/>
      <c r="T331" s="34"/>
      <c r="U331" s="34"/>
      <c r="V331" s="35" t="s">
        <v>65</v>
      </c>
      <c r="W331" s="362">
        <v>1000</v>
      </c>
      <c r="X331" s="363">
        <f t="shared" si="17"/>
        <v>1005</v>
      </c>
      <c r="Y331" s="36">
        <f>IFERROR(IF(X331=0,"",ROUNDUP(X331/H331,0)*0.02175),"")</f>
        <v>1.4572499999999999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9"/>
      <c r="Q332" s="369"/>
      <c r="R332" s="369"/>
      <c r="S332" s="367"/>
      <c r="T332" s="34"/>
      <c r="U332" s="34"/>
      <c r="V332" s="35" t="s">
        <v>65</v>
      </c>
      <c r="W332" s="362">
        <v>700</v>
      </c>
      <c r="X332" s="363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1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9"/>
      <c r="Q333" s="369"/>
      <c r="R333" s="369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9"/>
      <c r="Q334" s="369"/>
      <c r="R334" s="369"/>
      <c r="S334" s="367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9"/>
      <c r="Q335" s="369"/>
      <c r="R335" s="369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9"/>
      <c r="Q336" s="369"/>
      <c r="R336" s="369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9"/>
      <c r="Q337" s="369"/>
      <c r="R337" s="369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1" t="s">
        <v>66</v>
      </c>
      <c r="P338" s="392"/>
      <c r="Q338" s="392"/>
      <c r="R338" s="392"/>
      <c r="S338" s="392"/>
      <c r="T338" s="392"/>
      <c r="U338" s="39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153.33333333333334</v>
      </c>
      <c r="X338" s="364">
        <f>IFERROR(X330/H330,"0")+IFERROR(X331/H331,"0")+IFERROR(X332/H332,"0")+IFERROR(X333/H333,"0")+IFERROR(X334/H334,"0")+IFERROR(X335/H335,"0")+IFERROR(X336/H336,"0")+IFERROR(X337/H337,"0")</f>
        <v>154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3.3494999999999999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1" t="s">
        <v>66</v>
      </c>
      <c r="P339" s="392"/>
      <c r="Q339" s="392"/>
      <c r="R339" s="392"/>
      <c r="S339" s="392"/>
      <c r="T339" s="392"/>
      <c r="U339" s="393"/>
      <c r="V339" s="37" t="s">
        <v>65</v>
      </c>
      <c r="W339" s="364">
        <f>IFERROR(SUM(W330:W337),"0")</f>
        <v>2300</v>
      </c>
      <c r="X339" s="364">
        <f>IFERROR(SUM(X330:X337),"0")</f>
        <v>2310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9"/>
      <c r="Q341" s="369"/>
      <c r="R341" s="369"/>
      <c r="S341" s="367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9"/>
      <c r="Q342" s="369"/>
      <c r="R342" s="369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9"/>
      <c r="Q343" s="369"/>
      <c r="R343" s="369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1" t="s">
        <v>66</v>
      </c>
      <c r="P344" s="392"/>
      <c r="Q344" s="392"/>
      <c r="R344" s="392"/>
      <c r="S344" s="392"/>
      <c r="T344" s="392"/>
      <c r="U344" s="393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1" t="s">
        <v>66</v>
      </c>
      <c r="P345" s="392"/>
      <c r="Q345" s="392"/>
      <c r="R345" s="392"/>
      <c r="S345" s="392"/>
      <c r="T345" s="392"/>
      <c r="U345" s="393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8"/>
      <c r="AA346" s="358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9"/>
      <c r="Q347" s="369"/>
      <c r="R347" s="369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9"/>
      <c r="Q348" s="369"/>
      <c r="R348" s="369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1" t="s">
        <v>66</v>
      </c>
      <c r="P349" s="392"/>
      <c r="Q349" s="392"/>
      <c r="R349" s="392"/>
      <c r="S349" s="392"/>
      <c r="T349" s="392"/>
      <c r="U349" s="393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1" t="s">
        <v>66</v>
      </c>
      <c r="P350" s="392"/>
      <c r="Q350" s="392"/>
      <c r="R350" s="392"/>
      <c r="S350" s="392"/>
      <c r="T350" s="392"/>
      <c r="U350" s="393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9"/>
      <c r="Q352" s="369"/>
      <c r="R352" s="369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1" t="s">
        <v>66</v>
      </c>
      <c r="P353" s="392"/>
      <c r="Q353" s="392"/>
      <c r="R353" s="392"/>
      <c r="S353" s="392"/>
      <c r="T353" s="392"/>
      <c r="U353" s="393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1" t="s">
        <v>66</v>
      </c>
      <c r="P354" s="392"/>
      <c r="Q354" s="392"/>
      <c r="R354" s="392"/>
      <c r="S354" s="392"/>
      <c r="T354" s="392"/>
      <c r="U354" s="393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customHeight="1" x14ac:dyDescent="0.25">
      <c r="A355" s="380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7"/>
      <c r="AA355" s="357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8"/>
      <c r="AA356" s="358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9"/>
      <c r="Q357" s="369"/>
      <c r="R357" s="369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9"/>
      <c r="Q358" s="369"/>
      <c r="R358" s="369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9"/>
      <c r="Q359" s="369"/>
      <c r="R359" s="369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9"/>
      <c r="Q360" s="369"/>
      <c r="R360" s="369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9"/>
      <c r="Q361" s="369"/>
      <c r="R361" s="369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1" t="s">
        <v>66</v>
      </c>
      <c r="P362" s="392"/>
      <c r="Q362" s="392"/>
      <c r="R362" s="392"/>
      <c r="S362" s="392"/>
      <c r="T362" s="392"/>
      <c r="U362" s="39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1" t="s">
        <v>66</v>
      </c>
      <c r="P363" s="392"/>
      <c r="Q363" s="392"/>
      <c r="R363" s="392"/>
      <c r="S363" s="392"/>
      <c r="T363" s="392"/>
      <c r="U363" s="39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8"/>
      <c r="AA364" s="358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9"/>
      <c r="Q365" s="369"/>
      <c r="R365" s="369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9"/>
      <c r="Q366" s="369"/>
      <c r="R366" s="369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1" t="s">
        <v>66</v>
      </c>
      <c r="P367" s="392"/>
      <c r="Q367" s="392"/>
      <c r="R367" s="392"/>
      <c r="S367" s="392"/>
      <c r="T367" s="392"/>
      <c r="U367" s="39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1" t="s">
        <v>66</v>
      </c>
      <c r="P368" s="392"/>
      <c r="Q368" s="392"/>
      <c r="R368" s="392"/>
      <c r="S368" s="392"/>
      <c r="T368" s="392"/>
      <c r="U368" s="39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9"/>
      <c r="Q370" s="369"/>
      <c r="R370" s="369"/>
      <c r="S370" s="367"/>
      <c r="T370" s="34"/>
      <c r="U370" s="34"/>
      <c r="V370" s="35" t="s">
        <v>65</v>
      </c>
      <c r="W370" s="362">
        <v>450</v>
      </c>
      <c r="X370" s="363">
        <f>IFERROR(IF(W370="",0,CEILING((W370/$H370),1)*$H370),"")</f>
        <v>452.4</v>
      </c>
      <c r="Y370" s="36">
        <f>IFERROR(IF(X370=0,"",ROUNDUP(X370/H370,0)*0.02175),"")</f>
        <v>1.2614999999999998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9"/>
      <c r="Q371" s="369"/>
      <c r="R371" s="369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9"/>
      <c r="Q372" s="369"/>
      <c r="R372" s="369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9"/>
      <c r="Q373" s="369"/>
      <c r="R373" s="369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1" t="s">
        <v>66</v>
      </c>
      <c r="P374" s="392"/>
      <c r="Q374" s="392"/>
      <c r="R374" s="392"/>
      <c r="S374" s="392"/>
      <c r="T374" s="392"/>
      <c r="U374" s="393"/>
      <c r="V374" s="37" t="s">
        <v>67</v>
      </c>
      <c r="W374" s="364">
        <f>IFERROR(W370/H370,"0")+IFERROR(W371/H371,"0")+IFERROR(W372/H372,"0")+IFERROR(W373/H373,"0")</f>
        <v>57.692307692307693</v>
      </c>
      <c r="X374" s="364">
        <f>IFERROR(X370/H370,"0")+IFERROR(X371/H371,"0")+IFERROR(X372/H372,"0")+IFERROR(X373/H373,"0")</f>
        <v>58</v>
      </c>
      <c r="Y374" s="364">
        <f>IFERROR(IF(Y370="",0,Y370),"0")+IFERROR(IF(Y371="",0,Y371),"0")+IFERROR(IF(Y372="",0,Y372),"0")+IFERROR(IF(Y373="",0,Y373),"0")</f>
        <v>1.2614999999999998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1" t="s">
        <v>66</v>
      </c>
      <c r="P375" s="392"/>
      <c r="Q375" s="392"/>
      <c r="R375" s="392"/>
      <c r="S375" s="392"/>
      <c r="T375" s="392"/>
      <c r="U375" s="393"/>
      <c r="V375" s="37" t="s">
        <v>65</v>
      </c>
      <c r="W375" s="364">
        <f>IFERROR(SUM(W370:W373),"0")</f>
        <v>450</v>
      </c>
      <c r="X375" s="364">
        <f>IFERROR(SUM(X370:X373),"0")</f>
        <v>452.4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8"/>
      <c r="AA376" s="358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9"/>
      <c r="Q377" s="369"/>
      <c r="R377" s="369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1" t="s">
        <v>66</v>
      </c>
      <c r="P378" s="392"/>
      <c r="Q378" s="392"/>
      <c r="R378" s="392"/>
      <c r="S378" s="392"/>
      <c r="T378" s="392"/>
      <c r="U378" s="39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1" t="s">
        <v>66</v>
      </c>
      <c r="P379" s="392"/>
      <c r="Q379" s="392"/>
      <c r="R379" s="392"/>
      <c r="S379" s="392"/>
      <c r="T379" s="392"/>
      <c r="U379" s="39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7" t="s">
        <v>509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48"/>
      <c r="AA380" s="48"/>
    </row>
    <row r="381" spans="1:54" ht="16.5" customHeight="1" x14ac:dyDescent="0.25">
      <c r="A381" s="380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7"/>
      <c r="AA381" s="357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8"/>
      <c r="AA382" s="358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9"/>
      <c r="Q383" s="369"/>
      <c r="R383" s="369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9"/>
      <c r="Q384" s="369"/>
      <c r="R384" s="369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1" t="s">
        <v>66</v>
      </c>
      <c r="P385" s="392"/>
      <c r="Q385" s="392"/>
      <c r="R385" s="392"/>
      <c r="S385" s="392"/>
      <c r="T385" s="392"/>
      <c r="U385" s="39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1" t="s">
        <v>66</v>
      </c>
      <c r="P386" s="392"/>
      <c r="Q386" s="392"/>
      <c r="R386" s="392"/>
      <c r="S386" s="392"/>
      <c r="T386" s="392"/>
      <c r="U386" s="39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8"/>
      <c r="AA387" s="358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9"/>
      <c r="Q388" s="369"/>
      <c r="R388" s="369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0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9"/>
      <c r="Q389" s="369"/>
      <c r="R389" s="369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9"/>
      <c r="Q390" s="369"/>
      <c r="R390" s="369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9"/>
      <c r="Q391" s="369"/>
      <c r="R391" s="369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9"/>
      <c r="Q392" s="369"/>
      <c r="R392" s="369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9"/>
      <c r="Q393" s="369"/>
      <c r="R393" s="369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9"/>
      <c r="Q394" s="369"/>
      <c r="R394" s="369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9"/>
      <c r="Q395" s="369"/>
      <c r="R395" s="369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9"/>
      <c r="Q396" s="369"/>
      <c r="R396" s="369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9"/>
      <c r="Q397" s="369"/>
      <c r="R397" s="369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9"/>
      <c r="Q398" s="369"/>
      <c r="R398" s="369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9"/>
      <c r="Q399" s="369"/>
      <c r="R399" s="369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9"/>
      <c r="Q400" s="369"/>
      <c r="R400" s="369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1" t="s">
        <v>66</v>
      </c>
      <c r="P401" s="392"/>
      <c r="Q401" s="392"/>
      <c r="R401" s="392"/>
      <c r="S401" s="392"/>
      <c r="T401" s="392"/>
      <c r="U401" s="39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1" t="s">
        <v>66</v>
      </c>
      <c r="P402" s="392"/>
      <c r="Q402" s="392"/>
      <c r="R402" s="392"/>
      <c r="S402" s="392"/>
      <c r="T402" s="392"/>
      <c r="U402" s="393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8"/>
      <c r="AA403" s="358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9"/>
      <c r="Q404" s="369"/>
      <c r="R404" s="369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9"/>
      <c r="Q405" s="369"/>
      <c r="R405" s="369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9"/>
      <c r="Q406" s="369"/>
      <c r="R406" s="369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1" t="s">
        <v>66</v>
      </c>
      <c r="P407" s="392"/>
      <c r="Q407" s="392"/>
      <c r="R407" s="392"/>
      <c r="S407" s="392"/>
      <c r="T407" s="392"/>
      <c r="U407" s="39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1" t="s">
        <v>66</v>
      </c>
      <c r="P408" s="392"/>
      <c r="Q408" s="392"/>
      <c r="R408" s="392"/>
      <c r="S408" s="392"/>
      <c r="T408" s="392"/>
      <c r="U408" s="39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8"/>
      <c r="AA409" s="358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9"/>
      <c r="Q410" s="369"/>
      <c r="R410" s="369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1" t="s">
        <v>66</v>
      </c>
      <c r="P411" s="392"/>
      <c r="Q411" s="392"/>
      <c r="R411" s="392"/>
      <c r="S411" s="392"/>
      <c r="T411" s="392"/>
      <c r="U411" s="39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1" t="s">
        <v>66</v>
      </c>
      <c r="P412" s="392"/>
      <c r="Q412" s="392"/>
      <c r="R412" s="392"/>
      <c r="S412" s="392"/>
      <c r="T412" s="392"/>
      <c r="U412" s="39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8"/>
      <c r="AA413" s="358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9"/>
      <c r="Q414" s="369"/>
      <c r="R414" s="369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9"/>
      <c r="Q415" s="369"/>
      <c r="R415" s="369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9"/>
      <c r="Q416" s="369"/>
      <c r="R416" s="369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1" t="s">
        <v>66</v>
      </c>
      <c r="P417" s="392"/>
      <c r="Q417" s="392"/>
      <c r="R417" s="392"/>
      <c r="S417" s="392"/>
      <c r="T417" s="392"/>
      <c r="U417" s="39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1" t="s">
        <v>66</v>
      </c>
      <c r="P418" s="392"/>
      <c r="Q418" s="392"/>
      <c r="R418" s="392"/>
      <c r="S418" s="392"/>
      <c r="T418" s="392"/>
      <c r="U418" s="39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0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7"/>
      <c r="AA419" s="357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8"/>
      <c r="AA420" s="358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9"/>
      <c r="Q421" s="369"/>
      <c r="R421" s="369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9"/>
      <c r="Q422" s="369"/>
      <c r="R422" s="369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1" t="s">
        <v>66</v>
      </c>
      <c r="P423" s="392"/>
      <c r="Q423" s="392"/>
      <c r="R423" s="392"/>
      <c r="S423" s="392"/>
      <c r="T423" s="392"/>
      <c r="U423" s="39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1" t="s">
        <v>66</v>
      </c>
      <c r="P424" s="392"/>
      <c r="Q424" s="392"/>
      <c r="R424" s="392"/>
      <c r="S424" s="392"/>
      <c r="T424" s="392"/>
      <c r="U424" s="39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9"/>
      <c r="Q426" s="369"/>
      <c r="R426" s="369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9"/>
      <c r="Q427" s="369"/>
      <c r="R427" s="369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9"/>
      <c r="Q428" s="369"/>
      <c r="R428" s="369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9"/>
      <c r="Q429" s="369"/>
      <c r="R429" s="369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9"/>
      <c r="Q430" s="369"/>
      <c r="R430" s="369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9"/>
      <c r="Q431" s="369"/>
      <c r="R431" s="369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9"/>
      <c r="Q432" s="369"/>
      <c r="R432" s="369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1" t="s">
        <v>66</v>
      </c>
      <c r="P433" s="392"/>
      <c r="Q433" s="392"/>
      <c r="R433" s="392"/>
      <c r="S433" s="392"/>
      <c r="T433" s="392"/>
      <c r="U433" s="39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1" t="s">
        <v>66</v>
      </c>
      <c r="P434" s="392"/>
      <c r="Q434" s="392"/>
      <c r="R434" s="392"/>
      <c r="S434" s="392"/>
      <c r="T434" s="392"/>
      <c r="U434" s="393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8"/>
      <c r="AA435" s="358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9"/>
      <c r="Q436" s="369"/>
      <c r="R436" s="369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9"/>
      <c r="Q437" s="369"/>
      <c r="R437" s="369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1" t="s">
        <v>66</v>
      </c>
      <c r="P438" s="392"/>
      <c r="Q438" s="392"/>
      <c r="R438" s="392"/>
      <c r="S438" s="392"/>
      <c r="T438" s="392"/>
      <c r="U438" s="39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1" t="s">
        <v>66</v>
      </c>
      <c r="P439" s="392"/>
      <c r="Q439" s="392"/>
      <c r="R439" s="392"/>
      <c r="S439" s="392"/>
      <c r="T439" s="392"/>
      <c r="U439" s="39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9"/>
      <c r="Q441" s="369"/>
      <c r="R441" s="369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1" t="s">
        <v>66</v>
      </c>
      <c r="P442" s="392"/>
      <c r="Q442" s="392"/>
      <c r="R442" s="392"/>
      <c r="S442" s="392"/>
      <c r="T442" s="392"/>
      <c r="U442" s="393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1" t="s">
        <v>66</v>
      </c>
      <c r="P443" s="392"/>
      <c r="Q443" s="392"/>
      <c r="R443" s="392"/>
      <c r="S443" s="392"/>
      <c r="T443" s="392"/>
      <c r="U443" s="393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8"/>
      <c r="AA444" s="358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9"/>
      <c r="Q445" s="369"/>
      <c r="R445" s="369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1" t="s">
        <v>66</v>
      </c>
      <c r="P446" s="392"/>
      <c r="Q446" s="392"/>
      <c r="R446" s="392"/>
      <c r="S446" s="392"/>
      <c r="T446" s="392"/>
      <c r="U446" s="39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1" t="s">
        <v>66</v>
      </c>
      <c r="P447" s="392"/>
      <c r="Q447" s="392"/>
      <c r="R447" s="392"/>
      <c r="S447" s="392"/>
      <c r="T447" s="392"/>
      <c r="U447" s="39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7" t="s">
        <v>585</v>
      </c>
      <c r="B448" s="448"/>
      <c r="C448" s="448"/>
      <c r="D448" s="448"/>
      <c r="E448" s="448"/>
      <c r="F448" s="448"/>
      <c r="G448" s="448"/>
      <c r="H448" s="448"/>
      <c r="I448" s="448"/>
      <c r="J448" s="448"/>
      <c r="K448" s="448"/>
      <c r="L448" s="448"/>
      <c r="M448" s="448"/>
      <c r="N448" s="448"/>
      <c r="O448" s="448"/>
      <c r="P448" s="448"/>
      <c r="Q448" s="448"/>
      <c r="R448" s="448"/>
      <c r="S448" s="448"/>
      <c r="T448" s="448"/>
      <c r="U448" s="448"/>
      <c r="V448" s="448"/>
      <c r="W448" s="448"/>
      <c r="X448" s="448"/>
      <c r="Y448" s="448"/>
      <c r="Z448" s="48"/>
      <c r="AA448" s="48"/>
    </row>
    <row r="449" spans="1:54" ht="16.5" customHeight="1" x14ac:dyDescent="0.25">
      <c r="A449" s="380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7"/>
      <c r="AA449" s="357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8"/>
      <c r="AA450" s="358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9"/>
      <c r="Q451" s="369"/>
      <c r="R451" s="369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9"/>
      <c r="Q452" s="369"/>
      <c r="R452" s="369"/>
      <c r="S452" s="367"/>
      <c r="T452" s="34"/>
      <c r="U452" s="34"/>
      <c r="V452" s="35" t="s">
        <v>65</v>
      </c>
      <c r="W452" s="362">
        <v>500</v>
      </c>
      <c r="X452" s="363">
        <f t="shared" si="21"/>
        <v>501.6</v>
      </c>
      <c r="Y452" s="36">
        <f t="shared" si="22"/>
        <v>1.1362000000000001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9"/>
      <c r="Q453" s="369"/>
      <c r="R453" s="369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9"/>
      <c r="Q454" s="369"/>
      <c r="R454" s="369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9"/>
      <c r="Q455" s="369"/>
      <c r="R455" s="369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9"/>
      <c r="Q456" s="369"/>
      <c r="R456" s="369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9"/>
      <c r="Q457" s="369"/>
      <c r="R457" s="369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9"/>
      <c r="Q458" s="369"/>
      <c r="R458" s="369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9"/>
      <c r="Q459" s="369"/>
      <c r="R459" s="369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9"/>
      <c r="Q460" s="369"/>
      <c r="R460" s="369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9"/>
      <c r="Q461" s="369"/>
      <c r="R461" s="369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1" t="s">
        <v>66</v>
      </c>
      <c r="P462" s="392"/>
      <c r="Q462" s="392"/>
      <c r="R462" s="392"/>
      <c r="S462" s="392"/>
      <c r="T462" s="392"/>
      <c r="U462" s="39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94.696969696969688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95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1.1362000000000001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1" t="s">
        <v>66</v>
      </c>
      <c r="P463" s="392"/>
      <c r="Q463" s="392"/>
      <c r="R463" s="392"/>
      <c r="S463" s="392"/>
      <c r="T463" s="392"/>
      <c r="U463" s="393"/>
      <c r="V463" s="37" t="s">
        <v>65</v>
      </c>
      <c r="W463" s="364">
        <f>IFERROR(SUM(W451:W461),"0")</f>
        <v>500</v>
      </c>
      <c r="X463" s="364">
        <f>IFERROR(SUM(X451:X461),"0")</f>
        <v>501.6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9"/>
      <c r="Q465" s="369"/>
      <c r="R465" s="369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9"/>
      <c r="Q466" s="369"/>
      <c r="R466" s="369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1" t="s">
        <v>66</v>
      </c>
      <c r="P467" s="392"/>
      <c r="Q467" s="392"/>
      <c r="R467" s="392"/>
      <c r="S467" s="392"/>
      <c r="T467" s="392"/>
      <c r="U467" s="393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1" t="s">
        <v>66</v>
      </c>
      <c r="P468" s="392"/>
      <c r="Q468" s="392"/>
      <c r="R468" s="392"/>
      <c r="S468" s="392"/>
      <c r="T468" s="392"/>
      <c r="U468" s="393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9"/>
      <c r="Q470" s="369"/>
      <c r="R470" s="369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9"/>
      <c r="Q471" s="369"/>
      <c r="R471" s="369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9"/>
      <c r="Q472" s="369"/>
      <c r="R472" s="369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9"/>
      <c r="Q473" s="369"/>
      <c r="R473" s="369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9"/>
      <c r="Q474" s="369"/>
      <c r="R474" s="369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9"/>
      <c r="Q475" s="369"/>
      <c r="R475" s="369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1" t="s">
        <v>66</v>
      </c>
      <c r="P476" s="392"/>
      <c r="Q476" s="392"/>
      <c r="R476" s="392"/>
      <c r="S476" s="392"/>
      <c r="T476" s="392"/>
      <c r="U476" s="393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1" t="s">
        <v>66</v>
      </c>
      <c r="P477" s="392"/>
      <c r="Q477" s="392"/>
      <c r="R477" s="392"/>
      <c r="S477" s="392"/>
      <c r="T477" s="392"/>
      <c r="U477" s="393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8"/>
      <c r="AA478" s="358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9"/>
      <c r="Q479" s="369"/>
      <c r="R479" s="369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9"/>
      <c r="Q480" s="369"/>
      <c r="R480" s="369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9"/>
      <c r="Q481" s="369"/>
      <c r="R481" s="369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1" t="s">
        <v>66</v>
      </c>
      <c r="P482" s="392"/>
      <c r="Q482" s="392"/>
      <c r="R482" s="392"/>
      <c r="S482" s="392"/>
      <c r="T482" s="392"/>
      <c r="U482" s="39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1" t="s">
        <v>66</v>
      </c>
      <c r="P483" s="392"/>
      <c r="Q483" s="392"/>
      <c r="R483" s="392"/>
      <c r="S483" s="392"/>
      <c r="T483" s="392"/>
      <c r="U483" s="39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8"/>
      <c r="AA484" s="358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9"/>
      <c r="Q485" s="369"/>
      <c r="R485" s="369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1" t="s">
        <v>66</v>
      </c>
      <c r="P486" s="392"/>
      <c r="Q486" s="392"/>
      <c r="R486" s="392"/>
      <c r="S486" s="392"/>
      <c r="T486" s="392"/>
      <c r="U486" s="39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1" t="s">
        <v>66</v>
      </c>
      <c r="P487" s="392"/>
      <c r="Q487" s="392"/>
      <c r="R487" s="392"/>
      <c r="S487" s="392"/>
      <c r="T487" s="392"/>
      <c r="U487" s="39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7" t="s">
        <v>632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48"/>
      <c r="AA488" s="48"/>
    </row>
    <row r="489" spans="1:54" ht="16.5" customHeight="1" x14ac:dyDescent="0.25">
      <c r="A489" s="380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7"/>
      <c r="AA489" s="357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8"/>
      <c r="AA490" s="358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5" t="s">
        <v>636</v>
      </c>
      <c r="P491" s="369"/>
      <c r="Q491" s="369"/>
      <c r="R491" s="369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39" t="s">
        <v>639</v>
      </c>
      <c r="P492" s="369"/>
      <c r="Q492" s="369"/>
      <c r="R492" s="369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9"/>
      <c r="Q493" s="369"/>
      <c r="R493" s="369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5" t="s">
        <v>645</v>
      </c>
      <c r="P494" s="369"/>
      <c r="Q494" s="369"/>
      <c r="R494" s="369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0" t="s">
        <v>648</v>
      </c>
      <c r="P495" s="369"/>
      <c r="Q495" s="369"/>
      <c r="R495" s="369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1" t="s">
        <v>66</v>
      </c>
      <c r="P496" s="392"/>
      <c r="Q496" s="392"/>
      <c r="R496" s="392"/>
      <c r="S496" s="392"/>
      <c r="T496" s="392"/>
      <c r="U496" s="39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1" t="s">
        <v>66</v>
      </c>
      <c r="P497" s="392"/>
      <c r="Q497" s="392"/>
      <c r="R497" s="392"/>
      <c r="S497" s="392"/>
      <c r="T497" s="392"/>
      <c r="U497" s="39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8"/>
      <c r="AA498" s="358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87" t="s">
        <v>651</v>
      </c>
      <c r="P499" s="369"/>
      <c r="Q499" s="369"/>
      <c r="R499" s="369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0" t="s">
        <v>654</v>
      </c>
      <c r="P500" s="369"/>
      <c r="Q500" s="369"/>
      <c r="R500" s="369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7" t="s">
        <v>657</v>
      </c>
      <c r="P501" s="369"/>
      <c r="Q501" s="369"/>
      <c r="R501" s="369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1" t="s">
        <v>66</v>
      </c>
      <c r="P502" s="392"/>
      <c r="Q502" s="392"/>
      <c r="R502" s="392"/>
      <c r="S502" s="392"/>
      <c r="T502" s="392"/>
      <c r="U502" s="39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1" t="s">
        <v>66</v>
      </c>
      <c r="P503" s="392"/>
      <c r="Q503" s="392"/>
      <c r="R503" s="392"/>
      <c r="S503" s="392"/>
      <c r="T503" s="392"/>
      <c r="U503" s="39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8"/>
      <c r="AA504" s="358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5" t="s">
        <v>660</v>
      </c>
      <c r="P505" s="369"/>
      <c r="Q505" s="369"/>
      <c r="R505" s="369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9"/>
      <c r="Q506" s="369"/>
      <c r="R506" s="369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29" t="s">
        <v>665</v>
      </c>
      <c r="P507" s="369"/>
      <c r="Q507" s="369"/>
      <c r="R507" s="369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37" t="s">
        <v>668</v>
      </c>
      <c r="P508" s="369"/>
      <c r="Q508" s="369"/>
      <c r="R508" s="369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9"/>
      <c r="Q509" s="369"/>
      <c r="R509" s="369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1" t="s">
        <v>66</v>
      </c>
      <c r="P510" s="392"/>
      <c r="Q510" s="392"/>
      <c r="R510" s="392"/>
      <c r="S510" s="392"/>
      <c r="T510" s="392"/>
      <c r="U510" s="39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1" t="s">
        <v>66</v>
      </c>
      <c r="P511" s="392"/>
      <c r="Q511" s="392"/>
      <c r="R511" s="392"/>
      <c r="S511" s="392"/>
      <c r="T511" s="392"/>
      <c r="U511" s="39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8"/>
      <c r="AA512" s="358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9"/>
      <c r="Q513" s="369"/>
      <c r="R513" s="369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7" t="s">
        <v>676</v>
      </c>
      <c r="P514" s="369"/>
      <c r="Q514" s="369"/>
      <c r="R514" s="369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2" t="s">
        <v>679</v>
      </c>
      <c r="P515" s="369"/>
      <c r="Q515" s="369"/>
      <c r="R515" s="369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19" t="s">
        <v>682</v>
      </c>
      <c r="P516" s="369"/>
      <c r="Q516" s="369"/>
      <c r="R516" s="369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7" t="s">
        <v>685</v>
      </c>
      <c r="P517" s="369"/>
      <c r="Q517" s="369"/>
      <c r="R517" s="369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1" t="s">
        <v>66</v>
      </c>
      <c r="P518" s="392"/>
      <c r="Q518" s="392"/>
      <c r="R518" s="392"/>
      <c r="S518" s="392"/>
      <c r="T518" s="392"/>
      <c r="U518" s="39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1" t="s">
        <v>66</v>
      </c>
      <c r="P519" s="392"/>
      <c r="Q519" s="392"/>
      <c r="R519" s="392"/>
      <c r="S519" s="392"/>
      <c r="T519" s="392"/>
      <c r="U519" s="39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8"/>
      <c r="AA520" s="358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5" t="s">
        <v>688</v>
      </c>
      <c r="P521" s="369"/>
      <c r="Q521" s="369"/>
      <c r="R521" s="369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8" t="s">
        <v>691</v>
      </c>
      <c r="P522" s="369"/>
      <c r="Q522" s="369"/>
      <c r="R522" s="369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1" t="s">
        <v>66</v>
      </c>
      <c r="P523" s="392"/>
      <c r="Q523" s="392"/>
      <c r="R523" s="392"/>
      <c r="S523" s="392"/>
      <c r="T523" s="392"/>
      <c r="U523" s="39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1" t="s">
        <v>66</v>
      </c>
      <c r="P524" s="392"/>
      <c r="Q524" s="392"/>
      <c r="R524" s="392"/>
      <c r="S524" s="392"/>
      <c r="T524" s="392"/>
      <c r="U524" s="39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78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4"/>
      <c r="O525" s="483" t="s">
        <v>692</v>
      </c>
      <c r="P525" s="484"/>
      <c r="Q525" s="484"/>
      <c r="R525" s="484"/>
      <c r="S525" s="484"/>
      <c r="T525" s="484"/>
      <c r="U525" s="48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4710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4732.2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4"/>
      <c r="O526" s="483" t="s">
        <v>693</v>
      </c>
      <c r="P526" s="484"/>
      <c r="Q526" s="484"/>
      <c r="R526" s="484"/>
      <c r="S526" s="484"/>
      <c r="T526" s="484"/>
      <c r="U526" s="48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4975.9604051121305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4999.5200000000004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4"/>
      <c r="O527" s="483" t="s">
        <v>694</v>
      </c>
      <c r="P527" s="484"/>
      <c r="Q527" s="484"/>
      <c r="R527" s="484"/>
      <c r="S527" s="484"/>
      <c r="T527" s="484"/>
      <c r="U527" s="48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9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9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4"/>
      <c r="O528" s="483" t="s">
        <v>696</v>
      </c>
      <c r="P528" s="484"/>
      <c r="Q528" s="484"/>
      <c r="R528" s="484"/>
      <c r="S528" s="484"/>
      <c r="T528" s="484"/>
      <c r="U528" s="485"/>
      <c r="V528" s="37" t="s">
        <v>65</v>
      </c>
      <c r="W528" s="364">
        <f>GrossWeightTotal+PalletQtyTotal*25</f>
        <v>5200.9604051121305</v>
      </c>
      <c r="X528" s="364">
        <f>GrossWeightTotalR+PalletQtyTotalR*25</f>
        <v>5224.5200000000004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4"/>
      <c r="O529" s="483" t="s">
        <v>697</v>
      </c>
      <c r="P529" s="484"/>
      <c r="Q529" s="484"/>
      <c r="R529" s="484"/>
      <c r="S529" s="484"/>
      <c r="T529" s="484"/>
      <c r="U529" s="48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723.92184443908582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728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4"/>
      <c r="O530" s="483" t="s">
        <v>698</v>
      </c>
      <c r="P530" s="484"/>
      <c r="Q530" s="484"/>
      <c r="R530" s="484"/>
      <c r="S530" s="484"/>
      <c r="T530" s="484"/>
      <c r="U530" s="48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9.6744900000000005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32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60"/>
      <c r="L533" s="370" t="s">
        <v>344</v>
      </c>
      <c r="M533" s="360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60"/>
    </row>
    <row r="534" spans="1:30" ht="13.5" customHeight="1" thickBot="1" x14ac:dyDescent="0.25">
      <c r="A534" s="533"/>
      <c r="B534" s="377"/>
      <c r="C534" s="377"/>
      <c r="D534" s="377"/>
      <c r="E534" s="377"/>
      <c r="F534" s="377"/>
      <c r="G534" s="377"/>
      <c r="H534" s="377"/>
      <c r="I534" s="377"/>
      <c r="J534" s="377"/>
      <c r="K534" s="360"/>
      <c r="L534" s="377"/>
      <c r="M534" s="360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1468.1999999999998</v>
      </c>
      <c r="J535" s="46">
        <f>IFERROR(X207*1,"0")+IFERROR(X208*1,"0")+IFERROR(X209*1,"0")+IFERROR(X210*1,"0")+IFERROR(X211*1,"0")+IFERROR(X212*1,"0")+IFERROR(X216*1,"0")+IFERROR(X217*1,"0")</f>
        <v>0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2310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452.4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0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501.6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A518:N519"/>
    <mergeCell ref="O110:S110"/>
    <mergeCell ref="D121:E121"/>
    <mergeCell ref="O259:U259"/>
    <mergeCell ref="D192:E192"/>
    <mergeCell ref="O197:U197"/>
    <mergeCell ref="O137:U137"/>
    <mergeCell ref="D515:E515"/>
    <mergeCell ref="D173:E173"/>
    <mergeCell ref="D17:E18"/>
    <mergeCell ref="D471:E471"/>
    <mergeCell ref="V17:V18"/>
    <mergeCell ref="O410:S410"/>
    <mergeCell ref="A385:N386"/>
    <mergeCell ref="D123:E123"/>
    <mergeCell ref="D421:E421"/>
    <mergeCell ref="D522:E522"/>
    <mergeCell ref="O442:U442"/>
    <mergeCell ref="O211:S211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D533:D53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1:E521"/>
    <mergeCell ref="D223:E223"/>
    <mergeCell ref="A128:N129"/>
    <mergeCell ref="O118:U118"/>
    <mergeCell ref="O247:S247"/>
    <mergeCell ref="A103:N104"/>
    <mergeCell ref="O185:S185"/>
    <mergeCell ref="D29:E29"/>
    <mergeCell ref="P533:P534"/>
    <mergeCell ref="D265:E265"/>
    <mergeCell ref="D216:E216"/>
    <mergeCell ref="A469:Y469"/>
    <mergeCell ref="D452:E452"/>
    <mergeCell ref="O470:S470"/>
    <mergeCell ref="O299:S299"/>
    <mergeCell ref="O274:S27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O408:U408"/>
    <mergeCell ref="D457:E457"/>
    <mergeCell ref="A362:N363"/>
    <mergeCell ref="D475:E475"/>
    <mergeCell ref="O493:S493"/>
    <mergeCell ref="A349:N350"/>
    <mergeCell ref="O103:U103"/>
    <mergeCell ref="O401:U401"/>
    <mergeCell ref="D152:E152"/>
    <mergeCell ref="D394:E394"/>
    <mergeCell ref="O339:U339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503:U503"/>
    <mergeCell ref="O480:S480"/>
    <mergeCell ref="D310:E310"/>
    <mergeCell ref="A12:L12"/>
    <mergeCell ref="O132:S132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246:S246"/>
    <mergeCell ref="D150:E150"/>
    <mergeCell ref="A403:Y403"/>
    <mergeCell ref="O162:S162"/>
    <mergeCell ref="A289:N290"/>
    <mergeCell ref="O233:S233"/>
    <mergeCell ref="O460:S460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D226:E226"/>
    <mergeCell ref="A476:N477"/>
    <mergeCell ref="O243:S243"/>
    <mergeCell ref="O398:S398"/>
    <mergeCell ref="O227:S227"/>
    <mergeCell ref="D154:E154"/>
    <mergeCell ref="O373:S373"/>
    <mergeCell ref="D225:E225"/>
    <mergeCell ref="O170:U170"/>
    <mergeCell ref="O53:U53"/>
    <mergeCell ref="O468:U468"/>
    <mergeCell ref="A35:Y35"/>
    <mergeCell ref="D461:E461"/>
    <mergeCell ref="D200:E200"/>
    <mergeCell ref="A462:N463"/>
    <mergeCell ref="O145:U145"/>
    <mergeCell ref="D436:E436"/>
    <mergeCell ref="O187:S187"/>
    <mergeCell ref="O378:U378"/>
    <mergeCell ref="O174:S174"/>
    <mergeCell ref="D227:E227"/>
    <mergeCell ref="A196:N197"/>
    <mergeCell ref="D437:E437"/>
    <mergeCell ref="D241:E241"/>
    <mergeCell ref="D455:E455"/>
    <mergeCell ref="D430:E430"/>
    <mergeCell ref="O394:S394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56:E256"/>
    <mergeCell ref="A351:Y351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D491:E491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26:S26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O40:S40"/>
    <mergeCell ref="A277:N278"/>
    <mergeCell ref="O150:S150"/>
    <mergeCell ref="D59:E59"/>
    <mergeCell ref="D295:E295"/>
    <mergeCell ref="D172:E172"/>
    <mergeCell ref="O352:S352"/>
    <mergeCell ref="A449:Y449"/>
    <mergeCell ref="O152:S152"/>
    <mergeCell ref="A306:N307"/>
    <mergeCell ref="O60:U60"/>
    <mergeCell ref="A433:N434"/>
    <mergeCell ref="O108:S108"/>
    <mergeCell ref="O266:S266"/>
    <mergeCell ref="D275:E275"/>
    <mergeCell ref="O393:S393"/>
    <mergeCell ref="O485:S485"/>
    <mergeCell ref="D185:E185"/>
    <mergeCell ref="A329:Y329"/>
    <mergeCell ref="O88:S88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461:S461"/>
    <mergeCell ref="O312:U312"/>
    <mergeCell ref="A161:Y161"/>
    <mergeCell ref="D459:E459"/>
    <mergeCell ref="D288:E288"/>
    <mergeCell ref="O156:S156"/>
    <mergeCell ref="D136:E136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O15:S16"/>
    <mergeCell ref="O173:S173"/>
    <mergeCell ref="D451:E451"/>
    <mergeCell ref="D255:E255"/>
    <mergeCell ref="O467:U467"/>
    <mergeCell ref="O517:S517"/>
    <mergeCell ref="O368:U368"/>
    <mergeCell ref="O423:U423"/>
    <mergeCell ref="A478:Y478"/>
    <mergeCell ref="O306:U306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D492:E492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282:E282"/>
    <mergeCell ref="D233:E233"/>
    <mergeCell ref="D111:E111"/>
    <mergeCell ref="D183:E183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D117:E117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O432:S432"/>
    <mergeCell ref="A407:N408"/>
    <mergeCell ref="O236:S23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O524:U524"/>
    <mergeCell ref="D429:E429"/>
    <mergeCell ref="O61:U61"/>
    <mergeCell ref="D81:E81"/>
    <mergeCell ref="O219:U219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99:S99"/>
    <mergeCell ref="O457:S457"/>
    <mergeCell ref="O286:S286"/>
    <mergeCell ref="O507:S507"/>
    <mergeCell ref="A49:Y49"/>
    <mergeCell ref="O50:S50"/>
    <mergeCell ref="O142:S142"/>
    <mergeCell ref="O384:S384"/>
    <mergeCell ref="O80:S80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438:U438"/>
    <mergeCell ref="D431:E431"/>
    <mergeCell ref="D360:E360"/>
    <mergeCell ref="D287:E287"/>
    <mergeCell ref="D189:E18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O154:S154"/>
    <mergeCell ref="O347:S347"/>
    <mergeCell ref="A137:N138"/>
    <mergeCell ref="A54:Y54"/>
    <mergeCell ref="D98:E98"/>
    <mergeCell ref="A413:Y413"/>
    <mergeCell ref="O91:S91"/>
    <mergeCell ref="O334:S334"/>
    <mergeCell ref="O499:S499"/>
    <mergeCell ref="D281:E281"/>
    <mergeCell ref="O36:S36"/>
    <mergeCell ref="O30:S30"/>
    <mergeCell ref="O426:S426"/>
    <mergeCell ref="O386:U38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54:S454"/>
    <mergeCell ref="D479:E479"/>
    <mergeCell ref="O431:S431"/>
    <mergeCell ref="D494:E494"/>
    <mergeCell ref="D473:E473"/>
    <mergeCell ref="O224:S22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