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4 ПОКОМ ЗПФ\"/>
    </mc:Choice>
  </mc:AlternateContent>
  <xr:revisionPtr revIDLastSave="0" documentId="13_ncr:1_{E4CF3B30-FF5B-4F1A-B7A4-95D113CA46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10" i="1"/>
  <c r="S30" i="1"/>
  <c r="S31" i="1"/>
  <c r="S81" i="1"/>
  <c r="S82" i="1"/>
  <c r="S85" i="1"/>
  <c r="V9" i="1"/>
  <c r="T83" i="1"/>
  <c r="T75" i="1"/>
  <c r="AG72" i="1" l="1"/>
  <c r="AH72" i="1" s="1"/>
  <c r="AG55" i="1"/>
  <c r="AH55" i="1" s="1"/>
  <c r="AG54" i="1"/>
  <c r="AH54" i="1" s="1"/>
  <c r="AG53" i="1"/>
  <c r="AH53" i="1" s="1"/>
  <c r="AE72" i="1"/>
  <c r="AE55" i="1"/>
  <c r="AE54" i="1"/>
  <c r="AE53" i="1"/>
  <c r="T84" i="1"/>
  <c r="AE84" i="1" s="1"/>
  <c r="T80" i="1"/>
  <c r="T79" i="1"/>
  <c r="AG79" i="1" s="1"/>
  <c r="AH79" i="1" s="1"/>
  <c r="T76" i="1"/>
  <c r="T74" i="1"/>
  <c r="T73" i="1"/>
  <c r="AG73" i="1" s="1"/>
  <c r="AH73" i="1" s="1"/>
  <c r="T67" i="1"/>
  <c r="AG67" i="1" s="1"/>
  <c r="AH67" i="1" s="1"/>
  <c r="T64" i="1"/>
  <c r="AG64" i="1" s="1"/>
  <c r="AH64" i="1" s="1"/>
  <c r="T63" i="1"/>
  <c r="AG63" i="1" s="1"/>
  <c r="AH63" i="1" s="1"/>
  <c r="T60" i="1"/>
  <c r="AG60" i="1" s="1"/>
  <c r="AH60" i="1" s="1"/>
  <c r="T59" i="1"/>
  <c r="AE59" i="1" s="1"/>
  <c r="T58" i="1"/>
  <c r="AG58" i="1" s="1"/>
  <c r="AH58" i="1" s="1"/>
  <c r="T56" i="1"/>
  <c r="AG56" i="1" s="1"/>
  <c r="AH56" i="1" s="1"/>
  <c r="T50" i="1"/>
  <c r="AE50" i="1" s="1"/>
  <c r="T49" i="1"/>
  <c r="AG49" i="1" s="1"/>
  <c r="AH49" i="1" s="1"/>
  <c r="T48" i="1"/>
  <c r="AE48" i="1" s="1"/>
  <c r="T47" i="1"/>
  <c r="AG47" i="1" s="1"/>
  <c r="AH47" i="1" s="1"/>
  <c r="T42" i="1"/>
  <c r="T41" i="1"/>
  <c r="AG41" i="1" s="1"/>
  <c r="AH41" i="1" s="1"/>
  <c r="T39" i="1"/>
  <c r="AG39" i="1" s="1"/>
  <c r="AH39" i="1" s="1"/>
  <c r="T38" i="1"/>
  <c r="T32" i="1"/>
  <c r="AE32" i="1" s="1"/>
  <c r="T25" i="1"/>
  <c r="AG25" i="1" s="1"/>
  <c r="AH25" i="1" s="1"/>
  <c r="T19" i="1"/>
  <c r="AG19" i="1" s="1"/>
  <c r="AH19" i="1" s="1"/>
  <c r="T13" i="1"/>
  <c r="AG13" i="1" s="1"/>
  <c r="AH13" i="1" s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67" i="1"/>
  <c r="V64" i="1"/>
  <c r="V63" i="1"/>
  <c r="V62" i="1"/>
  <c r="V60" i="1"/>
  <c r="V59" i="1"/>
  <c r="V58" i="1"/>
  <c r="V57" i="1"/>
  <c r="V56" i="1"/>
  <c r="V55" i="1"/>
  <c r="V54" i="1"/>
  <c r="V53" i="1"/>
  <c r="V51" i="1"/>
  <c r="V50" i="1"/>
  <c r="V49" i="1"/>
  <c r="V48" i="1"/>
  <c r="V47" i="1"/>
  <c r="V46" i="1"/>
  <c r="V44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2" i="1"/>
  <c r="V20" i="1"/>
  <c r="V19" i="1"/>
  <c r="V17" i="1"/>
  <c r="V15" i="1"/>
  <c r="V14" i="1"/>
  <c r="V13" i="1"/>
  <c r="V12" i="1"/>
  <c r="V11" i="1"/>
  <c r="V10" i="1"/>
  <c r="V8" i="1"/>
  <c r="V7" i="1"/>
  <c r="V6" i="1"/>
  <c r="U72" i="1"/>
  <c r="U55" i="1"/>
  <c r="U54" i="1"/>
  <c r="U53" i="1"/>
  <c r="AE49" i="1" l="1"/>
  <c r="AE39" i="1"/>
  <c r="AE79" i="1"/>
  <c r="AG59" i="1"/>
  <c r="AH59" i="1" s="1"/>
  <c r="AE38" i="1"/>
  <c r="AE42" i="1"/>
  <c r="AE74" i="1"/>
  <c r="AE76" i="1"/>
  <c r="AE80" i="1"/>
  <c r="AE58" i="1"/>
  <c r="AE63" i="1"/>
  <c r="AG38" i="1"/>
  <c r="AH38" i="1" s="1"/>
  <c r="AG42" i="1"/>
  <c r="AH42" i="1" s="1"/>
  <c r="AG48" i="1"/>
  <c r="AH48" i="1" s="1"/>
  <c r="AG74" i="1"/>
  <c r="AH74" i="1" s="1"/>
  <c r="AE64" i="1"/>
  <c r="AE13" i="1"/>
  <c r="AE19" i="1"/>
  <c r="AE25" i="1"/>
  <c r="AE41" i="1"/>
  <c r="AE47" i="1"/>
  <c r="AE56" i="1"/>
  <c r="AE60" i="1"/>
  <c r="AE67" i="1"/>
  <c r="AE73" i="1"/>
  <c r="AG32" i="1"/>
  <c r="AH32" i="1" s="1"/>
  <c r="AG50" i="1"/>
  <c r="AH50" i="1" s="1"/>
  <c r="AG76" i="1"/>
  <c r="AH76" i="1" s="1"/>
  <c r="AG80" i="1"/>
  <c r="AH80" i="1" s="1"/>
  <c r="AG84" i="1"/>
  <c r="AH84" i="1" s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51" i="1"/>
  <c r="P52" i="1"/>
  <c r="P56" i="1"/>
  <c r="P57" i="1"/>
  <c r="P58" i="1"/>
  <c r="P61" i="1"/>
  <c r="P62" i="1"/>
  <c r="P63" i="1"/>
  <c r="P64" i="1"/>
  <c r="P65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5" i="1"/>
  <c r="P6" i="1"/>
  <c r="O13" i="1" l="1"/>
  <c r="O32" i="1"/>
  <c r="O47" i="1"/>
  <c r="O48" i="1"/>
  <c r="O49" i="1"/>
  <c r="O50" i="1"/>
  <c r="O53" i="1"/>
  <c r="O54" i="1"/>
  <c r="O55" i="1"/>
  <c r="O59" i="1"/>
  <c r="O60" i="1"/>
  <c r="O73" i="1"/>
  <c r="O84" i="1"/>
  <c r="P73" i="1" l="1"/>
  <c r="P59" i="1"/>
  <c r="P54" i="1"/>
  <c r="P50" i="1"/>
  <c r="P48" i="1"/>
  <c r="P32" i="1"/>
  <c r="P84" i="1"/>
  <c r="P60" i="1"/>
  <c r="P55" i="1"/>
  <c r="P53" i="1"/>
  <c r="P49" i="1"/>
  <c r="P47" i="1"/>
  <c r="P13" i="1"/>
  <c r="O5" i="1"/>
  <c r="F46" i="1"/>
  <c r="E46" i="1"/>
  <c r="R46" i="1" s="1"/>
  <c r="F39" i="1"/>
  <c r="E39" i="1"/>
  <c r="R39" i="1" s="1"/>
  <c r="E24" i="1"/>
  <c r="R24" i="1" s="1"/>
  <c r="S24" i="1" s="1"/>
  <c r="E13" i="1"/>
  <c r="K13" i="1" s="1"/>
  <c r="R7" i="1"/>
  <c r="R8" i="1"/>
  <c r="R9" i="1"/>
  <c r="R10" i="1"/>
  <c r="R11" i="1"/>
  <c r="R12" i="1"/>
  <c r="R14" i="1"/>
  <c r="R15" i="1"/>
  <c r="S15" i="1" s="1"/>
  <c r="R16" i="1"/>
  <c r="R17" i="1"/>
  <c r="S17" i="1" s="1"/>
  <c r="R18" i="1"/>
  <c r="W18" i="1" s="1"/>
  <c r="R19" i="1"/>
  <c r="W19" i="1" s="1"/>
  <c r="R20" i="1"/>
  <c r="R21" i="1"/>
  <c r="W21" i="1" s="1"/>
  <c r="R22" i="1"/>
  <c r="R23" i="1"/>
  <c r="W23" i="1" s="1"/>
  <c r="R25" i="1"/>
  <c r="W25" i="1" s="1"/>
  <c r="R26" i="1"/>
  <c r="R27" i="1"/>
  <c r="R28" i="1"/>
  <c r="S28" i="1" s="1"/>
  <c r="T28" i="1" s="1"/>
  <c r="R29" i="1"/>
  <c r="S29" i="1" s="1"/>
  <c r="T29" i="1" s="1"/>
  <c r="R30" i="1"/>
  <c r="R31" i="1"/>
  <c r="R32" i="1"/>
  <c r="W32" i="1" s="1"/>
  <c r="R33" i="1"/>
  <c r="R34" i="1"/>
  <c r="R35" i="1"/>
  <c r="R36" i="1"/>
  <c r="S36" i="1" s="1"/>
  <c r="T36" i="1" s="1"/>
  <c r="R37" i="1"/>
  <c r="R38" i="1"/>
  <c r="W38" i="1" s="1"/>
  <c r="R40" i="1"/>
  <c r="R41" i="1"/>
  <c r="W41" i="1" s="1"/>
  <c r="R42" i="1"/>
  <c r="W42" i="1" s="1"/>
  <c r="R43" i="1"/>
  <c r="W43" i="1" s="1"/>
  <c r="R44" i="1"/>
  <c r="R45" i="1"/>
  <c r="W45" i="1" s="1"/>
  <c r="R47" i="1"/>
  <c r="W47" i="1" s="1"/>
  <c r="R48" i="1"/>
  <c r="W48" i="1" s="1"/>
  <c r="R49" i="1"/>
  <c r="X49" i="1" s="1"/>
  <c r="R50" i="1"/>
  <c r="W50" i="1" s="1"/>
  <c r="R51" i="1"/>
  <c r="S51" i="1" s="1"/>
  <c r="T51" i="1" s="1"/>
  <c r="R52" i="1"/>
  <c r="W52" i="1" s="1"/>
  <c r="R53" i="1"/>
  <c r="W53" i="1" s="1"/>
  <c r="R54" i="1"/>
  <c r="W54" i="1" s="1"/>
  <c r="R55" i="1"/>
  <c r="W55" i="1" s="1"/>
  <c r="R56" i="1"/>
  <c r="W56" i="1" s="1"/>
  <c r="R57" i="1"/>
  <c r="R58" i="1"/>
  <c r="W58" i="1" s="1"/>
  <c r="R59" i="1"/>
  <c r="W59" i="1" s="1"/>
  <c r="R60" i="1"/>
  <c r="W60" i="1" s="1"/>
  <c r="R61" i="1"/>
  <c r="W61" i="1" s="1"/>
  <c r="R62" i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W72" i="1" s="1"/>
  <c r="R73" i="1"/>
  <c r="X73" i="1" s="1"/>
  <c r="R74" i="1"/>
  <c r="W74" i="1" s="1"/>
  <c r="R75" i="1"/>
  <c r="R76" i="1"/>
  <c r="W76" i="1" s="1"/>
  <c r="R77" i="1"/>
  <c r="R78" i="1"/>
  <c r="R79" i="1"/>
  <c r="W79" i="1" s="1"/>
  <c r="R80" i="1"/>
  <c r="W80" i="1" s="1"/>
  <c r="R81" i="1"/>
  <c r="R82" i="1"/>
  <c r="R83" i="1"/>
  <c r="R84" i="1"/>
  <c r="X84" i="1" s="1"/>
  <c r="R85" i="1"/>
  <c r="R6" i="1"/>
  <c r="S6" i="1" s="1"/>
  <c r="T6" i="1" s="1"/>
  <c r="AE16" i="1"/>
  <c r="AE18" i="1"/>
  <c r="AE21" i="1"/>
  <c r="AE23" i="1"/>
  <c r="AE43" i="1"/>
  <c r="AE45" i="1"/>
  <c r="AE52" i="1"/>
  <c r="AE61" i="1"/>
  <c r="AE65" i="1"/>
  <c r="AE66" i="1"/>
  <c r="AE68" i="1"/>
  <c r="AE69" i="1"/>
  <c r="AE70" i="1"/>
  <c r="AE71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N5" i="1"/>
  <c r="M5" i="1"/>
  <c r="L5" i="1"/>
  <c r="J5" i="1"/>
  <c r="T82" i="1" l="1"/>
  <c r="AE82" i="1" s="1"/>
  <c r="T81" i="1"/>
  <c r="AG81" i="1" s="1"/>
  <c r="AH81" i="1" s="1"/>
  <c r="T31" i="1"/>
  <c r="AG31" i="1" s="1"/>
  <c r="AH31" i="1" s="1"/>
  <c r="W49" i="1"/>
  <c r="W73" i="1"/>
  <c r="AG6" i="1"/>
  <c r="AE6" i="1"/>
  <c r="W6" i="1"/>
  <c r="W82" i="1"/>
  <c r="AE36" i="1"/>
  <c r="W36" i="1"/>
  <c r="AG36" i="1"/>
  <c r="AH36" i="1" s="1"/>
  <c r="AE28" i="1"/>
  <c r="AG28" i="1"/>
  <c r="AH28" i="1" s="1"/>
  <c r="W28" i="1"/>
  <c r="W84" i="1"/>
  <c r="AE81" i="1"/>
  <c r="AG51" i="1"/>
  <c r="AH51" i="1" s="1"/>
  <c r="AE51" i="1"/>
  <c r="W51" i="1"/>
  <c r="W31" i="1"/>
  <c r="AG29" i="1"/>
  <c r="AH29" i="1" s="1"/>
  <c r="AE29" i="1"/>
  <c r="W29" i="1"/>
  <c r="W39" i="1"/>
  <c r="S46" i="1"/>
  <c r="T46" i="1" s="1"/>
  <c r="X47" i="1"/>
  <c r="X53" i="1"/>
  <c r="X59" i="1"/>
  <c r="X6" i="1"/>
  <c r="X82" i="1"/>
  <c r="X80" i="1"/>
  <c r="X78" i="1"/>
  <c r="S78" i="1"/>
  <c r="T78" i="1" s="1"/>
  <c r="X76" i="1"/>
  <c r="X74" i="1"/>
  <c r="X72" i="1"/>
  <c r="X64" i="1"/>
  <c r="X62" i="1"/>
  <c r="S62" i="1"/>
  <c r="X58" i="1"/>
  <c r="X56" i="1"/>
  <c r="X41" i="1"/>
  <c r="X38" i="1"/>
  <c r="X36" i="1"/>
  <c r="X34" i="1"/>
  <c r="S34" i="1"/>
  <c r="T34" i="1" s="1"/>
  <c r="X30" i="1"/>
  <c r="T30" i="1"/>
  <c r="X28" i="1"/>
  <c r="X26" i="1"/>
  <c r="S26" i="1"/>
  <c r="T26" i="1" s="1"/>
  <c r="X19" i="1"/>
  <c r="X17" i="1"/>
  <c r="X15" i="1"/>
  <c r="T15" i="1"/>
  <c r="X12" i="1"/>
  <c r="S12" i="1"/>
  <c r="T12" i="1" s="1"/>
  <c r="X10" i="1"/>
  <c r="T10" i="1"/>
  <c r="X8" i="1"/>
  <c r="T8" i="1"/>
  <c r="X60" i="1"/>
  <c r="X32" i="1"/>
  <c r="X50" i="1"/>
  <c r="X85" i="1"/>
  <c r="T85" i="1"/>
  <c r="X83" i="1"/>
  <c r="X81" i="1"/>
  <c r="X79" i="1"/>
  <c r="X77" i="1"/>
  <c r="S77" i="1"/>
  <c r="T77" i="1" s="1"/>
  <c r="X75" i="1"/>
  <c r="X67" i="1"/>
  <c r="X63" i="1"/>
  <c r="X57" i="1"/>
  <c r="S57" i="1"/>
  <c r="T57" i="1" s="1"/>
  <c r="X51" i="1"/>
  <c r="X44" i="1"/>
  <c r="S44" i="1"/>
  <c r="T44" i="1" s="1"/>
  <c r="X42" i="1"/>
  <c r="X40" i="1"/>
  <c r="S40" i="1"/>
  <c r="T40" i="1" s="1"/>
  <c r="X37" i="1"/>
  <c r="S37" i="1"/>
  <c r="T37" i="1" s="1"/>
  <c r="X35" i="1"/>
  <c r="S35" i="1"/>
  <c r="T35" i="1" s="1"/>
  <c r="X33" i="1"/>
  <c r="S33" i="1"/>
  <c r="T33" i="1" s="1"/>
  <c r="X31" i="1"/>
  <c r="X29" i="1"/>
  <c r="X27" i="1"/>
  <c r="S27" i="1"/>
  <c r="T27" i="1" s="1"/>
  <c r="X25" i="1"/>
  <c r="X22" i="1"/>
  <c r="S22" i="1"/>
  <c r="T22" i="1" s="1"/>
  <c r="X20" i="1"/>
  <c r="S20" i="1"/>
  <c r="T20" i="1" s="1"/>
  <c r="X14" i="1"/>
  <c r="S14" i="1"/>
  <c r="T14" i="1" s="1"/>
  <c r="X11" i="1"/>
  <c r="S11" i="1"/>
  <c r="T11" i="1" s="1"/>
  <c r="X9" i="1"/>
  <c r="S9" i="1"/>
  <c r="T9" i="1" s="1"/>
  <c r="X7" i="1"/>
  <c r="S7" i="1"/>
  <c r="T7" i="1" s="1"/>
  <c r="X24" i="1"/>
  <c r="T24" i="1"/>
  <c r="F5" i="1"/>
  <c r="X39" i="1"/>
  <c r="X46" i="1"/>
  <c r="X55" i="1"/>
  <c r="X48" i="1"/>
  <c r="X54" i="1"/>
  <c r="K39" i="1"/>
  <c r="X69" i="1"/>
  <c r="X21" i="1"/>
  <c r="K46" i="1"/>
  <c r="K24" i="1"/>
  <c r="E5" i="1"/>
  <c r="R13" i="1"/>
  <c r="W13" i="1" s="1"/>
  <c r="X61" i="1"/>
  <c r="X45" i="1"/>
  <c r="X65" i="1"/>
  <c r="X71" i="1"/>
  <c r="X43" i="1"/>
  <c r="X23" i="1"/>
  <c r="W16" i="1"/>
  <c r="X16" i="1"/>
  <c r="X70" i="1"/>
  <c r="X68" i="1"/>
  <c r="X66" i="1"/>
  <c r="X52" i="1"/>
  <c r="X18" i="1"/>
  <c r="AE31" i="1" l="1"/>
  <c r="W81" i="1"/>
  <c r="AG82" i="1"/>
  <c r="AH82" i="1" s="1"/>
  <c r="AG27" i="1"/>
  <c r="AH27" i="1" s="1"/>
  <c r="W27" i="1"/>
  <c r="AE27" i="1"/>
  <c r="AG33" i="1"/>
  <c r="AH33" i="1" s="1"/>
  <c r="AE33" i="1"/>
  <c r="W33" i="1"/>
  <c r="AG35" i="1"/>
  <c r="AH35" i="1" s="1"/>
  <c r="W35" i="1"/>
  <c r="AE35" i="1"/>
  <c r="AG37" i="1"/>
  <c r="AH37" i="1" s="1"/>
  <c r="AE37" i="1"/>
  <c r="W37" i="1"/>
  <c r="AE40" i="1"/>
  <c r="W40" i="1"/>
  <c r="AG40" i="1"/>
  <c r="AH40" i="1" s="1"/>
  <c r="AE57" i="1"/>
  <c r="W57" i="1"/>
  <c r="AG57" i="1"/>
  <c r="AH57" i="1" s="1"/>
  <c r="AG75" i="1"/>
  <c r="AH75" i="1" s="1"/>
  <c r="AE75" i="1"/>
  <c r="W75" i="1"/>
  <c r="AG77" i="1"/>
  <c r="AH77" i="1" s="1"/>
  <c r="AE77" i="1"/>
  <c r="W77" i="1"/>
  <c r="AG83" i="1"/>
  <c r="AH83" i="1" s="1"/>
  <c r="AE83" i="1"/>
  <c r="W83" i="1"/>
  <c r="AG85" i="1"/>
  <c r="AH85" i="1" s="1"/>
  <c r="AE85" i="1"/>
  <c r="W85" i="1"/>
  <c r="AE26" i="1"/>
  <c r="AG26" i="1"/>
  <c r="AH26" i="1" s="1"/>
  <c r="W26" i="1"/>
  <c r="AE62" i="1"/>
  <c r="W62" i="1"/>
  <c r="AG62" i="1"/>
  <c r="AH62" i="1" s="1"/>
  <c r="AE78" i="1"/>
  <c r="W78" i="1"/>
  <c r="AG78" i="1"/>
  <c r="AH78" i="1" s="1"/>
  <c r="AE46" i="1"/>
  <c r="AG46" i="1"/>
  <c r="AH46" i="1" s="1"/>
  <c r="T5" i="1"/>
  <c r="AE24" i="1"/>
  <c r="AG24" i="1"/>
  <c r="AH24" i="1" s="1"/>
  <c r="W24" i="1"/>
  <c r="AG7" i="1"/>
  <c r="AH7" i="1" s="1"/>
  <c r="W7" i="1"/>
  <c r="AE7" i="1"/>
  <c r="AG9" i="1"/>
  <c r="AH9" i="1" s="1"/>
  <c r="AE9" i="1"/>
  <c r="W9" i="1"/>
  <c r="AG11" i="1"/>
  <c r="AH11" i="1" s="1"/>
  <c r="W11" i="1"/>
  <c r="AE11" i="1"/>
  <c r="AE14" i="1"/>
  <c r="AG14" i="1"/>
  <c r="AH14" i="1" s="1"/>
  <c r="W14" i="1"/>
  <c r="AE20" i="1"/>
  <c r="AG20" i="1"/>
  <c r="AH20" i="1" s="1"/>
  <c r="W20" i="1"/>
  <c r="AG22" i="1"/>
  <c r="AH22" i="1" s="1"/>
  <c r="W22" i="1"/>
  <c r="AE22" i="1"/>
  <c r="AG44" i="1"/>
  <c r="AH44" i="1" s="1"/>
  <c r="W44" i="1"/>
  <c r="AE44" i="1"/>
  <c r="AE8" i="1"/>
  <c r="AG8" i="1"/>
  <c r="AH8" i="1" s="1"/>
  <c r="W8" i="1"/>
  <c r="AE10" i="1"/>
  <c r="AG10" i="1"/>
  <c r="AH10" i="1" s="1"/>
  <c r="W10" i="1"/>
  <c r="AE12" i="1"/>
  <c r="AG12" i="1"/>
  <c r="AH12" i="1" s="1"/>
  <c r="W12" i="1"/>
  <c r="AG15" i="1"/>
  <c r="AH15" i="1" s="1"/>
  <c r="W15" i="1"/>
  <c r="AE15" i="1"/>
  <c r="AE17" i="1"/>
  <c r="AG17" i="1"/>
  <c r="AH17" i="1" s="1"/>
  <c r="W17" i="1"/>
  <c r="AE30" i="1"/>
  <c r="AG30" i="1"/>
  <c r="AH30" i="1" s="1"/>
  <c r="W30" i="1"/>
  <c r="AE34" i="1"/>
  <c r="W34" i="1"/>
  <c r="AG34" i="1"/>
  <c r="AH34" i="1" s="1"/>
  <c r="W46" i="1"/>
  <c r="AH6" i="1"/>
  <c r="X13" i="1"/>
  <c r="S5" i="1"/>
  <c r="K5" i="1"/>
  <c r="R5" i="1"/>
  <c r="AG5" i="1" l="1"/>
  <c r="AH5" i="1"/>
  <c r="AE5" i="1"/>
</calcChain>
</file>

<file path=xl/sharedStrings.xml><?xml version="1.0" encoding="utf-8"?>
<sst xmlns="http://schemas.openxmlformats.org/spreadsheetml/2006/main" count="326" uniqueCount="139">
  <si>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</si>
  <si>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</si>
  <si>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</si>
  <si>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</si>
  <si>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</si>
  <si>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</si>
  <si>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</si>
  <si>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</si>
  <si>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</si>
  <si>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</si>
  <si>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</si>
  <si>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</si>
  <si>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</si>
  <si>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</si>
  <si>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</si>
  <si>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</si>
  <si>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</si>
  <si>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</si>
  <si>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</si>
  <si>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</si>
  <si>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</si>
  <si>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</si>
  <si>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</si>
  <si>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</si>
  <si>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</si>
  <si>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</si>
  <si>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15,04,</t>
  </si>
  <si>
    <t>18,04,</t>
  </si>
  <si>
    <t>11,04,</t>
  </si>
  <si>
    <t>04,04,</t>
  </si>
  <si>
    <t>28,03,</t>
  </si>
  <si>
    <t>21,03,</t>
  </si>
  <si>
    <t>14,03,</t>
  </si>
  <si>
    <t>шт</t>
  </si>
  <si>
    <t>нет в матрице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</si>
  <si>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</si>
  <si>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</si>
  <si>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</si>
  <si>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</si>
  <si>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</si>
  <si>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</si>
  <si>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</si>
  <si>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</si>
  <si>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</si>
  <si>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</si>
  <si>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</si>
  <si>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</si>
  <si>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</si>
  <si>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</si>
  <si>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</si>
  <si>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клубникой и вишней. Жареные с начинкой.ВЕС  ПОКОМ</t>
  </si>
  <si>
    <t>то же что - 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</si>
  <si>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</si>
  <si>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</si>
  <si>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ротация на новинки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</si>
  <si>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</si>
  <si>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</si>
  <si>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</si>
  <si>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</si>
  <si>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</si>
  <si>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</si>
  <si>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</si>
  <si>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</si>
  <si>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</si>
  <si>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</si>
  <si>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</si>
  <si>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</si>
  <si>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</si>
  <si>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</si>
  <si>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</si>
  <si>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</si>
  <si>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</si>
  <si>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</si>
  <si>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</si>
  <si>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</si>
  <si>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</si>
  <si>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</si>
  <si>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</si>
  <si>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</si>
  <si>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</si>
  <si>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</si>
  <si>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</si>
  <si>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</si>
  <si>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</si>
  <si>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</si>
  <si>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</si>
  <si>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</si>
  <si>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</si>
  <si>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</si>
  <si>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</si>
  <si>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</si>
  <si>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</si>
  <si>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</si>
  <si>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</si>
  <si>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</si>
  <si>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</si>
  <si>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</si>
  <si>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</si>
  <si>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</si>
  <si>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</si>
  <si>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</si>
  <si>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</si>
  <si>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</si>
  <si>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</si>
  <si>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</si>
  <si>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</si>
  <si>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</si>
  <si>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</si>
  <si>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</si>
  <si>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</si>
  <si>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</si>
  <si>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</si>
  <si>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</si>
  <si>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</si>
  <si>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</si>
  <si>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</si>
  <si>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</si>
  <si>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</si>
  <si>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</si>
  <si>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</si>
  <si>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</si>
  <si>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</si>
  <si>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</si>
  <si>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</si>
  <si>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</si>
  <si>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</si>
  <si>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</si>
  <si>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</si>
  <si>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</si>
  <si>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</si>
  <si>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то же что - Пельмени Бигбули с мясом, Горячая штучка сфера 0,43 кг  ПОКОМ</t>
  </si>
  <si>
    <t>сети / нужно увеличить продажи</t>
  </si>
  <si>
    <t>Мелитополь</t>
  </si>
  <si>
    <t>Разница</t>
  </si>
  <si>
    <t>перемещение</t>
  </si>
  <si>
    <t>3,7т</t>
  </si>
  <si>
    <t>заказ</t>
  </si>
  <si>
    <t>22,04,</t>
  </si>
  <si>
    <t>завод вывел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</si>
</sst>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4" borderId="1" xfId="1" applyNumberFormat="1" applyFill="1"/>
    <xf numFmtId="164" fontId="1" fillId="0" borderId="1" xfId="1" applyNumberFormat="1" applyFill="1"/>
    <xf numFmtId="164" fontId="7" fillId="0" borderId="1" xfId="1" applyNumberFormat="1" applyFont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8,04,24%20&#1055;&#1054;&#1050;&#1054;&#1052;%20&#1047;&#1055;&#1060;%20&#1092;&#1080;&#1083;&#1080;&#1072;&#1083;&#1099;/&#1076;&#1074;%2018,04,24%20&#1083;&#1075;&#1088;&#1089;&#1095;%20&#1087;&#1086;&#1082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4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</row>
        <row r="4">
          <cell r="N4" t="str">
            <v>15,04,</v>
          </cell>
          <cell r="O4" t="str">
            <v>18,04,</v>
          </cell>
        </row>
        <row r="5">
          <cell r="E5">
            <v>8618.2999999999993</v>
          </cell>
          <cell r="F5">
            <v>11277.6</v>
          </cell>
          <cell r="J5">
            <v>8387.7000000000007</v>
          </cell>
          <cell r="K5">
            <v>230.6</v>
          </cell>
          <cell r="L5">
            <v>0</v>
          </cell>
          <cell r="M5">
            <v>0</v>
          </cell>
          <cell r="N5">
            <v>8631.5</v>
          </cell>
          <cell r="O5">
            <v>1723.66</v>
          </cell>
          <cell r="P5">
            <v>6679.4</v>
          </cell>
          <cell r="Q5">
            <v>140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187</v>
          </cell>
          <cell r="E6">
            <v>79</v>
          </cell>
          <cell r="F6">
            <v>34</v>
          </cell>
          <cell r="G6">
            <v>0.3</v>
          </cell>
          <cell r="H6">
            <v>180</v>
          </cell>
          <cell r="I6" t="str">
            <v>матрица</v>
          </cell>
          <cell r="J6">
            <v>67</v>
          </cell>
          <cell r="K6">
            <v>12</v>
          </cell>
          <cell r="N6">
            <v>180</v>
          </cell>
          <cell r="O6">
            <v>15.8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763</v>
          </cell>
          <cell r="E7">
            <v>197</v>
          </cell>
          <cell r="F7">
            <v>453</v>
          </cell>
          <cell r="G7">
            <v>0.3</v>
          </cell>
          <cell r="H7">
            <v>180</v>
          </cell>
          <cell r="I7" t="str">
            <v>матрица</v>
          </cell>
          <cell r="J7">
            <v>197</v>
          </cell>
          <cell r="K7">
            <v>0</v>
          </cell>
          <cell r="N7">
            <v>0</v>
          </cell>
          <cell r="O7">
            <v>39.4</v>
          </cell>
          <cell r="P7">
            <v>98.6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871</v>
          </cell>
          <cell r="E8">
            <v>319</v>
          </cell>
          <cell r="F8">
            <v>324</v>
          </cell>
          <cell r="G8">
            <v>0.3</v>
          </cell>
          <cell r="H8">
            <v>180</v>
          </cell>
          <cell r="I8" t="str">
            <v>матрица</v>
          </cell>
          <cell r="J8">
            <v>295</v>
          </cell>
          <cell r="K8">
            <v>24</v>
          </cell>
          <cell r="N8">
            <v>588</v>
          </cell>
          <cell r="O8">
            <v>63.8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235</v>
          </cell>
          <cell r="E9">
            <v>119</v>
          </cell>
          <cell r="F9">
            <v>106</v>
          </cell>
          <cell r="G9">
            <v>0.3</v>
          </cell>
          <cell r="H9">
            <v>180</v>
          </cell>
          <cell r="I9" t="str">
            <v>матрица</v>
          </cell>
          <cell r="J9">
            <v>119</v>
          </cell>
          <cell r="K9">
            <v>0</v>
          </cell>
          <cell r="N9">
            <v>132</v>
          </cell>
          <cell r="O9">
            <v>23.8</v>
          </cell>
          <cell r="P9">
            <v>95.2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828</v>
          </cell>
          <cell r="E10">
            <v>328</v>
          </cell>
          <cell r="F10">
            <v>366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310</v>
          </cell>
          <cell r="K10">
            <v>18</v>
          </cell>
          <cell r="N10">
            <v>108</v>
          </cell>
          <cell r="O10">
            <v>65.599999999999994</v>
          </cell>
          <cell r="P10">
            <v>444.4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504</v>
          </cell>
          <cell r="E11">
            <v>137</v>
          </cell>
          <cell r="F11">
            <v>362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113</v>
          </cell>
          <cell r="K11">
            <v>24</v>
          </cell>
          <cell r="N11">
            <v>0</v>
          </cell>
          <cell r="O11">
            <v>27.4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117</v>
          </cell>
          <cell r="E12">
            <v>61</v>
          </cell>
          <cell r="F12">
            <v>55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58</v>
          </cell>
          <cell r="K12">
            <v>3</v>
          </cell>
          <cell r="N12">
            <v>0</v>
          </cell>
          <cell r="O12">
            <v>12.2</v>
          </cell>
          <cell r="P12">
            <v>103.6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244.5</v>
          </cell>
          <cell r="E13">
            <v>82.5</v>
          </cell>
          <cell r="F13">
            <v>140</v>
          </cell>
          <cell r="G13">
            <v>1</v>
          </cell>
          <cell r="H13">
            <v>180</v>
          </cell>
          <cell r="I13" t="str">
            <v>матрица</v>
          </cell>
          <cell r="J13">
            <v>54.1</v>
          </cell>
          <cell r="K13">
            <v>28.4</v>
          </cell>
          <cell r="N13">
            <v>121</v>
          </cell>
          <cell r="O13">
            <v>16.5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266.3</v>
          </cell>
          <cell r="E14">
            <v>135.69999999999999</v>
          </cell>
          <cell r="F14">
            <v>115.6</v>
          </cell>
          <cell r="G14">
            <v>1</v>
          </cell>
          <cell r="H14">
            <v>180</v>
          </cell>
          <cell r="I14" t="str">
            <v>матрица</v>
          </cell>
          <cell r="J14">
            <v>138.9</v>
          </cell>
          <cell r="K14">
            <v>-3.2000000000000202</v>
          </cell>
          <cell r="N14">
            <v>126</v>
          </cell>
          <cell r="O14">
            <v>27.14</v>
          </cell>
          <cell r="P14">
            <v>138.36000000000001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103.6</v>
          </cell>
          <cell r="E15">
            <v>33.299999999999997</v>
          </cell>
          <cell r="F15">
            <v>62.9</v>
          </cell>
          <cell r="G15">
            <v>1</v>
          </cell>
          <cell r="H15">
            <v>180</v>
          </cell>
          <cell r="I15" t="str">
            <v>матрица</v>
          </cell>
          <cell r="J15">
            <v>33.299999999999997</v>
          </cell>
          <cell r="K15">
            <v>0</v>
          </cell>
          <cell r="N15">
            <v>0</v>
          </cell>
          <cell r="O15">
            <v>6.66</v>
          </cell>
          <cell r="P15">
            <v>30.34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-3.7</v>
          </cell>
          <cell r="D16">
            <v>3.7</v>
          </cell>
          <cell r="G16">
            <v>0</v>
          </cell>
          <cell r="H16" t="e">
            <v>#N/A</v>
          </cell>
          <cell r="I16" t="str">
            <v>нет в матрице</v>
          </cell>
          <cell r="K16">
            <v>0</v>
          </cell>
          <cell r="O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C17">
            <v>1259.4000000000001</v>
          </cell>
          <cell r="E17">
            <v>633</v>
          </cell>
          <cell r="F17">
            <v>485.8</v>
          </cell>
          <cell r="G17">
            <v>1</v>
          </cell>
          <cell r="H17">
            <v>180</v>
          </cell>
          <cell r="I17" t="str">
            <v>матрица</v>
          </cell>
          <cell r="J17">
            <v>631.29999999999995</v>
          </cell>
          <cell r="K17">
            <v>1.7000000000000499</v>
          </cell>
          <cell r="N17">
            <v>1073</v>
          </cell>
          <cell r="O17">
            <v>126.6</v>
          </cell>
          <cell r="P17">
            <v>213.6</v>
          </cell>
        </row>
        <row r="18">
          <cell r="A18" t="str">
            <v>Жар-ладушки с яблоком и грушей. Изделия хлебобулочные жареные с начинкой зам  ПОКОМ</v>
          </cell>
          <cell r="B18" t="str">
            <v>кг</v>
          </cell>
          <cell r="C18">
            <v>44.4</v>
          </cell>
          <cell r="E18">
            <v>14.8</v>
          </cell>
          <cell r="F18">
            <v>22.2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14.8</v>
          </cell>
          <cell r="K18">
            <v>0</v>
          </cell>
          <cell r="O18">
            <v>2.96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185.5</v>
          </cell>
          <cell r="E19">
            <v>10.5</v>
          </cell>
          <cell r="F19">
            <v>175</v>
          </cell>
          <cell r="G19">
            <v>1</v>
          </cell>
          <cell r="H19">
            <v>180</v>
          </cell>
          <cell r="I19" t="str">
            <v>матрица</v>
          </cell>
          <cell r="J19">
            <v>12.2</v>
          </cell>
          <cell r="K19">
            <v>-1.7</v>
          </cell>
          <cell r="N19">
            <v>0</v>
          </cell>
          <cell r="O19">
            <v>2.1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296</v>
          </cell>
          <cell r="E20">
            <v>100</v>
          </cell>
          <cell r="F20">
            <v>190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94</v>
          </cell>
          <cell r="K20">
            <v>6</v>
          </cell>
          <cell r="N20">
            <v>0</v>
          </cell>
          <cell r="O20">
            <v>20</v>
          </cell>
          <cell r="P20">
            <v>90</v>
          </cell>
        </row>
        <row r="21">
          <cell r="A21" t="str">
            <v>Круггетсы с сырным соусом ТМ Горячая штучка 3 кг зам вес ПОКОМ</v>
          </cell>
          <cell r="B21" t="str">
            <v>кг</v>
          </cell>
          <cell r="C21">
            <v>35</v>
          </cell>
          <cell r="F21">
            <v>32</v>
          </cell>
          <cell r="G21">
            <v>0</v>
          </cell>
          <cell r="H21">
            <v>180</v>
          </cell>
          <cell r="I21" t="str">
            <v>нет в матрице</v>
          </cell>
          <cell r="K21">
            <v>0</v>
          </cell>
          <cell r="O21">
            <v>0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202</v>
          </cell>
          <cell r="E22">
            <v>59</v>
          </cell>
          <cell r="F22">
            <v>137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59</v>
          </cell>
          <cell r="K22">
            <v>0</v>
          </cell>
          <cell r="N22">
            <v>36</v>
          </cell>
          <cell r="O22">
            <v>11.8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-122.1</v>
          </cell>
          <cell r="D23">
            <v>136.9</v>
          </cell>
          <cell r="E23">
            <v>14.8</v>
          </cell>
          <cell r="G23">
            <v>0</v>
          </cell>
          <cell r="H23">
            <v>180</v>
          </cell>
          <cell r="I23" t="str">
            <v>нет в матрице</v>
          </cell>
          <cell r="J23">
            <v>17</v>
          </cell>
          <cell r="K23">
            <v>-2.2000000000000002</v>
          </cell>
          <cell r="O23">
            <v>2.96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C24">
            <v>573.5</v>
          </cell>
          <cell r="E24">
            <v>129.5</v>
          </cell>
          <cell r="F24">
            <v>314.5</v>
          </cell>
          <cell r="G24">
            <v>1</v>
          </cell>
          <cell r="H24">
            <v>180</v>
          </cell>
          <cell r="I24" t="str">
            <v>матрица</v>
          </cell>
          <cell r="J24">
            <v>114.7</v>
          </cell>
          <cell r="K24">
            <v>14.8</v>
          </cell>
          <cell r="N24">
            <v>0</v>
          </cell>
          <cell r="O24">
            <v>25.9</v>
          </cell>
          <cell r="P24">
            <v>48.1</v>
          </cell>
        </row>
        <row r="25">
          <cell r="A25" t="str">
            <v>Мини-сосиски в тесте Фрайпики 1,8кг ВЕС ТМ Зареченские  Поком</v>
          </cell>
          <cell r="B25" t="str">
            <v>кг</v>
          </cell>
          <cell r="C25">
            <v>5.4</v>
          </cell>
          <cell r="E25">
            <v>3.6</v>
          </cell>
          <cell r="F25">
            <v>1.8</v>
          </cell>
          <cell r="G25">
            <v>1</v>
          </cell>
          <cell r="H25">
            <v>180</v>
          </cell>
          <cell r="I25" t="str">
            <v>матрица</v>
          </cell>
          <cell r="J25">
            <v>1.8</v>
          </cell>
          <cell r="K25">
            <v>1.8</v>
          </cell>
          <cell r="N25">
            <v>5.4</v>
          </cell>
          <cell r="O25">
            <v>0.72</v>
          </cell>
          <cell r="P25">
            <v>3.6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365</v>
          </cell>
          <cell r="E26">
            <v>182</v>
          </cell>
          <cell r="F26">
            <v>169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217</v>
          </cell>
          <cell r="K26">
            <v>-35</v>
          </cell>
          <cell r="N26">
            <v>42</v>
          </cell>
          <cell r="O26">
            <v>36.4</v>
          </cell>
          <cell r="P26">
            <v>298.60000000000002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227</v>
          </cell>
          <cell r="E27">
            <v>94</v>
          </cell>
          <cell r="F27">
            <v>126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87</v>
          </cell>
          <cell r="K27">
            <v>7</v>
          </cell>
          <cell r="N27">
            <v>0</v>
          </cell>
          <cell r="O27">
            <v>18.8</v>
          </cell>
          <cell r="P27">
            <v>137.19999999999999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144</v>
          </cell>
          <cell r="E28">
            <v>110</v>
          </cell>
          <cell r="F28">
            <v>26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114</v>
          </cell>
          <cell r="K28">
            <v>-4</v>
          </cell>
          <cell r="N28">
            <v>0</v>
          </cell>
          <cell r="O28">
            <v>22</v>
          </cell>
          <cell r="P28">
            <v>216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288</v>
          </cell>
          <cell r="E29">
            <v>203</v>
          </cell>
          <cell r="F29">
            <v>61</v>
          </cell>
          <cell r="G29">
            <v>1</v>
          </cell>
          <cell r="H29">
            <v>180</v>
          </cell>
          <cell r="I29" t="str">
            <v>матрица</v>
          </cell>
          <cell r="J29">
            <v>203</v>
          </cell>
          <cell r="K29">
            <v>0</v>
          </cell>
          <cell r="N29">
            <v>276</v>
          </cell>
          <cell r="O29">
            <v>40.6</v>
          </cell>
          <cell r="P29">
            <v>231.4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911</v>
          </cell>
          <cell r="E30">
            <v>281</v>
          </cell>
          <cell r="F30">
            <v>569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281</v>
          </cell>
          <cell r="K30">
            <v>0</v>
          </cell>
          <cell r="N30">
            <v>156</v>
          </cell>
          <cell r="O30">
            <v>56.2</v>
          </cell>
          <cell r="P30">
            <v>61.800000000000097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955</v>
          </cell>
          <cell r="E31">
            <v>686</v>
          </cell>
          <cell r="F31">
            <v>25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661</v>
          </cell>
          <cell r="K31">
            <v>25</v>
          </cell>
          <cell r="N31">
            <v>744</v>
          </cell>
          <cell r="O31">
            <v>137.19999999999999</v>
          </cell>
          <cell r="P31">
            <v>1151.8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95</v>
          </cell>
          <cell r="E32">
            <v>88</v>
          </cell>
          <cell r="F32">
            <v>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95</v>
          </cell>
          <cell r="K32">
            <v>-7</v>
          </cell>
          <cell r="N32">
            <v>48</v>
          </cell>
          <cell r="O32">
            <v>17.600000000000001</v>
          </cell>
          <cell r="P32">
            <v>178.8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36</v>
          </cell>
          <cell r="E33">
            <v>18</v>
          </cell>
          <cell r="F33">
            <v>18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18</v>
          </cell>
          <cell r="K33">
            <v>0</v>
          </cell>
          <cell r="N33">
            <v>0</v>
          </cell>
          <cell r="O33">
            <v>3.6</v>
          </cell>
          <cell r="P33">
            <v>32.4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331</v>
          </cell>
          <cell r="E34">
            <v>100</v>
          </cell>
          <cell r="F34">
            <v>133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83</v>
          </cell>
          <cell r="K34">
            <v>17</v>
          </cell>
          <cell r="N34">
            <v>156</v>
          </cell>
          <cell r="O34">
            <v>20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C35">
            <v>93</v>
          </cell>
          <cell r="E35">
            <v>30</v>
          </cell>
          <cell r="F35">
            <v>60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30</v>
          </cell>
          <cell r="K35">
            <v>0</v>
          </cell>
          <cell r="N35">
            <v>0</v>
          </cell>
          <cell r="O35">
            <v>6</v>
          </cell>
          <cell r="P35">
            <v>24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C36">
            <v>92</v>
          </cell>
          <cell r="E36">
            <v>46</v>
          </cell>
          <cell r="F36">
            <v>30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46</v>
          </cell>
          <cell r="K36">
            <v>0</v>
          </cell>
          <cell r="N36">
            <v>96</v>
          </cell>
          <cell r="O36">
            <v>9.1999999999999993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C37">
            <v>58</v>
          </cell>
          <cell r="E37">
            <v>19</v>
          </cell>
          <cell r="F37">
            <v>35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19</v>
          </cell>
          <cell r="K37">
            <v>0</v>
          </cell>
          <cell r="N37">
            <v>64</v>
          </cell>
          <cell r="O37">
            <v>3.8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187</v>
          </cell>
          <cell r="E38">
            <v>35</v>
          </cell>
          <cell r="F38">
            <v>147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31</v>
          </cell>
          <cell r="K38">
            <v>4</v>
          </cell>
          <cell r="N38">
            <v>0</v>
          </cell>
          <cell r="O38">
            <v>7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C39">
            <v>-15</v>
          </cell>
          <cell r="D39">
            <v>15</v>
          </cell>
          <cell r="E39">
            <v>8</v>
          </cell>
          <cell r="F39">
            <v>86</v>
          </cell>
          <cell r="G39">
            <v>0.43</v>
          </cell>
          <cell r="H39">
            <v>180</v>
          </cell>
          <cell r="I39" t="str">
            <v>матрица</v>
          </cell>
          <cell r="K39">
            <v>8</v>
          </cell>
          <cell r="N39">
            <v>0</v>
          </cell>
          <cell r="O39">
            <v>1.6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C40">
            <v>260</v>
          </cell>
          <cell r="E40">
            <v>82</v>
          </cell>
          <cell r="F40">
            <v>150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83</v>
          </cell>
          <cell r="K40">
            <v>-1</v>
          </cell>
          <cell r="N40">
            <v>0</v>
          </cell>
          <cell r="O40">
            <v>16.399999999999999</v>
          </cell>
          <cell r="P40">
            <v>79.599999999999994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C41">
            <v>49</v>
          </cell>
          <cell r="E41">
            <v>6</v>
          </cell>
          <cell r="F41">
            <v>40</v>
          </cell>
          <cell r="G41">
            <v>0.43</v>
          </cell>
          <cell r="H41">
            <v>180</v>
          </cell>
          <cell r="I41" t="str">
            <v>матрица</v>
          </cell>
          <cell r="J41">
            <v>6</v>
          </cell>
          <cell r="K41">
            <v>0</v>
          </cell>
          <cell r="N41">
            <v>32</v>
          </cell>
          <cell r="O41">
            <v>1.2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296</v>
          </cell>
          <cell r="E42">
            <v>73</v>
          </cell>
          <cell r="F42">
            <v>203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73</v>
          </cell>
          <cell r="K42">
            <v>0</v>
          </cell>
          <cell r="N42">
            <v>0</v>
          </cell>
          <cell r="O42">
            <v>14.6</v>
          </cell>
        </row>
        <row r="43">
          <cell r="A43" t="str">
            <v>Пельмени Бигбули с мясом, Горячая штучка сфера 0,43 кг  ПОКОМ</v>
          </cell>
          <cell r="B43" t="str">
            <v>шт</v>
          </cell>
          <cell r="C43">
            <v>109</v>
          </cell>
          <cell r="E43">
            <v>8</v>
          </cell>
          <cell r="F43">
            <v>86</v>
          </cell>
          <cell r="G43">
            <v>0</v>
          </cell>
          <cell r="H43">
            <v>180</v>
          </cell>
          <cell r="I43" t="str">
            <v>нет в матрице</v>
          </cell>
          <cell r="J43">
            <v>8</v>
          </cell>
          <cell r="K43">
            <v>0</v>
          </cell>
          <cell r="O43">
            <v>1.6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299</v>
          </cell>
          <cell r="E44">
            <v>102</v>
          </cell>
          <cell r="F44">
            <v>160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101</v>
          </cell>
          <cell r="K44">
            <v>1</v>
          </cell>
          <cell r="N44">
            <v>176</v>
          </cell>
          <cell r="O44">
            <v>20.399999999999999</v>
          </cell>
        </row>
        <row r="45">
          <cell r="A45" t="str">
            <v>Пельмени Бигбули со сливочным маслом ТМ Горячая штучка ТС Бигбули ГШ флоу-пак сфера 0,43 УВС.  ПОКОМ</v>
          </cell>
          <cell r="B45" t="str">
            <v>шт</v>
          </cell>
          <cell r="C45">
            <v>91</v>
          </cell>
          <cell r="E45">
            <v>23</v>
          </cell>
          <cell r="F45">
            <v>49</v>
          </cell>
          <cell r="G45">
            <v>0</v>
          </cell>
          <cell r="H45">
            <v>180</v>
          </cell>
          <cell r="I45" t="str">
            <v>нет в матрице</v>
          </cell>
          <cell r="J45">
            <v>23</v>
          </cell>
          <cell r="K45">
            <v>0</v>
          </cell>
          <cell r="O45">
            <v>4.5999999999999996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C46">
            <v>-16</v>
          </cell>
          <cell r="D46">
            <v>16</v>
          </cell>
          <cell r="E46">
            <v>23</v>
          </cell>
          <cell r="F46">
            <v>49</v>
          </cell>
          <cell r="G46">
            <v>0.43</v>
          </cell>
          <cell r="H46">
            <v>180</v>
          </cell>
          <cell r="I46" t="str">
            <v>матрица</v>
          </cell>
          <cell r="K46">
            <v>23</v>
          </cell>
          <cell r="N46">
            <v>0</v>
          </cell>
          <cell r="O46">
            <v>4.5999999999999996</v>
          </cell>
          <cell r="P46">
            <v>15.4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392</v>
          </cell>
          <cell r="E47">
            <v>109</v>
          </cell>
          <cell r="F47">
            <v>270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109</v>
          </cell>
          <cell r="K47">
            <v>0</v>
          </cell>
          <cell r="N47">
            <v>72</v>
          </cell>
          <cell r="O47">
            <v>21.8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97</v>
          </cell>
          <cell r="E48">
            <v>22</v>
          </cell>
          <cell r="F48">
            <v>72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22</v>
          </cell>
          <cell r="K48">
            <v>0</v>
          </cell>
          <cell r="N48">
            <v>0</v>
          </cell>
          <cell r="O48">
            <v>4.4000000000000004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1065</v>
          </cell>
          <cell r="E49">
            <v>505</v>
          </cell>
          <cell r="F49">
            <v>530</v>
          </cell>
          <cell r="G49">
            <v>1</v>
          </cell>
          <cell r="H49">
            <v>180</v>
          </cell>
          <cell r="I49" t="str">
            <v>матрица</v>
          </cell>
          <cell r="J49">
            <v>505</v>
          </cell>
          <cell r="K49">
            <v>0</v>
          </cell>
          <cell r="N49">
            <v>505</v>
          </cell>
          <cell r="O49">
            <v>101</v>
          </cell>
          <cell r="P49">
            <v>379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421</v>
          </cell>
          <cell r="E50">
            <v>163</v>
          </cell>
          <cell r="F50">
            <v>225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160</v>
          </cell>
          <cell r="K50">
            <v>3</v>
          </cell>
          <cell r="N50">
            <v>224</v>
          </cell>
          <cell r="O50">
            <v>32.6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12</v>
          </cell>
          <cell r="D51">
            <v>2</v>
          </cell>
          <cell r="E51">
            <v>9</v>
          </cell>
          <cell r="F51">
            <v>2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17</v>
          </cell>
          <cell r="K51">
            <v>-8</v>
          </cell>
          <cell r="N51">
            <v>144</v>
          </cell>
          <cell r="O51">
            <v>1.8</v>
          </cell>
        </row>
        <row r="52">
          <cell r="A52" t="str">
            <v>Пельмени Левантские Особая без свинины 0,8 Сфера Особый рецепт  Поком</v>
          </cell>
          <cell r="B52" t="str">
            <v>шт</v>
          </cell>
          <cell r="C52">
            <v>87</v>
          </cell>
          <cell r="F52">
            <v>87</v>
          </cell>
          <cell r="G52">
            <v>0</v>
          </cell>
          <cell r="H52">
            <v>90</v>
          </cell>
          <cell r="I52" t="str">
            <v>нет в матрице</v>
          </cell>
          <cell r="J52">
            <v>1</v>
          </cell>
          <cell r="K52">
            <v>-1</v>
          </cell>
          <cell r="O52">
            <v>0</v>
          </cell>
        </row>
        <row r="53">
          <cell r="A53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53" t="str">
            <v>шт</v>
          </cell>
          <cell r="G53">
            <v>0.7</v>
          </cell>
          <cell r="H53">
            <v>180</v>
          </cell>
          <cell r="I53" t="str">
            <v>матрица</v>
          </cell>
          <cell r="K53">
            <v>0</v>
          </cell>
          <cell r="N53">
            <v>48</v>
          </cell>
          <cell r="O53">
            <v>0</v>
          </cell>
          <cell r="Q53">
            <v>30</v>
          </cell>
          <cell r="R53" t="str">
            <v>приоритет завода-производителя</v>
          </cell>
        </row>
        <row r="54">
          <cell r="A54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54" t="str">
            <v>шт</v>
          </cell>
          <cell r="G54">
            <v>0.7</v>
          </cell>
          <cell r="H54">
            <v>180</v>
          </cell>
          <cell r="I54" t="str">
            <v>матрица</v>
          </cell>
          <cell r="K54">
            <v>0</v>
          </cell>
          <cell r="N54">
            <v>48</v>
          </cell>
          <cell r="O54">
            <v>0</v>
          </cell>
          <cell r="Q54">
            <v>30</v>
          </cell>
          <cell r="R54" t="str">
            <v>приоритет завода-производителя</v>
          </cell>
        </row>
        <row r="55">
          <cell r="A55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55" t="str">
            <v>шт</v>
          </cell>
          <cell r="G55">
            <v>0.7</v>
          </cell>
          <cell r="H55">
            <v>180</v>
          </cell>
          <cell r="I55" t="str">
            <v>матрица</v>
          </cell>
          <cell r="K55">
            <v>0</v>
          </cell>
          <cell r="N55">
            <v>48</v>
          </cell>
          <cell r="O55">
            <v>0</v>
          </cell>
          <cell r="Q55">
            <v>30</v>
          </cell>
          <cell r="R55" t="str">
            <v>приоритет завода-производителя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>
            <v>524</v>
          </cell>
          <cell r="E56">
            <v>72</v>
          </cell>
          <cell r="F56">
            <v>438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74</v>
          </cell>
          <cell r="K56">
            <v>-2</v>
          </cell>
          <cell r="N56">
            <v>0</v>
          </cell>
          <cell r="O56">
            <v>14.4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131</v>
          </cell>
          <cell r="E57">
            <v>54</v>
          </cell>
          <cell r="F57">
            <v>52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55</v>
          </cell>
          <cell r="K57">
            <v>-1</v>
          </cell>
          <cell r="N57">
            <v>136</v>
          </cell>
          <cell r="O57">
            <v>10.8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220</v>
          </cell>
          <cell r="E58">
            <v>52</v>
          </cell>
          <cell r="F58">
            <v>158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53</v>
          </cell>
          <cell r="K58">
            <v>-1</v>
          </cell>
          <cell r="N58">
            <v>0</v>
          </cell>
          <cell r="O58">
            <v>10.4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430</v>
          </cell>
          <cell r="E59">
            <v>140</v>
          </cell>
          <cell r="F59">
            <v>275</v>
          </cell>
          <cell r="G59">
            <v>1</v>
          </cell>
          <cell r="H59">
            <v>180</v>
          </cell>
          <cell r="I59" t="str">
            <v>матрица</v>
          </cell>
          <cell r="J59">
            <v>140</v>
          </cell>
          <cell r="K59">
            <v>0</v>
          </cell>
          <cell r="N59">
            <v>150</v>
          </cell>
          <cell r="O59">
            <v>28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30</v>
          </cell>
          <cell r="E60">
            <v>1</v>
          </cell>
          <cell r="F60">
            <v>26</v>
          </cell>
          <cell r="G60">
            <v>1</v>
          </cell>
          <cell r="H60">
            <v>180</v>
          </cell>
          <cell r="I60" t="str">
            <v>матрица</v>
          </cell>
          <cell r="J60">
            <v>1</v>
          </cell>
          <cell r="K60">
            <v>0</v>
          </cell>
          <cell r="N60">
            <v>0</v>
          </cell>
          <cell r="O60">
            <v>0.2</v>
          </cell>
        </row>
        <row r="61">
          <cell r="A61" t="str">
            <v>Пельмени Сочные стародв. сфера 0,43кг  Поком</v>
          </cell>
          <cell r="B61" t="str">
            <v>шт</v>
          </cell>
          <cell r="C61">
            <v>545</v>
          </cell>
          <cell r="E61">
            <v>8</v>
          </cell>
          <cell r="F61">
            <v>537</v>
          </cell>
          <cell r="G61">
            <v>0</v>
          </cell>
          <cell r="H61">
            <v>180</v>
          </cell>
          <cell r="I61" t="str">
            <v>нет в матрице</v>
          </cell>
          <cell r="J61">
            <v>8</v>
          </cell>
          <cell r="K61">
            <v>0</v>
          </cell>
          <cell r="O61">
            <v>1.6</v>
          </cell>
        </row>
        <row r="62">
          <cell r="A62" t="str">
            <v>Пельмени Сочные сфера 0,9 кг ТМ Стародворье ПОКОМ</v>
          </cell>
          <cell r="B62" t="str">
            <v>шт</v>
          </cell>
          <cell r="C62">
            <v>72</v>
          </cell>
          <cell r="E62">
            <v>19</v>
          </cell>
          <cell r="F62">
            <v>34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19</v>
          </cell>
          <cell r="K62">
            <v>0</v>
          </cell>
          <cell r="N62">
            <v>56</v>
          </cell>
          <cell r="O62">
            <v>3.8</v>
          </cell>
        </row>
        <row r="63">
          <cell r="A63" t="str">
            <v>Пельмени Супермени с мясом, Горячая штучка 0,2кг    ПОКОМ</v>
          </cell>
          <cell r="B63" t="str">
            <v>шт</v>
          </cell>
          <cell r="C63">
            <v>41</v>
          </cell>
          <cell r="E63">
            <v>8</v>
          </cell>
          <cell r="F63">
            <v>33</v>
          </cell>
          <cell r="G63">
            <v>0.2</v>
          </cell>
          <cell r="H63">
            <v>180</v>
          </cell>
          <cell r="I63" t="str">
            <v>матрица</v>
          </cell>
          <cell r="J63">
            <v>8</v>
          </cell>
          <cell r="K63">
            <v>0</v>
          </cell>
          <cell r="N63">
            <v>0</v>
          </cell>
          <cell r="O63">
            <v>1.6</v>
          </cell>
        </row>
        <row r="64">
          <cell r="A64" t="str">
            <v>Пельмени Супермени со сливочным маслом Супермени 0,2 Сфера Горячая штучка  Поком</v>
          </cell>
          <cell r="B64" t="str">
            <v>шт</v>
          </cell>
          <cell r="C64">
            <v>57</v>
          </cell>
          <cell r="E64">
            <v>11</v>
          </cell>
          <cell r="F64">
            <v>46</v>
          </cell>
          <cell r="G64">
            <v>0.2</v>
          </cell>
          <cell r="H64">
            <v>180</v>
          </cell>
          <cell r="I64" t="str">
            <v>матрица</v>
          </cell>
          <cell r="J64">
            <v>11</v>
          </cell>
          <cell r="K64">
            <v>0</v>
          </cell>
          <cell r="N64">
            <v>0</v>
          </cell>
          <cell r="O64">
            <v>2.2000000000000002</v>
          </cell>
        </row>
        <row r="65">
          <cell r="A65" t="str">
            <v>Пельмени отборные  с говядиной и свининой 0,43кг ушко  Поком</v>
          </cell>
          <cell r="B65" t="str">
            <v>шт</v>
          </cell>
          <cell r="C65">
            <v>75</v>
          </cell>
          <cell r="E65">
            <v>3</v>
          </cell>
          <cell r="F65">
            <v>72</v>
          </cell>
          <cell r="G65">
            <v>0</v>
          </cell>
          <cell r="H65">
            <v>180</v>
          </cell>
          <cell r="I65" t="str">
            <v>нет в матрице</v>
          </cell>
          <cell r="J65">
            <v>3</v>
          </cell>
          <cell r="K65">
            <v>0</v>
          </cell>
          <cell r="O65">
            <v>0.6</v>
          </cell>
        </row>
        <row r="66">
          <cell r="A66" t="str">
            <v>Пельмени отборные с говядиной 0,43кг Поком</v>
          </cell>
          <cell r="B66" t="str">
            <v>шт</v>
          </cell>
          <cell r="C66">
            <v>72</v>
          </cell>
          <cell r="E66">
            <v>5</v>
          </cell>
          <cell r="F66">
            <v>67</v>
          </cell>
          <cell r="G66">
            <v>0</v>
          </cell>
          <cell r="H66">
            <v>180</v>
          </cell>
          <cell r="I66" t="str">
            <v>нет в матрице</v>
          </cell>
          <cell r="J66">
            <v>5</v>
          </cell>
          <cell r="K66">
            <v>0</v>
          </cell>
          <cell r="O66">
            <v>1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C67">
            <v>91</v>
          </cell>
          <cell r="E67">
            <v>23</v>
          </cell>
          <cell r="F67">
            <v>68</v>
          </cell>
          <cell r="G67">
            <v>0.2</v>
          </cell>
          <cell r="H67">
            <v>180</v>
          </cell>
          <cell r="I67" t="str">
            <v>матрица</v>
          </cell>
          <cell r="J67">
            <v>23</v>
          </cell>
          <cell r="K67">
            <v>0</v>
          </cell>
          <cell r="N67">
            <v>0</v>
          </cell>
          <cell r="O67">
            <v>4.5999999999999996</v>
          </cell>
        </row>
        <row r="68">
          <cell r="A68" t="str">
            <v>Смак-мени с картофелем и сочной грудинкой ТМ Зареченские  флоу-пак 1 кг.  Поком</v>
          </cell>
          <cell r="B68" t="str">
            <v>шт</v>
          </cell>
          <cell r="C68">
            <v>12</v>
          </cell>
          <cell r="F68">
            <v>11</v>
          </cell>
          <cell r="G68">
            <v>0</v>
          </cell>
          <cell r="H68" t="e">
            <v>#N/A</v>
          </cell>
          <cell r="I68" t="str">
            <v>нет в матрице</v>
          </cell>
          <cell r="K68">
            <v>0</v>
          </cell>
          <cell r="O68">
            <v>0</v>
          </cell>
        </row>
        <row r="69">
          <cell r="A69" t="str">
            <v>Смак-мени с мясом ТМ Зареченские ТС Зареченские продукты флоу-пак 1 кг.  Поком</v>
          </cell>
          <cell r="B69" t="str">
            <v>шт</v>
          </cell>
          <cell r="C69">
            <v>26</v>
          </cell>
          <cell r="E69">
            <v>1</v>
          </cell>
          <cell r="F69">
            <v>25</v>
          </cell>
          <cell r="G69">
            <v>0</v>
          </cell>
          <cell r="H69" t="e">
            <v>#N/A</v>
          </cell>
          <cell r="I69" t="str">
            <v>нет в матрице</v>
          </cell>
          <cell r="J69">
            <v>1</v>
          </cell>
          <cell r="K69">
            <v>0</v>
          </cell>
          <cell r="O69">
            <v>0.2</v>
          </cell>
        </row>
        <row r="70">
          <cell r="A70" t="str">
            <v>Смаколадьи с яблоком и грушей ТМ Зареченские  флоу-пак 0,9 кг.  Поком</v>
          </cell>
          <cell r="B70" t="str">
            <v>шт</v>
          </cell>
          <cell r="C70">
            <v>26</v>
          </cell>
          <cell r="F70">
            <v>26</v>
          </cell>
          <cell r="G70">
            <v>0</v>
          </cell>
          <cell r="H70" t="e">
            <v>#N/A</v>
          </cell>
          <cell r="I70" t="str">
            <v>нет в матрице</v>
          </cell>
          <cell r="K70">
            <v>0</v>
          </cell>
          <cell r="O70">
            <v>0</v>
          </cell>
        </row>
        <row r="71">
          <cell r="A71" t="str">
            <v>Снеки  ЖАР-мени ВЕС. рубленые в тесте замор.  ПОКОМ</v>
          </cell>
          <cell r="B71" t="str">
            <v>кг</v>
          </cell>
          <cell r="C71">
            <v>-11</v>
          </cell>
          <cell r="D71">
            <v>16.5</v>
          </cell>
          <cell r="E71">
            <v>5.5</v>
          </cell>
          <cell r="G71">
            <v>0</v>
          </cell>
          <cell r="H71" t="e">
            <v>#N/A</v>
          </cell>
          <cell r="I71" t="str">
            <v>нет в матрице</v>
          </cell>
          <cell r="J71">
            <v>7</v>
          </cell>
          <cell r="K71">
            <v>-1.5</v>
          </cell>
          <cell r="O71">
            <v>1.1000000000000001</v>
          </cell>
        </row>
        <row r="72">
          <cell r="A72" t="str">
            <v>Фрай-пицца с ветчиной и грибами ТМ Зареченские ТС Зареченские продукты.  Поком</v>
          </cell>
          <cell r="B72" t="str">
            <v>кг</v>
          </cell>
          <cell r="C72">
            <v>278.3</v>
          </cell>
          <cell r="E72">
            <v>60.7</v>
          </cell>
          <cell r="F72">
            <v>217.6</v>
          </cell>
          <cell r="G72">
            <v>1</v>
          </cell>
          <cell r="H72">
            <v>180</v>
          </cell>
          <cell r="I72" t="str">
            <v>матрица</v>
          </cell>
          <cell r="J72">
            <v>61.4</v>
          </cell>
          <cell r="K72">
            <v>-0.69999999999999596</v>
          </cell>
          <cell r="N72">
            <v>24</v>
          </cell>
          <cell r="O72">
            <v>12.14</v>
          </cell>
          <cell r="Q72">
            <v>50</v>
          </cell>
          <cell r="R72" t="str">
            <v>готовы взять 50 кг</v>
          </cell>
        </row>
        <row r="73">
          <cell r="A73" t="str">
            <v>Хотстеры ТМ Горячая штучка ТС Хотстеры 0,25 кг зам  ПОКОМ</v>
          </cell>
          <cell r="B73" t="str">
            <v>шт</v>
          </cell>
          <cell r="C73">
            <v>522</v>
          </cell>
          <cell r="E73">
            <v>228</v>
          </cell>
          <cell r="F73">
            <v>273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204</v>
          </cell>
          <cell r="K73">
            <v>24</v>
          </cell>
          <cell r="N73">
            <v>144</v>
          </cell>
          <cell r="O73">
            <v>45.6</v>
          </cell>
          <cell r="P73">
            <v>221.4</v>
          </cell>
        </row>
        <row r="74">
          <cell r="A74" t="str">
            <v>Хрустящие крылышки ТМ Горячая штучка 0,3 кг зам  ПОКОМ</v>
          </cell>
          <cell r="B74" t="str">
            <v>шт</v>
          </cell>
          <cell r="C74">
            <v>455</v>
          </cell>
          <cell r="E74">
            <v>106</v>
          </cell>
          <cell r="F74">
            <v>341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99</v>
          </cell>
          <cell r="K74">
            <v>7</v>
          </cell>
          <cell r="N74">
            <v>0</v>
          </cell>
          <cell r="O74">
            <v>21.2</v>
          </cell>
        </row>
        <row r="75">
          <cell r="A75" t="str">
            <v>Хрустящие крылышки ТМ Зареченские ТС Зареченские продукты.   Поком</v>
          </cell>
          <cell r="B75" t="str">
            <v>кг</v>
          </cell>
          <cell r="C75">
            <v>78</v>
          </cell>
          <cell r="E75">
            <v>23.4</v>
          </cell>
          <cell r="F75">
            <v>43.8</v>
          </cell>
          <cell r="G75">
            <v>1</v>
          </cell>
          <cell r="H75">
            <v>180</v>
          </cell>
          <cell r="I75" t="str">
            <v>матрица</v>
          </cell>
          <cell r="J75">
            <v>22.9</v>
          </cell>
          <cell r="K75">
            <v>0.5</v>
          </cell>
          <cell r="N75">
            <v>48.6</v>
          </cell>
          <cell r="O75">
            <v>4.68</v>
          </cell>
        </row>
        <row r="76">
          <cell r="A76" t="str">
            <v>Хрустящие крылышки острые к пиву ТМ Горячая штучка 0,3кг зам  ПОКОМ</v>
          </cell>
          <cell r="B76" t="str">
            <v>шт</v>
          </cell>
          <cell r="C76">
            <v>419</v>
          </cell>
          <cell r="E76">
            <v>101</v>
          </cell>
          <cell r="F76">
            <v>274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93</v>
          </cell>
          <cell r="K76">
            <v>8</v>
          </cell>
          <cell r="N76">
            <v>0</v>
          </cell>
          <cell r="O76">
            <v>20.2</v>
          </cell>
        </row>
        <row r="77">
          <cell r="A77" t="str">
            <v>Чебупай сочное яблоко ТМ Горячая штучка ТС Чебупай 0,2 кг УВС.  зам  ПОКОМ</v>
          </cell>
          <cell r="B77" t="str">
            <v>шт</v>
          </cell>
          <cell r="C77">
            <v>172</v>
          </cell>
          <cell r="E77">
            <v>39</v>
          </cell>
          <cell r="F77">
            <v>33</v>
          </cell>
          <cell r="G77">
            <v>0.2</v>
          </cell>
          <cell r="H77">
            <v>365</v>
          </cell>
          <cell r="I77" t="str">
            <v>матрица</v>
          </cell>
          <cell r="J77">
            <v>33</v>
          </cell>
          <cell r="K77">
            <v>6</v>
          </cell>
          <cell r="N77">
            <v>264</v>
          </cell>
          <cell r="O77">
            <v>7.8</v>
          </cell>
        </row>
        <row r="78">
          <cell r="A78" t="str">
            <v>Чебупай спелая вишня ТМ Горячая штучка ТС Чебупай 0,2 кг УВС. зам  ПОКОМ</v>
          </cell>
          <cell r="B78" t="str">
            <v>шт</v>
          </cell>
          <cell r="C78">
            <v>298</v>
          </cell>
          <cell r="E78">
            <v>77</v>
          </cell>
          <cell r="F78">
            <v>122</v>
          </cell>
          <cell r="G78">
            <v>0.2</v>
          </cell>
          <cell r="H78">
            <v>365</v>
          </cell>
          <cell r="I78" t="str">
            <v>матрица</v>
          </cell>
          <cell r="J78">
            <v>72</v>
          </cell>
          <cell r="K78">
            <v>5</v>
          </cell>
          <cell r="N78">
            <v>198</v>
          </cell>
          <cell r="O78">
            <v>15.4</v>
          </cell>
        </row>
        <row r="79">
          <cell r="A79" t="str">
            <v>Чебупели Курочка гриль Базовый ассортимент Фикс.вес 0,3 Пакет Горячая штучка  Поком</v>
          </cell>
          <cell r="B79" t="str">
            <v>шт</v>
          </cell>
          <cell r="C79">
            <v>187</v>
          </cell>
          <cell r="E79">
            <v>16</v>
          </cell>
          <cell r="F79">
            <v>170</v>
          </cell>
          <cell r="G79">
            <v>0.3</v>
          </cell>
          <cell r="H79">
            <v>180</v>
          </cell>
          <cell r="I79" t="str">
            <v>матрица</v>
          </cell>
          <cell r="J79">
            <v>16</v>
          </cell>
          <cell r="K79">
            <v>0</v>
          </cell>
          <cell r="N79">
            <v>0</v>
          </cell>
          <cell r="O79">
            <v>3.2</v>
          </cell>
        </row>
        <row r="80">
          <cell r="A80" t="str">
            <v>Чебупели с мясом Базовый ассортимент Фикс.вес 0,48 Лоток Горячая штучка ХХЛ  Поком</v>
          </cell>
          <cell r="B80" t="str">
            <v>шт</v>
          </cell>
          <cell r="C80">
            <v>87</v>
          </cell>
          <cell r="E80">
            <v>20</v>
          </cell>
          <cell r="F80">
            <v>67</v>
          </cell>
          <cell r="G80">
            <v>0.48</v>
          </cell>
          <cell r="H80">
            <v>180</v>
          </cell>
          <cell r="I80" t="str">
            <v>матрица</v>
          </cell>
          <cell r="J80">
            <v>16</v>
          </cell>
          <cell r="K80">
            <v>4</v>
          </cell>
          <cell r="N80">
            <v>24</v>
          </cell>
          <cell r="O80">
            <v>4</v>
          </cell>
        </row>
        <row r="81">
          <cell r="A81" t="str">
            <v>Чебупицца Пепперони ТМ Горячая штучка ТС Чебупицца 0.25кг зам  ПОКОМ</v>
          </cell>
          <cell r="B81" t="str">
            <v>шт</v>
          </cell>
          <cell r="C81">
            <v>1126</v>
          </cell>
          <cell r="E81">
            <v>576</v>
          </cell>
          <cell r="F81">
            <v>278</v>
          </cell>
          <cell r="G81">
            <v>0.25</v>
          </cell>
          <cell r="H81">
            <v>180</v>
          </cell>
          <cell r="I81" t="str">
            <v>матрица</v>
          </cell>
          <cell r="J81">
            <v>567</v>
          </cell>
          <cell r="K81">
            <v>9</v>
          </cell>
          <cell r="N81">
            <v>900</v>
          </cell>
          <cell r="O81">
            <v>115.2</v>
          </cell>
          <cell r="P81">
            <v>434.8</v>
          </cell>
        </row>
        <row r="82">
          <cell r="A82" t="str">
            <v>Чебупицца курочка по-итальянски Горячая штучка 0,25 кг зам  ПОКОМ</v>
          </cell>
          <cell r="B82" t="str">
            <v>шт</v>
          </cell>
          <cell r="C82">
            <v>735</v>
          </cell>
          <cell r="E82">
            <v>541</v>
          </cell>
          <cell r="F82">
            <v>17</v>
          </cell>
          <cell r="G82">
            <v>0.25</v>
          </cell>
          <cell r="H82">
            <v>180</v>
          </cell>
          <cell r="I82" t="str">
            <v>матрица</v>
          </cell>
          <cell r="J82">
            <v>527</v>
          </cell>
          <cell r="K82">
            <v>14</v>
          </cell>
          <cell r="N82">
            <v>792</v>
          </cell>
          <cell r="O82">
            <v>108.2</v>
          </cell>
          <cell r="P82">
            <v>705.8</v>
          </cell>
        </row>
        <row r="83">
          <cell r="A83" t="str">
            <v>Чебуреки Мясные вес 2,7 кг ТМ Зареченские ТС Зареченские продукты   Поком</v>
          </cell>
          <cell r="B83" t="str">
            <v>кг</v>
          </cell>
          <cell r="C83">
            <v>175.5</v>
          </cell>
          <cell r="E83">
            <v>54</v>
          </cell>
          <cell r="F83">
            <v>113.4</v>
          </cell>
          <cell r="G83">
            <v>1</v>
          </cell>
          <cell r="H83">
            <v>180</v>
          </cell>
          <cell r="I83" t="str">
            <v>матрица</v>
          </cell>
          <cell r="J83">
            <v>51.9</v>
          </cell>
          <cell r="K83">
            <v>2.1</v>
          </cell>
          <cell r="N83">
            <v>67.5</v>
          </cell>
          <cell r="O83">
            <v>10.8</v>
          </cell>
        </row>
        <row r="84">
          <cell r="A84" t="str">
            <v>Чебуреки сочные ТМ Зареченские ТС Зареченские продукты.  Поком</v>
          </cell>
          <cell r="B84" t="str">
            <v>кг</v>
          </cell>
          <cell r="C84">
            <v>537</v>
          </cell>
          <cell r="E84">
            <v>350</v>
          </cell>
          <cell r="F84">
            <v>162</v>
          </cell>
          <cell r="G84">
            <v>1</v>
          </cell>
          <cell r="H84">
            <v>180</v>
          </cell>
          <cell r="I84" t="str">
            <v>матрица</v>
          </cell>
          <cell r="J84">
            <v>344.4</v>
          </cell>
          <cell r="K84">
            <v>5.6000000000000201</v>
          </cell>
          <cell r="N84">
            <v>95</v>
          </cell>
          <cell r="O84">
            <v>70</v>
          </cell>
          <cell r="P84">
            <v>723</v>
          </cell>
          <cell r="Q84">
            <v>0</v>
          </cell>
          <cell r="R84" t="str">
            <v>на остатке 1700</v>
          </cell>
        </row>
        <row r="85">
          <cell r="A85" t="str">
            <v>Чебуречище горячая штучка 0,14кг Поком</v>
          </cell>
          <cell r="B85" t="str">
            <v>шт</v>
          </cell>
          <cell r="C85">
            <v>1205</v>
          </cell>
          <cell r="E85">
            <v>542</v>
          </cell>
          <cell r="F85">
            <v>511</v>
          </cell>
          <cell r="G85">
            <v>0.14000000000000001</v>
          </cell>
          <cell r="H85">
            <v>180</v>
          </cell>
          <cell r="I85" t="str">
            <v>матрица</v>
          </cell>
          <cell r="J85">
            <v>549</v>
          </cell>
          <cell r="K85">
            <v>-7</v>
          </cell>
          <cell r="N85">
            <v>484</v>
          </cell>
          <cell r="O85">
            <v>108.4</v>
          </cell>
          <cell r="P85">
            <v>522.6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N2" t="str">
            <v>в Луганске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</row>
        <row r="4">
          <cell r="N4" t="str">
            <v>15,04,</v>
          </cell>
        </row>
        <row r="5">
          <cell r="E5">
            <v>13382.9</v>
          </cell>
          <cell r="F5">
            <v>21639.5</v>
          </cell>
          <cell r="J5">
            <v>13384.199999999999</v>
          </cell>
          <cell r="K5">
            <v>-1.2999999999999829</v>
          </cell>
          <cell r="L5">
            <v>0</v>
          </cell>
          <cell r="M5">
            <v>0</v>
          </cell>
          <cell r="N5">
            <v>10335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G6">
            <v>0</v>
          </cell>
          <cell r="H6" t="e">
            <v>#N/A</v>
          </cell>
          <cell r="I6" t="str">
            <v>матрица</v>
          </cell>
          <cell r="K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 t="e">
            <v>#N/A</v>
          </cell>
          <cell r="I7" t="str">
            <v>матрица</v>
          </cell>
          <cell r="K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1800</v>
          </cell>
          <cell r="D8">
            <v>516</v>
          </cell>
          <cell r="E8">
            <v>711</v>
          </cell>
          <cell r="F8">
            <v>1490</v>
          </cell>
          <cell r="G8">
            <v>0.3</v>
          </cell>
          <cell r="H8">
            <v>180</v>
          </cell>
          <cell r="I8" t="str">
            <v>матрица</v>
          </cell>
          <cell r="J8">
            <v>702</v>
          </cell>
          <cell r="K8">
            <v>9</v>
          </cell>
          <cell r="N8">
            <v>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 t="e">
            <v>#N/A</v>
          </cell>
          <cell r="I9" t="str">
            <v>матрица</v>
          </cell>
          <cell r="K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1861</v>
          </cell>
          <cell r="D10">
            <v>1009</v>
          </cell>
          <cell r="E10">
            <v>832</v>
          </cell>
          <cell r="F10">
            <v>1928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812</v>
          </cell>
          <cell r="K10">
            <v>20</v>
          </cell>
          <cell r="N10">
            <v>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 t="e">
            <v>#N/A</v>
          </cell>
          <cell r="I11" t="str">
            <v>матрица</v>
          </cell>
          <cell r="K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 t="e">
            <v>#N/A</v>
          </cell>
          <cell r="I12" t="str">
            <v>матрица</v>
          </cell>
          <cell r="K12">
            <v>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594</v>
          </cell>
          <cell r="E13">
            <v>231</v>
          </cell>
          <cell r="F13">
            <v>330</v>
          </cell>
          <cell r="G13">
            <v>1</v>
          </cell>
          <cell r="H13">
            <v>180</v>
          </cell>
          <cell r="I13" t="str">
            <v>матрица</v>
          </cell>
          <cell r="J13">
            <v>226</v>
          </cell>
          <cell r="K13">
            <v>5</v>
          </cell>
          <cell r="N13">
            <v>242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70.3</v>
          </cell>
          <cell r="E15">
            <v>11.1</v>
          </cell>
          <cell r="F15">
            <v>51.8</v>
          </cell>
          <cell r="G15">
            <v>1</v>
          </cell>
          <cell r="H15">
            <v>180</v>
          </cell>
          <cell r="I15" t="str">
            <v>матрица</v>
          </cell>
          <cell r="J15">
            <v>9.6999999999999993</v>
          </cell>
          <cell r="K15">
            <v>1.4000000000000004</v>
          </cell>
          <cell r="N15">
            <v>0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G19">
            <v>0</v>
          </cell>
          <cell r="H19" t="e">
            <v>#N/A</v>
          </cell>
          <cell r="I19" t="str">
            <v>матрица</v>
          </cell>
          <cell r="K19">
            <v>0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420.8</v>
          </cell>
          <cell r="D20">
            <v>669.7</v>
          </cell>
          <cell r="E20">
            <v>337.3</v>
          </cell>
          <cell r="F20">
            <v>691.3</v>
          </cell>
          <cell r="G20">
            <v>1</v>
          </cell>
          <cell r="H20">
            <v>180</v>
          </cell>
          <cell r="I20" t="str">
            <v>матрица</v>
          </cell>
          <cell r="J20">
            <v>334</v>
          </cell>
          <cell r="K20">
            <v>3.3000000000000114</v>
          </cell>
          <cell r="N20">
            <v>0</v>
          </cell>
        </row>
        <row r="21">
          <cell r="A21" t="str">
            <v>Мини-сосиски в тесте Фрайпики 1,8кг ВЕС ТМ Зареченские  Поком</v>
          </cell>
          <cell r="B21" t="str">
            <v>кг</v>
          </cell>
          <cell r="C21">
            <v>158.4</v>
          </cell>
          <cell r="D21">
            <v>18.5</v>
          </cell>
          <cell r="E21">
            <v>38.299999999999997</v>
          </cell>
          <cell r="F21">
            <v>136.80000000000001</v>
          </cell>
          <cell r="G21">
            <v>1</v>
          </cell>
          <cell r="H21">
            <v>180</v>
          </cell>
          <cell r="I21" t="str">
            <v>матрица</v>
          </cell>
          <cell r="J21">
            <v>38.299999999999997</v>
          </cell>
          <cell r="K21">
            <v>0</v>
          </cell>
          <cell r="N21">
            <v>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1844</v>
          </cell>
          <cell r="D22">
            <v>93</v>
          </cell>
          <cell r="E22">
            <v>569</v>
          </cell>
          <cell r="F22">
            <v>1292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565</v>
          </cell>
          <cell r="K22">
            <v>4</v>
          </cell>
          <cell r="N22">
            <v>0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G23">
            <v>0</v>
          </cell>
          <cell r="H23" t="e">
            <v>#N/A</v>
          </cell>
          <cell r="I23" t="str">
            <v>матрица</v>
          </cell>
          <cell r="K23">
            <v>0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G24">
            <v>0</v>
          </cell>
          <cell r="H24" t="e">
            <v>#N/A</v>
          </cell>
          <cell r="I24" t="str">
            <v>матрица</v>
          </cell>
          <cell r="K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414</v>
          </cell>
          <cell r="D25">
            <v>1134</v>
          </cell>
          <cell r="E25">
            <v>432</v>
          </cell>
          <cell r="F25">
            <v>1014</v>
          </cell>
          <cell r="G25">
            <v>1</v>
          </cell>
          <cell r="H25">
            <v>180</v>
          </cell>
          <cell r="I25" t="str">
            <v>матрица</v>
          </cell>
          <cell r="J25">
            <v>423</v>
          </cell>
          <cell r="K25">
            <v>9</v>
          </cell>
          <cell r="N25">
            <v>0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G26">
            <v>0</v>
          </cell>
          <cell r="H26" t="e">
            <v>#N/A</v>
          </cell>
          <cell r="I26" t="str">
            <v>матрица</v>
          </cell>
          <cell r="K26">
            <v>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2150</v>
          </cell>
          <cell r="D27">
            <v>3</v>
          </cell>
          <cell r="E27">
            <v>687</v>
          </cell>
          <cell r="F27">
            <v>1376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668</v>
          </cell>
          <cell r="K27">
            <v>19</v>
          </cell>
          <cell r="N27">
            <v>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268</v>
          </cell>
          <cell r="D28">
            <v>504</v>
          </cell>
          <cell r="E28">
            <v>352</v>
          </cell>
          <cell r="F28">
            <v>328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358</v>
          </cell>
          <cell r="K28">
            <v>-6</v>
          </cell>
          <cell r="N28">
            <v>852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G29">
            <v>0</v>
          </cell>
          <cell r="H29" t="e">
            <v>#N/A</v>
          </cell>
          <cell r="I29" t="str">
            <v>матрица</v>
          </cell>
          <cell r="K29">
            <v>0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G30">
            <v>0</v>
          </cell>
          <cell r="H30" t="e">
            <v>#N/A</v>
          </cell>
          <cell r="I30" t="str">
            <v>матрица</v>
          </cell>
          <cell r="K30">
            <v>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G31">
            <v>0</v>
          </cell>
          <cell r="H31" t="e">
            <v>#N/A</v>
          </cell>
          <cell r="I31" t="str">
            <v>матрица</v>
          </cell>
          <cell r="K31">
            <v>0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962</v>
          </cell>
          <cell r="D34">
            <v>8</v>
          </cell>
          <cell r="E34">
            <v>278</v>
          </cell>
          <cell r="F34">
            <v>662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286</v>
          </cell>
          <cell r="K34">
            <v>-8</v>
          </cell>
          <cell r="N34">
            <v>0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947</v>
          </cell>
          <cell r="E38">
            <v>313</v>
          </cell>
          <cell r="F38">
            <v>584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321</v>
          </cell>
          <cell r="K38">
            <v>-8</v>
          </cell>
          <cell r="N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</row>
        <row r="40">
          <cell r="A40" t="str">
            <v>Пельмени Бугбули со сливочным маслом ТМ Горячая штучка БУЛЬМЕНИ 0,43 кг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1265</v>
          </cell>
          <cell r="D41">
            <v>272</v>
          </cell>
          <cell r="E41">
            <v>581</v>
          </cell>
          <cell r="F41">
            <v>858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583</v>
          </cell>
          <cell r="K41">
            <v>-2</v>
          </cell>
          <cell r="N41">
            <v>576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16</v>
          </cell>
          <cell r="D42">
            <v>176</v>
          </cell>
          <cell r="E42">
            <v>85</v>
          </cell>
          <cell r="F42">
            <v>91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85</v>
          </cell>
          <cell r="K42">
            <v>0</v>
          </cell>
          <cell r="N42">
            <v>208</v>
          </cell>
        </row>
        <row r="43">
          <cell r="A43" t="str">
            <v>Пельмени Бульмени с говядиной и свининой Наваристые Горячая штучка ВЕС  ПОКОМ</v>
          </cell>
          <cell r="B43" t="str">
            <v>кг</v>
          </cell>
          <cell r="C43">
            <v>1385</v>
          </cell>
          <cell r="D43">
            <v>1800</v>
          </cell>
          <cell r="E43">
            <v>1245</v>
          </cell>
          <cell r="F43">
            <v>1835</v>
          </cell>
          <cell r="G43">
            <v>1</v>
          </cell>
          <cell r="H43">
            <v>180</v>
          </cell>
          <cell r="I43" t="str">
            <v>матрица</v>
          </cell>
          <cell r="J43">
            <v>1245</v>
          </cell>
          <cell r="K43">
            <v>0</v>
          </cell>
          <cell r="N43">
            <v>990</v>
          </cell>
        </row>
        <row r="44">
          <cell r="A44" t="str">
            <v>Пельмени Бульмени со сливочным маслом Горячая штучка 0,9 кг  ПОКОМ</v>
          </cell>
          <cell r="B44" t="str">
            <v>шт</v>
          </cell>
          <cell r="C44">
            <v>1609</v>
          </cell>
          <cell r="D44">
            <v>960</v>
          </cell>
          <cell r="E44">
            <v>1040</v>
          </cell>
          <cell r="F44">
            <v>1378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1047</v>
          </cell>
          <cell r="K44">
            <v>-7</v>
          </cell>
          <cell r="N44">
            <v>1064</v>
          </cell>
        </row>
        <row r="45">
          <cell r="A45" t="str">
            <v>Пельмени Бульмени со сливочным маслом ТМ Горячая шт. 0,43 кг  ПОКОМ</v>
          </cell>
          <cell r="B45" t="str">
            <v>шт</v>
          </cell>
          <cell r="C45">
            <v>507</v>
          </cell>
          <cell r="E45">
            <v>125</v>
          </cell>
          <cell r="F45">
            <v>353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133</v>
          </cell>
          <cell r="K45">
            <v>-8</v>
          </cell>
          <cell r="N45">
            <v>0</v>
          </cell>
        </row>
        <row r="46">
          <cell r="A46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46" t="str">
            <v>шт</v>
          </cell>
          <cell r="G46">
            <v>0.7</v>
          </cell>
          <cell r="H46">
            <v>180</v>
          </cell>
          <cell r="I46" t="str">
            <v>матрица</v>
          </cell>
          <cell r="K46">
            <v>0</v>
          </cell>
          <cell r="N46">
            <v>48</v>
          </cell>
        </row>
        <row r="47">
          <cell r="A47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47" t="str">
            <v>шт</v>
          </cell>
          <cell r="G47">
            <v>0.7</v>
          </cell>
          <cell r="H47">
            <v>180</v>
          </cell>
          <cell r="I47" t="str">
            <v>матрица</v>
          </cell>
          <cell r="K47">
            <v>0</v>
          </cell>
          <cell r="N47">
            <v>48</v>
          </cell>
        </row>
        <row r="48">
          <cell r="A48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48" t="str">
            <v>шт</v>
          </cell>
          <cell r="G48">
            <v>0.7</v>
          </cell>
          <cell r="H48">
            <v>180</v>
          </cell>
          <cell r="I48" t="str">
            <v>матрица</v>
          </cell>
          <cell r="K48">
            <v>0</v>
          </cell>
          <cell r="N48">
            <v>48</v>
          </cell>
        </row>
        <row r="49">
          <cell r="A49" t="str">
            <v>Пельмени Мясорубские ТМ Стародворье фоу-пак равиоли 0,7 кг.  Поком</v>
          </cell>
          <cell r="B49" t="str">
            <v>шт</v>
          </cell>
          <cell r="C49">
            <v>511</v>
          </cell>
          <cell r="D49">
            <v>80</v>
          </cell>
          <cell r="E49">
            <v>226</v>
          </cell>
          <cell r="F49">
            <v>339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230</v>
          </cell>
          <cell r="K49">
            <v>-4</v>
          </cell>
          <cell r="N49">
            <v>0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603</v>
          </cell>
          <cell r="E50">
            <v>105</v>
          </cell>
          <cell r="F50">
            <v>480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104</v>
          </cell>
          <cell r="K50">
            <v>1</v>
          </cell>
          <cell r="N50">
            <v>0</v>
          </cell>
        </row>
        <row r="51">
          <cell r="A51" t="str">
            <v>Пельмени Отборные с говядиной 0,9 кг НОВА ТМ Стародворье ТС Медвежье ушко  ПОКОМ</v>
          </cell>
          <cell r="B51" t="str">
            <v>шт</v>
          </cell>
          <cell r="C51">
            <v>473</v>
          </cell>
          <cell r="D51">
            <v>8</v>
          </cell>
          <cell r="E51">
            <v>63</v>
          </cell>
          <cell r="F51">
            <v>408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65</v>
          </cell>
          <cell r="K51">
            <v>-2</v>
          </cell>
          <cell r="N51">
            <v>0</v>
          </cell>
        </row>
        <row r="52">
          <cell r="A52" t="str">
            <v>Пельмени С говядиной и свининой, ВЕС, ТМ Славница сфера пуговки  ПОКОМ</v>
          </cell>
          <cell r="B52" t="str">
            <v>кг</v>
          </cell>
          <cell r="C52">
            <v>1700</v>
          </cell>
          <cell r="E52">
            <v>1305</v>
          </cell>
          <cell r="F52">
            <v>185</v>
          </cell>
          <cell r="G52">
            <v>1</v>
          </cell>
          <cell r="H52">
            <v>180</v>
          </cell>
          <cell r="I52" t="str">
            <v>матрица</v>
          </cell>
          <cell r="J52">
            <v>1310</v>
          </cell>
          <cell r="K52">
            <v>-5</v>
          </cell>
          <cell r="N52">
            <v>2995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1310</v>
          </cell>
          <cell r="D53">
            <v>260</v>
          </cell>
          <cell r="E53">
            <v>653</v>
          </cell>
          <cell r="F53">
            <v>777</v>
          </cell>
          <cell r="G53">
            <v>1</v>
          </cell>
          <cell r="H53">
            <v>180</v>
          </cell>
          <cell r="I53" t="str">
            <v>матрица</v>
          </cell>
          <cell r="J53">
            <v>642</v>
          </cell>
          <cell r="K53">
            <v>11</v>
          </cell>
          <cell r="N53">
            <v>910</v>
          </cell>
        </row>
        <row r="54">
          <cell r="A54" t="str">
            <v>Пельмени Сочные сфера 0,9 кг ТМ Стародворье ПОКОМ</v>
          </cell>
          <cell r="B54" t="str">
            <v>шт</v>
          </cell>
          <cell r="G54">
            <v>0</v>
          </cell>
          <cell r="H54" t="e">
            <v>#N/A</v>
          </cell>
          <cell r="I54" t="str">
            <v>матрица</v>
          </cell>
          <cell r="K54">
            <v>0</v>
          </cell>
        </row>
        <row r="55">
          <cell r="A55" t="str">
            <v>Пельмени Супермени с мясом, Горячая штучка 0,2кг    ПОКОМ</v>
          </cell>
          <cell r="B55" t="str">
            <v>шт</v>
          </cell>
          <cell r="G55">
            <v>0</v>
          </cell>
          <cell r="H55" t="e">
            <v>#N/A</v>
          </cell>
          <cell r="I55" t="str">
            <v>матрица</v>
          </cell>
          <cell r="K55">
            <v>0</v>
          </cell>
        </row>
        <row r="56">
          <cell r="A56" t="str">
            <v>Пельмени Супермени со сливочным маслом Супермени 0,2 Сфера Горячая штучка  Поком</v>
          </cell>
          <cell r="B56" t="str">
            <v>шт</v>
          </cell>
          <cell r="G56">
            <v>0</v>
          </cell>
          <cell r="H56" t="e">
            <v>#N/A</v>
          </cell>
          <cell r="I56" t="str">
            <v>матрица</v>
          </cell>
          <cell r="K56">
            <v>0</v>
          </cell>
        </row>
        <row r="57">
          <cell r="A57" t="str">
            <v>Печеные пельмени Печь-мени с мясом Печеные пельмени Фикс.вес 0,2 сфера Вязанка  Поком</v>
          </cell>
          <cell r="B57" t="str">
            <v>шт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</row>
        <row r="58">
          <cell r="A58" t="str">
            <v>Фрай-пицца с ветчиной и грибами ТМ Зареченские ТС Зареченские продукты.  Поком</v>
          </cell>
          <cell r="B58" t="str">
            <v>кг</v>
          </cell>
          <cell r="C58">
            <v>15</v>
          </cell>
          <cell r="D58">
            <v>84</v>
          </cell>
          <cell r="E58">
            <v>6</v>
          </cell>
          <cell r="F58">
            <v>78</v>
          </cell>
          <cell r="G58">
            <v>1</v>
          </cell>
          <cell r="H58">
            <v>180</v>
          </cell>
          <cell r="I58" t="str">
            <v>матрица</v>
          </cell>
          <cell r="J58">
            <v>6</v>
          </cell>
          <cell r="K58">
            <v>0</v>
          </cell>
          <cell r="N58">
            <v>0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1827</v>
          </cell>
          <cell r="D59">
            <v>132</v>
          </cell>
          <cell r="E59">
            <v>714</v>
          </cell>
          <cell r="F59">
            <v>1076</v>
          </cell>
          <cell r="G59">
            <v>0.25</v>
          </cell>
          <cell r="H59">
            <v>180</v>
          </cell>
          <cell r="I59" t="str">
            <v>матрица</v>
          </cell>
          <cell r="J59">
            <v>709</v>
          </cell>
          <cell r="K59">
            <v>5</v>
          </cell>
          <cell r="N59">
            <v>744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</row>
        <row r="61">
          <cell r="A61" t="str">
            <v>Хрустящие крылышки ТМ Зареченские ТС Зареченские продукты.   Поком</v>
          </cell>
          <cell r="B61" t="str">
            <v>кг</v>
          </cell>
          <cell r="C61">
            <v>111.6</v>
          </cell>
          <cell r="D61">
            <v>651.6</v>
          </cell>
          <cell r="E61">
            <v>184.3</v>
          </cell>
          <cell r="F61">
            <v>539.29999999999995</v>
          </cell>
          <cell r="G61">
            <v>1</v>
          </cell>
          <cell r="H61">
            <v>180</v>
          </cell>
          <cell r="I61" t="str">
            <v>матрица</v>
          </cell>
          <cell r="J61">
            <v>237.3</v>
          </cell>
          <cell r="K61">
            <v>-53</v>
          </cell>
          <cell r="N61">
            <v>0</v>
          </cell>
        </row>
        <row r="62">
          <cell r="A62" t="str">
            <v>Хрустящие крылышки острые к пиву ТМ Горячая штучка 0,3кг зам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</row>
        <row r="63">
          <cell r="A63" t="str">
            <v>Чебупай сочное яблоко ТМ Горячая штучка ТС Чебупай 0,2 кг УВС.  зам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</row>
        <row r="64">
          <cell r="A64" t="str">
            <v>Чебупай спелая вишня ТМ Горячая штучка ТС Чебупай 0,2 кг УВС. зам  ПОКОМ</v>
          </cell>
          <cell r="B64" t="str">
            <v>шт</v>
          </cell>
          <cell r="G64">
            <v>0</v>
          </cell>
          <cell r="H64" t="e">
            <v>#N/A</v>
          </cell>
          <cell r="I64" t="str">
            <v>матрица</v>
          </cell>
          <cell r="K64">
            <v>0</v>
          </cell>
        </row>
        <row r="65">
          <cell r="A65" t="str">
            <v>Чебупели Курочка гриль Базовый ассортимент Фикс.вес 0,3 Пакет Горячая штучка  Поком</v>
          </cell>
          <cell r="B65" t="str">
            <v>шт</v>
          </cell>
          <cell r="G65">
            <v>0</v>
          </cell>
          <cell r="H65" t="e">
            <v>#N/A</v>
          </cell>
          <cell r="I65" t="str">
            <v>матрица</v>
          </cell>
          <cell r="K65">
            <v>0</v>
          </cell>
        </row>
        <row r="66">
          <cell r="A66" t="str">
            <v>Чебупели с мясом Базовый ассортимент Фикс.вес 0,48 Лоток Горячая штучка ХХЛ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</row>
        <row r="67">
          <cell r="A67" t="str">
            <v>Чебупицца Пепперони ТМ Горячая штучка ТС Чебупицца 0.25кг зам  ПОКОМ</v>
          </cell>
          <cell r="B67" t="str">
            <v>шт</v>
          </cell>
          <cell r="C67">
            <v>2118</v>
          </cell>
          <cell r="E67">
            <v>708</v>
          </cell>
          <cell r="F67">
            <v>1252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701</v>
          </cell>
          <cell r="K67">
            <v>7</v>
          </cell>
          <cell r="N67">
            <v>0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>
            <v>1707</v>
          </cell>
          <cell r="D68">
            <v>660</v>
          </cell>
          <cell r="E68">
            <v>757</v>
          </cell>
          <cell r="F68">
            <v>1469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745</v>
          </cell>
          <cell r="K68">
            <v>12</v>
          </cell>
          <cell r="N68">
            <v>0</v>
          </cell>
        </row>
        <row r="69">
          <cell r="A69" t="str">
            <v>Чебуреки Мясные вес 2,7 кг ТМ Зареченские ТС Зареченские продукты   Поком</v>
          </cell>
          <cell r="B69" t="str">
            <v>кг</v>
          </cell>
          <cell r="C69">
            <v>418.5</v>
          </cell>
          <cell r="D69">
            <v>2.7</v>
          </cell>
          <cell r="E69">
            <v>18.899999999999999</v>
          </cell>
          <cell r="F69">
            <v>402.3</v>
          </cell>
          <cell r="G69">
            <v>1</v>
          </cell>
          <cell r="H69">
            <v>180</v>
          </cell>
          <cell r="I69" t="str">
            <v>матрица</v>
          </cell>
          <cell r="J69">
            <v>18.899999999999999</v>
          </cell>
          <cell r="K69">
            <v>0</v>
          </cell>
          <cell r="N69">
            <v>0</v>
          </cell>
        </row>
        <row r="70">
          <cell r="A70" t="str">
            <v>Чебуреки сочные ТМ Зареченские ТС Зареченские продукты.  Поком</v>
          </cell>
          <cell r="B70" t="str">
            <v>кг</v>
          </cell>
          <cell r="C70">
            <v>950</v>
          </cell>
          <cell r="D70">
            <v>165</v>
          </cell>
          <cell r="E70">
            <v>775</v>
          </cell>
          <cell r="F70">
            <v>235</v>
          </cell>
          <cell r="G70">
            <v>1</v>
          </cell>
          <cell r="H70">
            <v>180</v>
          </cell>
          <cell r="I70" t="str">
            <v>матрица</v>
          </cell>
          <cell r="J70">
            <v>780</v>
          </cell>
          <cell r="K70">
            <v>-5</v>
          </cell>
          <cell r="N70">
            <v>1610</v>
          </cell>
        </row>
        <row r="71">
          <cell r="A71" t="str">
            <v>Чебуречище горячая штучка 0,14кг Поком</v>
          </cell>
          <cell r="B71" t="str">
            <v>шт</v>
          </cell>
          <cell r="G71">
            <v>0</v>
          </cell>
          <cell r="H71" t="e">
            <v>#N/A</v>
          </cell>
          <cell r="I71" t="str">
            <v>матрица</v>
          </cell>
          <cell r="K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AG1" sqref="AG1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28515625" style="8" customWidth="1"/>
    <col min="8" max="8" width="5.28515625" customWidth="1"/>
    <col min="9" max="9" width="15" customWidth="1"/>
    <col min="10" max="11" width="6.140625" customWidth="1"/>
    <col min="12" max="13" width="1" customWidth="1"/>
    <col min="14" max="14" width="6.140625" customWidth="1"/>
    <col min="15" max="15" width="6.85546875" customWidth="1"/>
    <col min="16" max="16" width="6" customWidth="1"/>
    <col min="17" max="17" width="8.42578125" customWidth="1"/>
    <col min="18" max="18" width="6.140625" customWidth="1"/>
    <col min="19" max="20" width="6.7109375" customWidth="1"/>
    <col min="21" max="21" width="6.140625" customWidth="1"/>
    <col min="22" max="22" width="20.5703125" customWidth="1"/>
    <col min="23" max="24" width="5.28515625" customWidth="1"/>
    <col min="25" max="29" width="6.42578125" customWidth="1"/>
    <col min="30" max="30" width="21.28515625" customWidth="1"/>
    <col min="31" max="31" width="8" customWidth="1"/>
    <col min="32" max="32" width="8" style="8" customWidth="1"/>
    <col min="33" max="33" width="8" style="13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6"/>
      <c r="AG1" s="1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 t="s">
        <v>135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6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133</v>
      </c>
      <c r="Q3" s="2" t="s">
        <v>13</v>
      </c>
      <c r="R3" s="2" t="s">
        <v>14</v>
      </c>
      <c r="S3" s="3" t="s">
        <v>15</v>
      </c>
      <c r="T3" s="3" t="s">
        <v>136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7" t="s">
        <v>23</v>
      </c>
      <c r="AG3" s="11" t="s">
        <v>24</v>
      </c>
      <c r="AH3" s="2" t="s">
        <v>25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132</v>
      </c>
      <c r="P4" s="1"/>
      <c r="Q4" s="1" t="s">
        <v>134</v>
      </c>
      <c r="R4" s="1" t="s">
        <v>27</v>
      </c>
      <c r="S4" s="1"/>
      <c r="T4" s="1" t="s">
        <v>137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6"/>
      <c r="AG4" s="10" t="s">
        <v>137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8618.2999999999993</v>
      </c>
      <c r="F5" s="4">
        <f>SUM(F6:F497)</f>
        <v>11277.599999999999</v>
      </c>
      <c r="G5" s="6"/>
      <c r="H5" s="1"/>
      <c r="I5" s="1"/>
      <c r="J5" s="4">
        <f t="shared" ref="J5:U5" si="0">SUM(J6:J497)</f>
        <v>8387.6999999999989</v>
      </c>
      <c r="K5" s="4">
        <f t="shared" si="0"/>
        <v>230.60000000000005</v>
      </c>
      <c r="L5" s="4">
        <f t="shared" si="0"/>
        <v>0</v>
      </c>
      <c r="M5" s="4">
        <f t="shared" si="0"/>
        <v>0</v>
      </c>
      <c r="N5" s="4">
        <f t="shared" si="0"/>
        <v>8631.5</v>
      </c>
      <c r="O5" s="4">
        <f t="shared" si="0"/>
        <v>10335</v>
      </c>
      <c r="P5" s="4"/>
      <c r="Q5" s="4"/>
      <c r="R5" s="4">
        <f t="shared" si="0"/>
        <v>1723.66</v>
      </c>
      <c r="S5" s="4">
        <f t="shared" si="0"/>
        <v>10372.76</v>
      </c>
      <c r="T5" s="4">
        <f t="shared" si="0"/>
        <v>10580.36</v>
      </c>
      <c r="U5" s="4">
        <f t="shared" si="0"/>
        <v>140</v>
      </c>
      <c r="V5" s="1"/>
      <c r="W5" s="1"/>
      <c r="X5" s="1"/>
      <c r="Y5" s="4">
        <f>SUM(Y6:Y497)</f>
        <v>1589.82</v>
      </c>
      <c r="Z5" s="4">
        <f>SUM(Z6:Z497)</f>
        <v>1596.6399999999996</v>
      </c>
      <c r="AA5" s="4">
        <f>SUM(AA6:AA497)</f>
        <v>1855.7599999999998</v>
      </c>
      <c r="AB5" s="4">
        <f>SUM(AB6:AB497)</f>
        <v>1782.6199999999994</v>
      </c>
      <c r="AC5" s="4">
        <f>SUM(AC6:AC497)</f>
        <v>1673.9799999999998</v>
      </c>
      <c r="AD5" s="1"/>
      <c r="AE5" s="4">
        <f>SUM(AE6:AE497)</f>
        <v>4709.4619999999995</v>
      </c>
      <c r="AF5" s="6"/>
      <c r="AG5" s="12">
        <f>SUM(AG6:AG497)</f>
        <v>1367</v>
      </c>
      <c r="AH5" s="4">
        <f>SUM(AH6:AH497)</f>
        <v>4708.3000000000011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33</v>
      </c>
      <c r="C6" s="1">
        <v>187</v>
      </c>
      <c r="D6" s="1"/>
      <c r="E6" s="1">
        <v>79</v>
      </c>
      <c r="F6" s="1">
        <v>34</v>
      </c>
      <c r="G6" s="6">
        <v>0.3</v>
      </c>
      <c r="H6" s="1">
        <v>180</v>
      </c>
      <c r="I6" s="1" t="s">
        <v>36</v>
      </c>
      <c r="J6" s="1">
        <v>67</v>
      </c>
      <c r="K6" s="1">
        <f t="shared" ref="K6:K35" si="1">E6-J6</f>
        <v>12</v>
      </c>
      <c r="L6" s="1"/>
      <c r="M6" s="1"/>
      <c r="N6" s="25">
        <v>180</v>
      </c>
      <c r="O6" s="1"/>
      <c r="P6" s="1">
        <f>N6-O6</f>
        <v>180</v>
      </c>
      <c r="Q6" s="1"/>
      <c r="R6" s="1">
        <f>E6/5</f>
        <v>15.8</v>
      </c>
      <c r="S6" s="5">
        <f>12*R6-F6-O6</f>
        <v>155.60000000000002</v>
      </c>
      <c r="T6" s="5">
        <f>S6</f>
        <v>155.60000000000002</v>
      </c>
      <c r="U6" s="5"/>
      <c r="V6" s="1">
        <f>VLOOKUP(A6,[1]Sheet!$A:$R,18,0)</f>
        <v>0</v>
      </c>
      <c r="W6" s="1">
        <f>(F6+O6+T6)/R6</f>
        <v>12.000000000000002</v>
      </c>
      <c r="X6" s="1">
        <f>(F6+O6)/R6</f>
        <v>2.1518987341772151</v>
      </c>
      <c r="Y6" s="1">
        <v>18.399999999999999</v>
      </c>
      <c r="Z6" s="1">
        <v>12.8</v>
      </c>
      <c r="AA6" s="1">
        <v>17.399999999999999</v>
      </c>
      <c r="AB6" s="1">
        <v>19.8</v>
      </c>
      <c r="AC6" s="1">
        <v>27</v>
      </c>
      <c r="AD6" s="1"/>
      <c r="AE6" s="1">
        <f>T6*G6</f>
        <v>46.680000000000007</v>
      </c>
      <c r="AF6" s="6">
        <v>12</v>
      </c>
      <c r="AG6" s="10">
        <f>MROUND(T6,AF6)/AF6</f>
        <v>13</v>
      </c>
      <c r="AH6" s="1">
        <f>AG6*AF6*G6</f>
        <v>46.8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33</v>
      </c>
      <c r="C7" s="1">
        <v>763</v>
      </c>
      <c r="D7" s="1"/>
      <c r="E7" s="1">
        <v>197</v>
      </c>
      <c r="F7" s="1">
        <v>453</v>
      </c>
      <c r="G7" s="6">
        <v>0.3</v>
      </c>
      <c r="H7" s="1">
        <v>180</v>
      </c>
      <c r="I7" s="1" t="s">
        <v>36</v>
      </c>
      <c r="J7" s="1">
        <v>197</v>
      </c>
      <c r="K7" s="1">
        <f t="shared" si="1"/>
        <v>0</v>
      </c>
      <c r="L7" s="1"/>
      <c r="M7" s="1"/>
      <c r="N7" s="1">
        <v>0</v>
      </c>
      <c r="O7" s="1"/>
      <c r="P7" s="1">
        <f t="shared" ref="P7:P70" si="2">N7-O7</f>
        <v>0</v>
      </c>
      <c r="Q7" s="1"/>
      <c r="R7" s="1">
        <f t="shared" ref="R7:R70" si="3">E7/5</f>
        <v>39.4</v>
      </c>
      <c r="S7" s="5">
        <f t="shared" ref="S7:S12" si="4">14*R7-F7-O7</f>
        <v>98.600000000000023</v>
      </c>
      <c r="T7" s="5">
        <f t="shared" ref="T7:T15" si="5">S7</f>
        <v>98.600000000000023</v>
      </c>
      <c r="U7" s="5"/>
      <c r="V7" s="1">
        <f>VLOOKUP(A7,[1]Sheet!$A:$R,18,0)</f>
        <v>0</v>
      </c>
      <c r="W7" s="1">
        <f t="shared" ref="W7:W15" si="6">(F7+O7+T7)/R7</f>
        <v>14.000000000000002</v>
      </c>
      <c r="X7" s="1">
        <f t="shared" ref="X7:X15" si="7">(F7+O7)/R7</f>
        <v>11.49746192893401</v>
      </c>
      <c r="Y7" s="1">
        <v>31.2</v>
      </c>
      <c r="Z7" s="1">
        <v>53.2</v>
      </c>
      <c r="AA7" s="1">
        <v>44.8</v>
      </c>
      <c r="AB7" s="1">
        <v>35.200000000000003</v>
      </c>
      <c r="AC7" s="1">
        <v>43</v>
      </c>
      <c r="AD7" s="1"/>
      <c r="AE7" s="1">
        <f t="shared" ref="AE7:AE15" si="8">T7*G7</f>
        <v>29.580000000000005</v>
      </c>
      <c r="AF7" s="6">
        <v>12</v>
      </c>
      <c r="AG7" s="10">
        <f t="shared" ref="AG7:AG15" si="9">MROUND(T7,AF7)/AF7</f>
        <v>8</v>
      </c>
      <c r="AH7" s="1">
        <f t="shared" ref="AH7:AH15" si="10">AG7*AF7*G7</f>
        <v>28.799999999999997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33</v>
      </c>
      <c r="C8" s="1">
        <v>871</v>
      </c>
      <c r="D8" s="1"/>
      <c r="E8" s="1">
        <v>319</v>
      </c>
      <c r="F8" s="1">
        <v>324</v>
      </c>
      <c r="G8" s="6">
        <v>0.3</v>
      </c>
      <c r="H8" s="1">
        <v>180</v>
      </c>
      <c r="I8" s="1" t="s">
        <v>36</v>
      </c>
      <c r="J8" s="1">
        <v>295</v>
      </c>
      <c r="K8" s="1">
        <f t="shared" si="1"/>
        <v>24</v>
      </c>
      <c r="L8" s="1"/>
      <c r="M8" s="1"/>
      <c r="N8" s="25">
        <v>588</v>
      </c>
      <c r="O8" s="1"/>
      <c r="P8" s="1">
        <f t="shared" si="2"/>
        <v>588</v>
      </c>
      <c r="Q8" s="1"/>
      <c r="R8" s="1">
        <f t="shared" si="3"/>
        <v>63.8</v>
      </c>
      <c r="S8" s="5">
        <f t="shared" si="4"/>
        <v>569.19999999999993</v>
      </c>
      <c r="T8" s="5">
        <f t="shared" si="5"/>
        <v>569.19999999999993</v>
      </c>
      <c r="U8" s="5"/>
      <c r="V8" s="1">
        <f>VLOOKUP(A8,[1]Sheet!$A:$R,18,0)</f>
        <v>0</v>
      </c>
      <c r="W8" s="1">
        <f t="shared" si="6"/>
        <v>14</v>
      </c>
      <c r="X8" s="1">
        <f t="shared" si="7"/>
        <v>5.0783699059561132</v>
      </c>
      <c r="Y8" s="1">
        <v>76.8</v>
      </c>
      <c r="Z8" s="1">
        <v>68.599999999999994</v>
      </c>
      <c r="AA8" s="1">
        <v>49.4</v>
      </c>
      <c r="AB8" s="1">
        <v>46.8</v>
      </c>
      <c r="AC8" s="1">
        <v>79.599999999999994</v>
      </c>
      <c r="AD8" s="1"/>
      <c r="AE8" s="1">
        <f t="shared" si="8"/>
        <v>170.75999999999996</v>
      </c>
      <c r="AF8" s="6">
        <v>12</v>
      </c>
      <c r="AG8" s="10">
        <f t="shared" si="9"/>
        <v>47</v>
      </c>
      <c r="AH8" s="1">
        <f t="shared" si="10"/>
        <v>169.2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33</v>
      </c>
      <c r="C9" s="1">
        <v>235</v>
      </c>
      <c r="D9" s="1"/>
      <c r="E9" s="1">
        <v>119</v>
      </c>
      <c r="F9" s="1">
        <v>106</v>
      </c>
      <c r="G9" s="6">
        <v>0.3</v>
      </c>
      <c r="H9" s="1">
        <v>180</v>
      </c>
      <c r="I9" s="1" t="s">
        <v>36</v>
      </c>
      <c r="J9" s="1">
        <v>119</v>
      </c>
      <c r="K9" s="1">
        <f t="shared" si="1"/>
        <v>0</v>
      </c>
      <c r="L9" s="1"/>
      <c r="M9" s="1"/>
      <c r="N9" s="25">
        <v>132</v>
      </c>
      <c r="O9" s="1"/>
      <c r="P9" s="1">
        <f t="shared" si="2"/>
        <v>132</v>
      </c>
      <c r="Q9" s="1"/>
      <c r="R9" s="1">
        <f t="shared" si="3"/>
        <v>23.8</v>
      </c>
      <c r="S9" s="5">
        <f t="shared" si="4"/>
        <v>227.2</v>
      </c>
      <c r="T9" s="5">
        <f t="shared" si="5"/>
        <v>227.2</v>
      </c>
      <c r="U9" s="5"/>
      <c r="V9" s="1">
        <f>VLOOKUP(A9,[1]Sheet!$A:$R,18,0)</f>
        <v>0</v>
      </c>
      <c r="W9" s="1">
        <f t="shared" si="6"/>
        <v>13.999999999999998</v>
      </c>
      <c r="X9" s="1">
        <f t="shared" si="7"/>
        <v>4.4537815126050422</v>
      </c>
      <c r="Y9" s="1">
        <v>22.4</v>
      </c>
      <c r="Z9" s="1">
        <v>21.4</v>
      </c>
      <c r="AA9" s="1">
        <v>28.6</v>
      </c>
      <c r="AB9" s="1">
        <v>28.2</v>
      </c>
      <c r="AC9" s="1">
        <v>20</v>
      </c>
      <c r="AD9" s="1"/>
      <c r="AE9" s="1">
        <f t="shared" si="8"/>
        <v>68.16</v>
      </c>
      <c r="AF9" s="6">
        <v>12</v>
      </c>
      <c r="AG9" s="10">
        <f t="shared" si="9"/>
        <v>19</v>
      </c>
      <c r="AH9" s="1">
        <f t="shared" si="10"/>
        <v>68.399999999999991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33</v>
      </c>
      <c r="C10" s="1">
        <v>828</v>
      </c>
      <c r="D10" s="1"/>
      <c r="E10" s="1">
        <v>328</v>
      </c>
      <c r="F10" s="1">
        <v>366</v>
      </c>
      <c r="G10" s="6">
        <v>0.3</v>
      </c>
      <c r="H10" s="1">
        <v>180</v>
      </c>
      <c r="I10" s="1" t="s">
        <v>36</v>
      </c>
      <c r="J10" s="1">
        <v>310</v>
      </c>
      <c r="K10" s="1">
        <f t="shared" si="1"/>
        <v>18</v>
      </c>
      <c r="L10" s="1"/>
      <c r="M10" s="1"/>
      <c r="N10" s="25">
        <v>108</v>
      </c>
      <c r="O10" s="1"/>
      <c r="P10" s="1">
        <f t="shared" si="2"/>
        <v>108</v>
      </c>
      <c r="Q10" s="1"/>
      <c r="R10" s="1">
        <f t="shared" si="3"/>
        <v>65.599999999999994</v>
      </c>
      <c r="S10" s="5">
        <f t="shared" si="4"/>
        <v>552.39999999999986</v>
      </c>
      <c r="T10" s="5">
        <f t="shared" si="5"/>
        <v>552.39999999999986</v>
      </c>
      <c r="U10" s="5"/>
      <c r="V10" s="1">
        <f>VLOOKUP(A10,[1]Sheet!$A:$R,18,0)</f>
        <v>0</v>
      </c>
      <c r="W10" s="1">
        <f t="shared" si="6"/>
        <v>14</v>
      </c>
      <c r="X10" s="1">
        <f t="shared" si="7"/>
        <v>5.5792682926829276</v>
      </c>
      <c r="Y10" s="1">
        <v>50</v>
      </c>
      <c r="Z10" s="1">
        <v>63.2</v>
      </c>
      <c r="AA10" s="1">
        <v>72</v>
      </c>
      <c r="AB10" s="1">
        <v>61.2</v>
      </c>
      <c r="AC10" s="1">
        <v>63.4</v>
      </c>
      <c r="AD10" s="1"/>
      <c r="AE10" s="1">
        <f t="shared" si="8"/>
        <v>165.71999999999994</v>
      </c>
      <c r="AF10" s="6">
        <v>12</v>
      </c>
      <c r="AG10" s="10">
        <f t="shared" si="9"/>
        <v>46</v>
      </c>
      <c r="AH10" s="1">
        <f t="shared" si="10"/>
        <v>165.6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33</v>
      </c>
      <c r="C11" s="1">
        <v>504</v>
      </c>
      <c r="D11" s="1"/>
      <c r="E11" s="1">
        <v>137</v>
      </c>
      <c r="F11" s="1">
        <v>362</v>
      </c>
      <c r="G11" s="6">
        <v>0.09</v>
      </c>
      <c r="H11" s="1">
        <v>180</v>
      </c>
      <c r="I11" s="1" t="s">
        <v>36</v>
      </c>
      <c r="J11" s="1">
        <v>113</v>
      </c>
      <c r="K11" s="1">
        <f t="shared" si="1"/>
        <v>24</v>
      </c>
      <c r="L11" s="1"/>
      <c r="M11" s="1"/>
      <c r="N11" s="1">
        <v>0</v>
      </c>
      <c r="O11" s="1"/>
      <c r="P11" s="1">
        <f t="shared" si="2"/>
        <v>0</v>
      </c>
      <c r="Q11" s="1"/>
      <c r="R11" s="1">
        <f t="shared" si="3"/>
        <v>27.4</v>
      </c>
      <c r="S11" s="5">
        <f t="shared" si="4"/>
        <v>21.599999999999966</v>
      </c>
      <c r="T11" s="5">
        <f t="shared" si="5"/>
        <v>21.599999999999966</v>
      </c>
      <c r="U11" s="5"/>
      <c r="V11" s="1">
        <f>VLOOKUP(A11,[1]Sheet!$A:$R,18,0)</f>
        <v>0</v>
      </c>
      <c r="W11" s="1">
        <f t="shared" si="6"/>
        <v>14</v>
      </c>
      <c r="X11" s="1">
        <f t="shared" si="7"/>
        <v>13.211678832116789</v>
      </c>
      <c r="Y11" s="1">
        <v>7</v>
      </c>
      <c r="Z11" s="1">
        <v>35.200000000000003</v>
      </c>
      <c r="AA11" s="1">
        <v>26</v>
      </c>
      <c r="AB11" s="1">
        <v>35</v>
      </c>
      <c r="AC11" s="1">
        <v>48.2</v>
      </c>
      <c r="AD11" s="1"/>
      <c r="AE11" s="1">
        <f t="shared" si="8"/>
        <v>1.9439999999999968</v>
      </c>
      <c r="AF11" s="6">
        <v>24</v>
      </c>
      <c r="AG11" s="10">
        <f t="shared" si="9"/>
        <v>1</v>
      </c>
      <c r="AH11" s="1">
        <f t="shared" si="10"/>
        <v>2.16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33</v>
      </c>
      <c r="C12" s="1">
        <v>117</v>
      </c>
      <c r="D12" s="1"/>
      <c r="E12" s="1">
        <v>61</v>
      </c>
      <c r="F12" s="1">
        <v>55</v>
      </c>
      <c r="G12" s="6">
        <v>0.36</v>
      </c>
      <c r="H12" s="1">
        <v>180</v>
      </c>
      <c r="I12" s="1" t="s">
        <v>36</v>
      </c>
      <c r="J12" s="1">
        <v>58</v>
      </c>
      <c r="K12" s="1">
        <f t="shared" si="1"/>
        <v>3</v>
      </c>
      <c r="L12" s="1"/>
      <c r="M12" s="1"/>
      <c r="N12" s="1">
        <v>0</v>
      </c>
      <c r="O12" s="1"/>
      <c r="P12" s="1">
        <f t="shared" si="2"/>
        <v>0</v>
      </c>
      <c r="Q12" s="1"/>
      <c r="R12" s="1">
        <f t="shared" si="3"/>
        <v>12.2</v>
      </c>
      <c r="S12" s="5">
        <f t="shared" si="4"/>
        <v>115.79999999999998</v>
      </c>
      <c r="T12" s="5">
        <f t="shared" si="5"/>
        <v>115.79999999999998</v>
      </c>
      <c r="U12" s="5"/>
      <c r="V12" s="1">
        <f>VLOOKUP(A12,[1]Sheet!$A:$R,18,0)</f>
        <v>0</v>
      </c>
      <c r="W12" s="1">
        <f t="shared" si="6"/>
        <v>14</v>
      </c>
      <c r="X12" s="1">
        <f t="shared" si="7"/>
        <v>4.5081967213114753</v>
      </c>
      <c r="Y12" s="1">
        <v>1.8</v>
      </c>
      <c r="Z12" s="1">
        <v>8.4</v>
      </c>
      <c r="AA12" s="1">
        <v>8</v>
      </c>
      <c r="AB12" s="1">
        <v>8.6</v>
      </c>
      <c r="AC12" s="1">
        <v>6.8</v>
      </c>
      <c r="AD12" s="1"/>
      <c r="AE12" s="1">
        <f t="shared" si="8"/>
        <v>41.687999999999995</v>
      </c>
      <c r="AF12" s="6">
        <v>10</v>
      </c>
      <c r="AG12" s="10">
        <f t="shared" si="9"/>
        <v>12</v>
      </c>
      <c r="AH12" s="1">
        <f t="shared" si="10"/>
        <v>43.199999999999996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45</v>
      </c>
      <c r="C13" s="1">
        <v>244.5</v>
      </c>
      <c r="D13" s="1"/>
      <c r="E13" s="19">
        <f>77+E71</f>
        <v>82.5</v>
      </c>
      <c r="F13" s="1">
        <v>140</v>
      </c>
      <c r="G13" s="6">
        <v>1</v>
      </c>
      <c r="H13" s="1">
        <v>180</v>
      </c>
      <c r="I13" s="1" t="s">
        <v>36</v>
      </c>
      <c r="J13" s="1">
        <v>54.1</v>
      </c>
      <c r="K13" s="1">
        <f t="shared" si="1"/>
        <v>28.4</v>
      </c>
      <c r="L13" s="1"/>
      <c r="M13" s="1"/>
      <c r="N13" s="1">
        <v>121</v>
      </c>
      <c r="O13" s="1">
        <f>VLOOKUP(A13,[2]Sheet!$A:$N,14,0)</f>
        <v>242</v>
      </c>
      <c r="P13" s="24">
        <f t="shared" si="2"/>
        <v>-121</v>
      </c>
      <c r="Q13" s="24"/>
      <c r="R13" s="1">
        <f t="shared" si="3"/>
        <v>16.5</v>
      </c>
      <c r="S13" s="5"/>
      <c r="T13" s="5">
        <f t="shared" si="5"/>
        <v>0</v>
      </c>
      <c r="U13" s="5"/>
      <c r="V13" s="1">
        <f>VLOOKUP(A13,[1]Sheet!$A:$R,18,0)</f>
        <v>0</v>
      </c>
      <c r="W13" s="1">
        <f t="shared" si="6"/>
        <v>23.151515151515152</v>
      </c>
      <c r="X13" s="1">
        <f t="shared" si="7"/>
        <v>23.151515151515152</v>
      </c>
      <c r="Y13" s="1">
        <v>20.9</v>
      </c>
      <c r="Z13" s="1">
        <v>20.8</v>
      </c>
      <c r="AA13" s="1">
        <v>17.600000000000001</v>
      </c>
      <c r="AB13" s="1">
        <v>16.100000000000001</v>
      </c>
      <c r="AC13" s="1">
        <v>0</v>
      </c>
      <c r="AD13" s="1" t="s">
        <v>46</v>
      </c>
      <c r="AE13" s="1">
        <f t="shared" si="8"/>
        <v>0</v>
      </c>
      <c r="AF13" s="6">
        <v>5.5</v>
      </c>
      <c r="AG13" s="10">
        <f t="shared" si="9"/>
        <v>0</v>
      </c>
      <c r="AH13" s="1">
        <f t="shared" si="10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45</v>
      </c>
      <c r="C14" s="1">
        <v>266.3</v>
      </c>
      <c r="D14" s="1"/>
      <c r="E14" s="1">
        <v>135.69999999999999</v>
      </c>
      <c r="F14" s="1">
        <v>115.6</v>
      </c>
      <c r="G14" s="6">
        <v>1</v>
      </c>
      <c r="H14" s="1">
        <v>180</v>
      </c>
      <c r="I14" s="1" t="s">
        <v>36</v>
      </c>
      <c r="J14" s="1">
        <v>138.9</v>
      </c>
      <c r="K14" s="1">
        <f t="shared" si="1"/>
        <v>-3.2000000000000171</v>
      </c>
      <c r="L14" s="1"/>
      <c r="M14" s="1"/>
      <c r="N14" s="25">
        <v>126</v>
      </c>
      <c r="O14" s="1"/>
      <c r="P14" s="1">
        <f t="shared" si="2"/>
        <v>126</v>
      </c>
      <c r="Q14" s="1"/>
      <c r="R14" s="1">
        <f t="shared" si="3"/>
        <v>27.139999999999997</v>
      </c>
      <c r="S14" s="5">
        <f>14*R14-F14-O14</f>
        <v>264.36</v>
      </c>
      <c r="T14" s="5">
        <f t="shared" si="5"/>
        <v>264.36</v>
      </c>
      <c r="U14" s="5"/>
      <c r="V14" s="1">
        <f>VLOOKUP(A14,[1]Sheet!$A:$R,18,0)</f>
        <v>0</v>
      </c>
      <c r="W14" s="1">
        <f t="shared" si="6"/>
        <v>14.000000000000004</v>
      </c>
      <c r="X14" s="1">
        <f t="shared" si="7"/>
        <v>4.2593957258658808</v>
      </c>
      <c r="Y14" s="1">
        <v>23.4</v>
      </c>
      <c r="Z14" s="1">
        <v>18.600000000000001</v>
      </c>
      <c r="AA14" s="1">
        <v>30</v>
      </c>
      <c r="AB14" s="1">
        <v>32.54</v>
      </c>
      <c r="AC14" s="1">
        <v>26.4</v>
      </c>
      <c r="AD14" s="1"/>
      <c r="AE14" s="1">
        <f t="shared" si="8"/>
        <v>264.36</v>
      </c>
      <c r="AF14" s="6">
        <v>3</v>
      </c>
      <c r="AG14" s="10">
        <f t="shared" si="9"/>
        <v>88</v>
      </c>
      <c r="AH14" s="1">
        <f t="shared" si="10"/>
        <v>264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45</v>
      </c>
      <c r="C15" s="1">
        <v>103.6</v>
      </c>
      <c r="D15" s="1"/>
      <c r="E15" s="1">
        <v>33.299999999999997</v>
      </c>
      <c r="F15" s="1">
        <v>62.9</v>
      </c>
      <c r="G15" s="6">
        <v>1</v>
      </c>
      <c r="H15" s="1">
        <v>180</v>
      </c>
      <c r="I15" s="1" t="s">
        <v>36</v>
      </c>
      <c r="J15" s="1">
        <v>33.299999999999997</v>
      </c>
      <c r="K15" s="1">
        <f t="shared" si="1"/>
        <v>0</v>
      </c>
      <c r="L15" s="1"/>
      <c r="M15" s="1"/>
      <c r="N15" s="1">
        <v>0</v>
      </c>
      <c r="O15" s="1"/>
      <c r="P15" s="1">
        <f t="shared" si="2"/>
        <v>0</v>
      </c>
      <c r="Q15" s="1"/>
      <c r="R15" s="1">
        <f t="shared" si="3"/>
        <v>6.6599999999999993</v>
      </c>
      <c r="S15" s="5">
        <f>15*R15-F15-O15</f>
        <v>36.999999999999993</v>
      </c>
      <c r="T15" s="5">
        <f t="shared" si="5"/>
        <v>36.999999999999993</v>
      </c>
      <c r="U15" s="5"/>
      <c r="V15" s="1">
        <f>VLOOKUP(A15,[1]Sheet!$A:$R,18,0)</f>
        <v>0</v>
      </c>
      <c r="W15" s="1">
        <f t="shared" si="6"/>
        <v>15</v>
      </c>
      <c r="X15" s="1">
        <f t="shared" si="7"/>
        <v>9.4444444444444446</v>
      </c>
      <c r="Y15" s="1">
        <v>3.7</v>
      </c>
      <c r="Z15" s="1">
        <v>4.4400000000000004</v>
      </c>
      <c r="AA15" s="1">
        <v>8.879999999999999</v>
      </c>
      <c r="AB15" s="1">
        <v>8.879999999999999</v>
      </c>
      <c r="AC15" s="1">
        <v>8.14</v>
      </c>
      <c r="AD15" s="1" t="s">
        <v>49</v>
      </c>
      <c r="AE15" s="1">
        <f t="shared" si="8"/>
        <v>36.999999999999993</v>
      </c>
      <c r="AF15" s="6">
        <v>3.7</v>
      </c>
      <c r="AG15" s="10">
        <f t="shared" si="9"/>
        <v>10</v>
      </c>
      <c r="AH15" s="1">
        <f t="shared" si="10"/>
        <v>37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50</v>
      </c>
      <c r="B16" s="14" t="s">
        <v>45</v>
      </c>
      <c r="C16" s="14">
        <v>-3.7</v>
      </c>
      <c r="D16" s="14">
        <v>3.7</v>
      </c>
      <c r="E16" s="14"/>
      <c r="F16" s="14"/>
      <c r="G16" s="15">
        <v>0</v>
      </c>
      <c r="H16" s="14" t="e">
        <v>#N/A</v>
      </c>
      <c r="I16" s="14" t="s">
        <v>34</v>
      </c>
      <c r="J16" s="14"/>
      <c r="K16" s="14">
        <f t="shared" si="1"/>
        <v>0</v>
      </c>
      <c r="L16" s="14"/>
      <c r="M16" s="14"/>
      <c r="N16" s="14"/>
      <c r="O16" s="14"/>
      <c r="P16" s="14">
        <f t="shared" si="2"/>
        <v>0</v>
      </c>
      <c r="Q16" s="14"/>
      <c r="R16" s="14">
        <f t="shared" si="3"/>
        <v>0</v>
      </c>
      <c r="S16" s="16"/>
      <c r="T16" s="16"/>
      <c r="U16" s="16"/>
      <c r="V16" s="14"/>
      <c r="W16" s="14" t="e">
        <f>(F16+N16+S16)/R16</f>
        <v>#DIV/0!</v>
      </c>
      <c r="X16" s="14" t="e">
        <f>(F16+N16)/R16</f>
        <v>#DIV/0!</v>
      </c>
      <c r="Y16" s="14">
        <v>0</v>
      </c>
      <c r="Z16" s="14">
        <v>0.74</v>
      </c>
      <c r="AA16" s="14">
        <v>0</v>
      </c>
      <c r="AB16" s="14">
        <v>0</v>
      </c>
      <c r="AC16" s="14">
        <v>0</v>
      </c>
      <c r="AD16" s="14" t="s">
        <v>51</v>
      </c>
      <c r="AE16" s="14">
        <f t="shared" ref="AE16:AE66" si="11">S16*G16</f>
        <v>0</v>
      </c>
      <c r="AF16" s="15">
        <v>0</v>
      </c>
      <c r="AG16" s="17"/>
      <c r="AH16" s="14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45</v>
      </c>
      <c r="C17" s="1">
        <v>1259.4000000000001</v>
      </c>
      <c r="D17" s="1"/>
      <c r="E17" s="1">
        <v>633</v>
      </c>
      <c r="F17" s="1">
        <v>485.8</v>
      </c>
      <c r="G17" s="6">
        <v>1</v>
      </c>
      <c r="H17" s="1">
        <v>180</v>
      </c>
      <c r="I17" s="1" t="s">
        <v>36</v>
      </c>
      <c r="J17" s="1">
        <v>631.29999999999995</v>
      </c>
      <c r="K17" s="1">
        <f t="shared" si="1"/>
        <v>1.7000000000000455</v>
      </c>
      <c r="L17" s="1"/>
      <c r="M17" s="1"/>
      <c r="N17" s="25">
        <v>1073</v>
      </c>
      <c r="O17" s="1"/>
      <c r="P17" s="1">
        <f t="shared" si="2"/>
        <v>1073</v>
      </c>
      <c r="Q17" s="1"/>
      <c r="R17" s="1">
        <f t="shared" si="3"/>
        <v>126.6</v>
      </c>
      <c r="S17" s="5">
        <f>15*R17-F17-O17</f>
        <v>1413.2</v>
      </c>
      <c r="T17" s="5">
        <v>1500</v>
      </c>
      <c r="U17" s="5"/>
      <c r="V17" s="1">
        <f>VLOOKUP(A17,[1]Sheet!$A:$R,18,0)</f>
        <v>0</v>
      </c>
      <c r="W17" s="1">
        <f>(F17+O17+T17)/R17</f>
        <v>15.685624012638231</v>
      </c>
      <c r="X17" s="1">
        <f>(F17+O17)/R17</f>
        <v>3.8372827804107428</v>
      </c>
      <c r="Y17" s="1">
        <v>136.16</v>
      </c>
      <c r="Z17" s="1">
        <v>119.6</v>
      </c>
      <c r="AA17" s="1">
        <v>130.97999999999999</v>
      </c>
      <c r="AB17" s="1">
        <v>155.26</v>
      </c>
      <c r="AC17" s="1">
        <v>119.88</v>
      </c>
      <c r="AD17" s="1"/>
      <c r="AE17" s="1">
        <f>T17*G17</f>
        <v>1500</v>
      </c>
      <c r="AF17" s="6">
        <v>3.7</v>
      </c>
      <c r="AG17" s="10">
        <f>MROUND(T17,AF17)/AF17</f>
        <v>405</v>
      </c>
      <c r="AH17" s="1">
        <f>AG17*AF17*G17</f>
        <v>1498.5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4" t="s">
        <v>53</v>
      </c>
      <c r="B18" s="14" t="s">
        <v>45</v>
      </c>
      <c r="C18" s="14">
        <v>44.4</v>
      </c>
      <c r="D18" s="14"/>
      <c r="E18" s="14">
        <v>14.8</v>
      </c>
      <c r="F18" s="14">
        <v>22.2</v>
      </c>
      <c r="G18" s="15">
        <v>0</v>
      </c>
      <c r="H18" s="14">
        <v>180</v>
      </c>
      <c r="I18" s="14" t="s">
        <v>34</v>
      </c>
      <c r="J18" s="14">
        <v>14.8</v>
      </c>
      <c r="K18" s="14">
        <f t="shared" si="1"/>
        <v>0</v>
      </c>
      <c r="L18" s="14"/>
      <c r="M18" s="14"/>
      <c r="N18" s="14"/>
      <c r="O18" s="14"/>
      <c r="P18" s="14">
        <f t="shared" si="2"/>
        <v>0</v>
      </c>
      <c r="Q18" s="14"/>
      <c r="R18" s="14">
        <f t="shared" si="3"/>
        <v>2.96</v>
      </c>
      <c r="S18" s="16"/>
      <c r="T18" s="16"/>
      <c r="U18" s="16"/>
      <c r="V18" s="14"/>
      <c r="W18" s="14">
        <f>(F18+N18+S18)/R18</f>
        <v>7.5</v>
      </c>
      <c r="X18" s="14">
        <f>(F18+N18)/R18</f>
        <v>7.5</v>
      </c>
      <c r="Y18" s="14">
        <v>5.92</v>
      </c>
      <c r="Z18" s="14">
        <v>4.4400000000000004</v>
      </c>
      <c r="AA18" s="14">
        <v>1.48</v>
      </c>
      <c r="AB18" s="14">
        <v>5.92</v>
      </c>
      <c r="AC18" s="14">
        <v>0.74</v>
      </c>
      <c r="AD18" s="14" t="s">
        <v>54</v>
      </c>
      <c r="AE18" s="14">
        <f t="shared" si="11"/>
        <v>0</v>
      </c>
      <c r="AF18" s="15">
        <v>0</v>
      </c>
      <c r="AG18" s="17"/>
      <c r="AH18" s="14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45</v>
      </c>
      <c r="C19" s="1">
        <v>185.5</v>
      </c>
      <c r="D19" s="1"/>
      <c r="E19" s="1">
        <v>10.5</v>
      </c>
      <c r="F19" s="1">
        <v>175</v>
      </c>
      <c r="G19" s="6">
        <v>1</v>
      </c>
      <c r="H19" s="1">
        <v>180</v>
      </c>
      <c r="I19" s="1" t="s">
        <v>36</v>
      </c>
      <c r="J19" s="1">
        <v>12.2</v>
      </c>
      <c r="K19" s="1">
        <f t="shared" si="1"/>
        <v>-1.6999999999999993</v>
      </c>
      <c r="L19" s="1"/>
      <c r="M19" s="1"/>
      <c r="N19" s="1">
        <v>0</v>
      </c>
      <c r="O19" s="1"/>
      <c r="P19" s="1">
        <f t="shared" si="2"/>
        <v>0</v>
      </c>
      <c r="Q19" s="1"/>
      <c r="R19" s="1">
        <f t="shared" si="3"/>
        <v>2.1</v>
      </c>
      <c r="S19" s="5"/>
      <c r="T19" s="5">
        <f t="shared" ref="T19:T20" si="12">S19</f>
        <v>0</v>
      </c>
      <c r="U19" s="5"/>
      <c r="V19" s="1">
        <f>VLOOKUP(A19,[1]Sheet!$A:$R,18,0)</f>
        <v>0</v>
      </c>
      <c r="W19" s="1">
        <f t="shared" ref="W19:W20" si="13">(F19+O19+T19)/R19</f>
        <v>83.333333333333329</v>
      </c>
      <c r="X19" s="1">
        <f t="shared" ref="X19:X20" si="14">(F19+O19)/R19</f>
        <v>83.333333333333329</v>
      </c>
      <c r="Y19" s="1">
        <v>0.7</v>
      </c>
      <c r="Z19" s="1">
        <v>12.6</v>
      </c>
      <c r="AA19" s="1">
        <v>0.7</v>
      </c>
      <c r="AB19" s="1">
        <v>6.3</v>
      </c>
      <c r="AC19" s="1">
        <v>12.68</v>
      </c>
      <c r="AD19" s="18" t="s">
        <v>42</v>
      </c>
      <c r="AE19" s="1">
        <f t="shared" ref="AE19:AE20" si="15">T19*G19</f>
        <v>0</v>
      </c>
      <c r="AF19" s="6">
        <v>3.5</v>
      </c>
      <c r="AG19" s="10">
        <f t="shared" ref="AG19:AG20" si="16">MROUND(T19,AF19)/AF19</f>
        <v>0</v>
      </c>
      <c r="AH19" s="1">
        <f t="shared" ref="AH19:AH20" si="17">AG19*AF19*G19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33</v>
      </c>
      <c r="C20" s="1">
        <v>296</v>
      </c>
      <c r="D20" s="1"/>
      <c r="E20" s="1">
        <v>100</v>
      </c>
      <c r="F20" s="1">
        <v>190</v>
      </c>
      <c r="G20" s="6">
        <v>0.25</v>
      </c>
      <c r="H20" s="1">
        <v>180</v>
      </c>
      <c r="I20" s="1" t="s">
        <v>36</v>
      </c>
      <c r="J20" s="1">
        <v>94</v>
      </c>
      <c r="K20" s="1">
        <f t="shared" si="1"/>
        <v>6</v>
      </c>
      <c r="L20" s="1"/>
      <c r="M20" s="1"/>
      <c r="N20" s="1">
        <v>0</v>
      </c>
      <c r="O20" s="1"/>
      <c r="P20" s="1">
        <f t="shared" si="2"/>
        <v>0</v>
      </c>
      <c r="Q20" s="1"/>
      <c r="R20" s="1">
        <f t="shared" si="3"/>
        <v>20</v>
      </c>
      <c r="S20" s="5">
        <f>14*R20-F20-O20</f>
        <v>90</v>
      </c>
      <c r="T20" s="5">
        <f t="shared" si="12"/>
        <v>90</v>
      </c>
      <c r="U20" s="5"/>
      <c r="V20" s="1">
        <f>VLOOKUP(A20,[1]Sheet!$A:$R,18,0)</f>
        <v>0</v>
      </c>
      <c r="W20" s="1">
        <f t="shared" si="13"/>
        <v>14</v>
      </c>
      <c r="X20" s="1">
        <f t="shared" si="14"/>
        <v>9.5</v>
      </c>
      <c r="Y20" s="1">
        <v>15.2</v>
      </c>
      <c r="Z20" s="1">
        <v>24.4</v>
      </c>
      <c r="AA20" s="1">
        <v>24.8</v>
      </c>
      <c r="AB20" s="1">
        <v>28</v>
      </c>
      <c r="AC20" s="1">
        <v>21.4</v>
      </c>
      <c r="AD20" s="1"/>
      <c r="AE20" s="1">
        <f t="shared" si="15"/>
        <v>22.5</v>
      </c>
      <c r="AF20" s="6">
        <v>12</v>
      </c>
      <c r="AG20" s="10">
        <f t="shared" si="16"/>
        <v>8</v>
      </c>
      <c r="AH20" s="1">
        <f t="shared" si="17"/>
        <v>24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4" t="s">
        <v>57</v>
      </c>
      <c r="B21" s="14" t="s">
        <v>45</v>
      </c>
      <c r="C21" s="14">
        <v>35</v>
      </c>
      <c r="D21" s="14"/>
      <c r="E21" s="14"/>
      <c r="F21" s="14">
        <v>32</v>
      </c>
      <c r="G21" s="15">
        <v>0</v>
      </c>
      <c r="H21" s="14">
        <v>180</v>
      </c>
      <c r="I21" s="14" t="s">
        <v>34</v>
      </c>
      <c r="J21" s="14"/>
      <c r="K21" s="14">
        <f t="shared" si="1"/>
        <v>0</v>
      </c>
      <c r="L21" s="14"/>
      <c r="M21" s="14"/>
      <c r="N21" s="14"/>
      <c r="O21" s="14"/>
      <c r="P21" s="14">
        <f t="shared" si="2"/>
        <v>0</v>
      </c>
      <c r="Q21" s="14"/>
      <c r="R21" s="14">
        <f t="shared" si="3"/>
        <v>0</v>
      </c>
      <c r="S21" s="16"/>
      <c r="T21" s="16"/>
      <c r="U21" s="16"/>
      <c r="V21" s="14"/>
      <c r="W21" s="14" t="e">
        <f>(F21+N21+S21)/R21</f>
        <v>#DIV/0!</v>
      </c>
      <c r="X21" s="14" t="e">
        <f>(F21+N21)/R21</f>
        <v>#DIV/0!</v>
      </c>
      <c r="Y21" s="14">
        <v>0.6</v>
      </c>
      <c r="Z21" s="14">
        <v>1.2</v>
      </c>
      <c r="AA21" s="14">
        <v>3</v>
      </c>
      <c r="AB21" s="14">
        <v>0.2</v>
      </c>
      <c r="AC21" s="14">
        <v>0</v>
      </c>
      <c r="AD21" s="14" t="s">
        <v>54</v>
      </c>
      <c r="AE21" s="14">
        <f t="shared" si="11"/>
        <v>0</v>
      </c>
      <c r="AF21" s="15">
        <v>0</v>
      </c>
      <c r="AG21" s="17"/>
      <c r="AH21" s="14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33</v>
      </c>
      <c r="C22" s="1">
        <v>202</v>
      </c>
      <c r="D22" s="1"/>
      <c r="E22" s="1">
        <v>59</v>
      </c>
      <c r="F22" s="1">
        <v>137</v>
      </c>
      <c r="G22" s="6">
        <v>0.25</v>
      </c>
      <c r="H22" s="1">
        <v>180</v>
      </c>
      <c r="I22" s="1" t="s">
        <v>36</v>
      </c>
      <c r="J22" s="1">
        <v>59</v>
      </c>
      <c r="K22" s="1">
        <f t="shared" si="1"/>
        <v>0</v>
      </c>
      <c r="L22" s="1"/>
      <c r="M22" s="1"/>
      <c r="N22" s="25">
        <v>36</v>
      </c>
      <c r="O22" s="1"/>
      <c r="P22" s="1">
        <f t="shared" si="2"/>
        <v>36</v>
      </c>
      <c r="Q22" s="1"/>
      <c r="R22" s="1">
        <f t="shared" si="3"/>
        <v>11.8</v>
      </c>
      <c r="S22" s="5">
        <f>14*R22-F22-O22</f>
        <v>28.200000000000017</v>
      </c>
      <c r="T22" s="5">
        <f>S22</f>
        <v>28.200000000000017</v>
      </c>
      <c r="U22" s="5"/>
      <c r="V22" s="1">
        <f>VLOOKUP(A22,[1]Sheet!$A:$R,18,0)</f>
        <v>0</v>
      </c>
      <c r="W22" s="1">
        <f>(F22+O22+T22)/R22</f>
        <v>14</v>
      </c>
      <c r="X22" s="1">
        <f>(F22+O22)/R22</f>
        <v>11.610169491525424</v>
      </c>
      <c r="Y22" s="1">
        <v>14.6</v>
      </c>
      <c r="Z22" s="1">
        <v>18.399999999999999</v>
      </c>
      <c r="AA22" s="1">
        <v>23.8</v>
      </c>
      <c r="AB22" s="1">
        <v>20</v>
      </c>
      <c r="AC22" s="1">
        <v>16.399999999999999</v>
      </c>
      <c r="AD22" s="1"/>
      <c r="AE22" s="1">
        <f>T22*G22</f>
        <v>7.0500000000000043</v>
      </c>
      <c r="AF22" s="6">
        <v>12</v>
      </c>
      <c r="AG22" s="10">
        <f>MROUND(T22,AF22)/AF22</f>
        <v>2</v>
      </c>
      <c r="AH22" s="1">
        <f>AG22*AF22*G22</f>
        <v>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59</v>
      </c>
      <c r="B23" s="14" t="s">
        <v>45</v>
      </c>
      <c r="C23" s="14">
        <v>-122.1</v>
      </c>
      <c r="D23" s="14">
        <v>136.9</v>
      </c>
      <c r="E23" s="19">
        <v>14.8</v>
      </c>
      <c r="F23" s="14"/>
      <c r="G23" s="15">
        <v>0</v>
      </c>
      <c r="H23" s="14">
        <v>180</v>
      </c>
      <c r="I23" s="14" t="s">
        <v>34</v>
      </c>
      <c r="J23" s="14">
        <v>17</v>
      </c>
      <c r="K23" s="14">
        <f t="shared" si="1"/>
        <v>-2.1999999999999993</v>
      </c>
      <c r="L23" s="14"/>
      <c r="M23" s="14"/>
      <c r="N23" s="14"/>
      <c r="O23" s="14"/>
      <c r="P23" s="14">
        <f t="shared" si="2"/>
        <v>0</v>
      </c>
      <c r="Q23" s="14"/>
      <c r="R23" s="14">
        <f t="shared" si="3"/>
        <v>2.96</v>
      </c>
      <c r="S23" s="16"/>
      <c r="T23" s="16"/>
      <c r="U23" s="16"/>
      <c r="V23" s="14"/>
      <c r="W23" s="14">
        <f>(F23+N23+S23)/R23</f>
        <v>0</v>
      </c>
      <c r="X23" s="14">
        <f>(F23+N23)/R23</f>
        <v>0</v>
      </c>
      <c r="Y23" s="14">
        <v>6.6599999999999993</v>
      </c>
      <c r="Z23" s="14">
        <v>5.92</v>
      </c>
      <c r="AA23" s="14">
        <v>8.14</v>
      </c>
      <c r="AB23" s="14">
        <v>7.4</v>
      </c>
      <c r="AC23" s="14">
        <v>8.14</v>
      </c>
      <c r="AD23" s="14" t="s">
        <v>60</v>
      </c>
      <c r="AE23" s="14">
        <f t="shared" si="11"/>
        <v>0</v>
      </c>
      <c r="AF23" s="15">
        <v>0</v>
      </c>
      <c r="AG23" s="17"/>
      <c r="AH23" s="14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45</v>
      </c>
      <c r="C24" s="1">
        <v>573.5</v>
      </c>
      <c r="D24" s="1"/>
      <c r="E24" s="19">
        <f>114.7+E23</f>
        <v>129.5</v>
      </c>
      <c r="F24" s="1">
        <v>314.5</v>
      </c>
      <c r="G24" s="6">
        <v>1</v>
      </c>
      <c r="H24" s="1">
        <v>180</v>
      </c>
      <c r="I24" s="1" t="s">
        <v>36</v>
      </c>
      <c r="J24" s="1">
        <v>114.7</v>
      </c>
      <c r="K24" s="1">
        <f t="shared" si="1"/>
        <v>14.799999999999997</v>
      </c>
      <c r="L24" s="1"/>
      <c r="M24" s="1"/>
      <c r="N24" s="1">
        <v>0</v>
      </c>
      <c r="O24" s="1"/>
      <c r="P24" s="1">
        <f t="shared" si="2"/>
        <v>0</v>
      </c>
      <c r="Q24" s="1"/>
      <c r="R24" s="1">
        <f t="shared" si="3"/>
        <v>25.9</v>
      </c>
      <c r="S24" s="5">
        <f>15*R24-F24-O24</f>
        <v>74</v>
      </c>
      <c r="T24" s="5">
        <f t="shared" ref="T24:T42" si="18">S24</f>
        <v>74</v>
      </c>
      <c r="U24" s="5"/>
      <c r="V24" s="1">
        <f>VLOOKUP(A24,[1]Sheet!$A:$R,18,0)</f>
        <v>0</v>
      </c>
      <c r="W24" s="1">
        <f t="shared" ref="W24:W42" si="19">(F24+O24+T24)/R24</f>
        <v>15</v>
      </c>
      <c r="X24" s="1">
        <f t="shared" ref="X24:X42" si="20">(F24+O24)/R24</f>
        <v>12.142857142857144</v>
      </c>
      <c r="Y24" s="1">
        <v>22.94</v>
      </c>
      <c r="Z24" s="1">
        <v>20.72</v>
      </c>
      <c r="AA24" s="1">
        <v>42.179999999999993</v>
      </c>
      <c r="AB24" s="1">
        <v>36.260000000000012</v>
      </c>
      <c r="AC24" s="1">
        <v>28.12</v>
      </c>
      <c r="AD24" s="1" t="s">
        <v>62</v>
      </c>
      <c r="AE24" s="1">
        <f t="shared" ref="AE24:AE42" si="21">T24*G24</f>
        <v>74</v>
      </c>
      <c r="AF24" s="6">
        <v>3.7</v>
      </c>
      <c r="AG24" s="10">
        <f t="shared" ref="AG24:AG42" si="22">MROUND(T24,AF24)/AF24</f>
        <v>20</v>
      </c>
      <c r="AH24" s="1">
        <f t="shared" ref="AH24:AH42" si="23">AG24*AF24*G24</f>
        <v>74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45</v>
      </c>
      <c r="C25" s="1">
        <v>5.4</v>
      </c>
      <c r="D25" s="1"/>
      <c r="E25" s="1">
        <v>3.6</v>
      </c>
      <c r="F25" s="1">
        <v>1.8</v>
      </c>
      <c r="G25" s="6">
        <v>1</v>
      </c>
      <c r="H25" s="1">
        <v>180</v>
      </c>
      <c r="I25" s="1" t="s">
        <v>36</v>
      </c>
      <c r="J25" s="1">
        <v>1.8</v>
      </c>
      <c r="K25" s="1">
        <f t="shared" si="1"/>
        <v>1.8</v>
      </c>
      <c r="L25" s="1"/>
      <c r="M25" s="1"/>
      <c r="N25" s="25">
        <v>5.4</v>
      </c>
      <c r="O25" s="1"/>
      <c r="P25" s="1">
        <f t="shared" si="2"/>
        <v>5.4</v>
      </c>
      <c r="Q25" s="1"/>
      <c r="R25" s="1">
        <f t="shared" si="3"/>
        <v>0.72</v>
      </c>
      <c r="S25" s="5">
        <v>9</v>
      </c>
      <c r="T25" s="5">
        <f t="shared" si="18"/>
        <v>9</v>
      </c>
      <c r="U25" s="5"/>
      <c r="V25" s="1">
        <f>VLOOKUP(A25,[1]Sheet!$A:$R,18,0)</f>
        <v>0</v>
      </c>
      <c r="W25" s="1">
        <f t="shared" si="19"/>
        <v>15.000000000000002</v>
      </c>
      <c r="X25" s="1">
        <f t="shared" si="20"/>
        <v>2.5</v>
      </c>
      <c r="Y25" s="1">
        <v>0.72</v>
      </c>
      <c r="Z25" s="1">
        <v>0.36</v>
      </c>
      <c r="AA25" s="1">
        <v>0</v>
      </c>
      <c r="AB25" s="1">
        <v>0.74</v>
      </c>
      <c r="AC25" s="1">
        <v>0.74</v>
      </c>
      <c r="AD25" s="1"/>
      <c r="AE25" s="1">
        <f t="shared" si="21"/>
        <v>9</v>
      </c>
      <c r="AF25" s="6">
        <v>1.8</v>
      </c>
      <c r="AG25" s="10">
        <f t="shared" si="22"/>
        <v>5</v>
      </c>
      <c r="AH25" s="1">
        <f t="shared" si="23"/>
        <v>9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33</v>
      </c>
      <c r="C26" s="1">
        <v>365</v>
      </c>
      <c r="D26" s="1"/>
      <c r="E26" s="1">
        <v>182</v>
      </c>
      <c r="F26" s="1">
        <v>169</v>
      </c>
      <c r="G26" s="6">
        <v>0.25</v>
      </c>
      <c r="H26" s="1">
        <v>180</v>
      </c>
      <c r="I26" s="1" t="s">
        <v>36</v>
      </c>
      <c r="J26" s="1">
        <v>217</v>
      </c>
      <c r="K26" s="1">
        <f t="shared" si="1"/>
        <v>-35</v>
      </c>
      <c r="L26" s="1"/>
      <c r="M26" s="1"/>
      <c r="N26" s="25">
        <v>42</v>
      </c>
      <c r="O26" s="1"/>
      <c r="P26" s="1">
        <f t="shared" si="2"/>
        <v>42</v>
      </c>
      <c r="Q26" s="1"/>
      <c r="R26" s="1">
        <f t="shared" si="3"/>
        <v>36.4</v>
      </c>
      <c r="S26" s="5">
        <f>14*R26-F26-O26</f>
        <v>340.59999999999997</v>
      </c>
      <c r="T26" s="5">
        <f t="shared" si="18"/>
        <v>340.59999999999997</v>
      </c>
      <c r="U26" s="5"/>
      <c r="V26" s="1">
        <f>VLOOKUP(A26,[1]Sheet!$A:$R,18,0)</f>
        <v>0</v>
      </c>
      <c r="W26" s="1">
        <f t="shared" si="19"/>
        <v>14</v>
      </c>
      <c r="X26" s="1">
        <f t="shared" si="20"/>
        <v>4.6428571428571432</v>
      </c>
      <c r="Y26" s="1">
        <v>24.6</v>
      </c>
      <c r="Z26" s="1">
        <v>27.2</v>
      </c>
      <c r="AA26" s="1">
        <v>39.799999999999997</v>
      </c>
      <c r="AB26" s="1">
        <v>37.200000000000003</v>
      </c>
      <c r="AC26" s="1">
        <v>43.8</v>
      </c>
      <c r="AD26" s="1" t="s">
        <v>65</v>
      </c>
      <c r="AE26" s="1">
        <f t="shared" si="21"/>
        <v>85.149999999999991</v>
      </c>
      <c r="AF26" s="6">
        <v>6</v>
      </c>
      <c r="AG26" s="10">
        <f t="shared" si="22"/>
        <v>57</v>
      </c>
      <c r="AH26" s="1">
        <f t="shared" si="23"/>
        <v>85.5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33</v>
      </c>
      <c r="C27" s="1">
        <v>227</v>
      </c>
      <c r="D27" s="1"/>
      <c r="E27" s="1">
        <v>94</v>
      </c>
      <c r="F27" s="1">
        <v>126</v>
      </c>
      <c r="G27" s="6">
        <v>0.25</v>
      </c>
      <c r="H27" s="1">
        <v>180</v>
      </c>
      <c r="I27" s="1" t="s">
        <v>36</v>
      </c>
      <c r="J27" s="1">
        <v>87</v>
      </c>
      <c r="K27" s="1">
        <f t="shared" si="1"/>
        <v>7</v>
      </c>
      <c r="L27" s="1"/>
      <c r="M27" s="1"/>
      <c r="N27" s="1">
        <v>0</v>
      </c>
      <c r="O27" s="1"/>
      <c r="P27" s="1">
        <f t="shared" si="2"/>
        <v>0</v>
      </c>
      <c r="Q27" s="1"/>
      <c r="R27" s="1">
        <f t="shared" si="3"/>
        <v>18.8</v>
      </c>
      <c r="S27" s="5">
        <f>14*R27-F27-O27</f>
        <v>137.19999999999999</v>
      </c>
      <c r="T27" s="5">
        <f t="shared" si="18"/>
        <v>137.19999999999999</v>
      </c>
      <c r="U27" s="5"/>
      <c r="V27" s="1">
        <f>VLOOKUP(A27,[1]Sheet!$A:$R,18,0)</f>
        <v>0</v>
      </c>
      <c r="W27" s="1">
        <f t="shared" si="19"/>
        <v>13.999999999999998</v>
      </c>
      <c r="X27" s="1">
        <f t="shared" si="20"/>
        <v>6.7021276595744679</v>
      </c>
      <c r="Y27" s="1">
        <v>11.6</v>
      </c>
      <c r="Z27" s="1">
        <v>12.4</v>
      </c>
      <c r="AA27" s="1">
        <v>22.2</v>
      </c>
      <c r="AB27" s="1">
        <v>16.399999999999999</v>
      </c>
      <c r="AC27" s="1">
        <v>13.4</v>
      </c>
      <c r="AD27" s="1" t="s">
        <v>65</v>
      </c>
      <c r="AE27" s="1">
        <f t="shared" si="21"/>
        <v>34.299999999999997</v>
      </c>
      <c r="AF27" s="6">
        <v>6</v>
      </c>
      <c r="AG27" s="10">
        <f t="shared" si="22"/>
        <v>23</v>
      </c>
      <c r="AH27" s="1">
        <f t="shared" si="23"/>
        <v>34.5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33</v>
      </c>
      <c r="C28" s="1">
        <v>144</v>
      </c>
      <c r="D28" s="1"/>
      <c r="E28" s="1">
        <v>110</v>
      </c>
      <c r="F28" s="1">
        <v>26</v>
      </c>
      <c r="G28" s="6">
        <v>0.25</v>
      </c>
      <c r="H28" s="1">
        <v>180</v>
      </c>
      <c r="I28" s="1" t="s">
        <v>36</v>
      </c>
      <c r="J28" s="1">
        <v>114</v>
      </c>
      <c r="K28" s="1">
        <f t="shared" si="1"/>
        <v>-4</v>
      </c>
      <c r="L28" s="1"/>
      <c r="M28" s="1"/>
      <c r="N28" s="1">
        <v>0</v>
      </c>
      <c r="O28" s="1"/>
      <c r="P28" s="1">
        <f t="shared" si="2"/>
        <v>0</v>
      </c>
      <c r="Q28" s="1"/>
      <c r="R28" s="1">
        <f t="shared" si="3"/>
        <v>22</v>
      </c>
      <c r="S28" s="5">
        <f>11*R28-F28-O28</f>
        <v>216</v>
      </c>
      <c r="T28" s="5">
        <f t="shared" si="18"/>
        <v>216</v>
      </c>
      <c r="U28" s="5"/>
      <c r="V28" s="1">
        <f>VLOOKUP(A28,[1]Sheet!$A:$R,18,0)</f>
        <v>0</v>
      </c>
      <c r="W28" s="1">
        <f t="shared" si="19"/>
        <v>11</v>
      </c>
      <c r="X28" s="1">
        <f t="shared" si="20"/>
        <v>1.1818181818181819</v>
      </c>
      <c r="Y28" s="1">
        <v>8.4</v>
      </c>
      <c r="Z28" s="1">
        <v>11.8</v>
      </c>
      <c r="AA28" s="1">
        <v>11</v>
      </c>
      <c r="AB28" s="1">
        <v>13.6</v>
      </c>
      <c r="AC28" s="1">
        <v>6.8</v>
      </c>
      <c r="AD28" s="1" t="s">
        <v>65</v>
      </c>
      <c r="AE28" s="1">
        <f t="shared" si="21"/>
        <v>54</v>
      </c>
      <c r="AF28" s="6">
        <v>6</v>
      </c>
      <c r="AG28" s="10">
        <f t="shared" si="22"/>
        <v>36</v>
      </c>
      <c r="AH28" s="1">
        <f t="shared" si="23"/>
        <v>54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45</v>
      </c>
      <c r="C29" s="1">
        <v>288</v>
      </c>
      <c r="D29" s="1"/>
      <c r="E29" s="1">
        <v>203</v>
      </c>
      <c r="F29" s="1">
        <v>61</v>
      </c>
      <c r="G29" s="6">
        <v>1</v>
      </c>
      <c r="H29" s="1">
        <v>180</v>
      </c>
      <c r="I29" s="1" t="s">
        <v>36</v>
      </c>
      <c r="J29" s="1">
        <v>203</v>
      </c>
      <c r="K29" s="1">
        <f t="shared" si="1"/>
        <v>0</v>
      </c>
      <c r="L29" s="1"/>
      <c r="M29" s="1"/>
      <c r="N29" s="25">
        <v>276</v>
      </c>
      <c r="O29" s="1"/>
      <c r="P29" s="1">
        <f t="shared" si="2"/>
        <v>276</v>
      </c>
      <c r="Q29" s="1"/>
      <c r="R29" s="1">
        <f t="shared" si="3"/>
        <v>40.6</v>
      </c>
      <c r="S29" s="5">
        <f>12*R29-F29-O29</f>
        <v>426.20000000000005</v>
      </c>
      <c r="T29" s="5">
        <f>S29</f>
        <v>426.20000000000005</v>
      </c>
      <c r="U29" s="5"/>
      <c r="V29" s="1">
        <f>VLOOKUP(A29,[1]Sheet!$A:$R,18,0)</f>
        <v>0</v>
      </c>
      <c r="W29" s="1">
        <f t="shared" si="19"/>
        <v>12</v>
      </c>
      <c r="X29" s="1">
        <f t="shared" si="20"/>
        <v>1.5024630541871922</v>
      </c>
      <c r="Y29" s="1">
        <v>33.6</v>
      </c>
      <c r="Z29" s="1">
        <v>27.6</v>
      </c>
      <c r="AA29" s="1">
        <v>37.200000000000003</v>
      </c>
      <c r="AB29" s="1">
        <v>42</v>
      </c>
      <c r="AC29" s="1">
        <v>30</v>
      </c>
      <c r="AD29" s="1"/>
      <c r="AE29" s="1">
        <f t="shared" si="21"/>
        <v>426.20000000000005</v>
      </c>
      <c r="AF29" s="6">
        <v>6</v>
      </c>
      <c r="AG29" s="10">
        <f t="shared" si="22"/>
        <v>71</v>
      </c>
      <c r="AH29" s="1">
        <f t="shared" si="23"/>
        <v>426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33</v>
      </c>
      <c r="C30" s="1">
        <v>911</v>
      </c>
      <c r="D30" s="1"/>
      <c r="E30" s="1">
        <v>281</v>
      </c>
      <c r="F30" s="1">
        <v>569</v>
      </c>
      <c r="G30" s="6">
        <v>0.25</v>
      </c>
      <c r="H30" s="1">
        <v>180</v>
      </c>
      <c r="I30" s="1" t="s">
        <v>36</v>
      </c>
      <c r="J30" s="1">
        <v>281</v>
      </c>
      <c r="K30" s="1">
        <f t="shared" si="1"/>
        <v>0</v>
      </c>
      <c r="L30" s="1"/>
      <c r="M30" s="1"/>
      <c r="N30" s="25">
        <v>156</v>
      </c>
      <c r="O30" s="1"/>
      <c r="P30" s="1">
        <f t="shared" si="2"/>
        <v>156</v>
      </c>
      <c r="Q30" s="1"/>
      <c r="R30" s="1">
        <f t="shared" si="3"/>
        <v>56.2</v>
      </c>
      <c r="S30" s="5">
        <f>14*R30-F30-O30</f>
        <v>217.80000000000007</v>
      </c>
      <c r="T30" s="5">
        <f t="shared" si="18"/>
        <v>217.80000000000007</v>
      </c>
      <c r="U30" s="5"/>
      <c r="V30" s="1">
        <f>VLOOKUP(A30,[1]Sheet!$A:$R,18,0)</f>
        <v>0</v>
      </c>
      <c r="W30" s="1">
        <f t="shared" si="19"/>
        <v>14</v>
      </c>
      <c r="X30" s="1">
        <f t="shared" si="20"/>
        <v>10.124555160142348</v>
      </c>
      <c r="Y30" s="1">
        <v>62.6</v>
      </c>
      <c r="Z30" s="1">
        <v>77.2</v>
      </c>
      <c r="AA30" s="1">
        <v>64.2</v>
      </c>
      <c r="AB30" s="1">
        <v>105.4</v>
      </c>
      <c r="AC30" s="1">
        <v>61.2</v>
      </c>
      <c r="AD30" s="1"/>
      <c r="AE30" s="1">
        <f t="shared" si="21"/>
        <v>54.450000000000017</v>
      </c>
      <c r="AF30" s="6">
        <v>12</v>
      </c>
      <c r="AG30" s="10">
        <f t="shared" si="22"/>
        <v>18</v>
      </c>
      <c r="AH30" s="1">
        <f t="shared" si="23"/>
        <v>54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33</v>
      </c>
      <c r="C31" s="1">
        <v>955</v>
      </c>
      <c r="D31" s="1"/>
      <c r="E31" s="1">
        <v>686</v>
      </c>
      <c r="F31" s="1">
        <v>25</v>
      </c>
      <c r="G31" s="6">
        <v>0.25</v>
      </c>
      <c r="H31" s="1">
        <v>180</v>
      </c>
      <c r="I31" s="1" t="s">
        <v>36</v>
      </c>
      <c r="J31" s="1">
        <v>661</v>
      </c>
      <c r="K31" s="1">
        <f t="shared" si="1"/>
        <v>25</v>
      </c>
      <c r="L31" s="1"/>
      <c r="M31" s="1"/>
      <c r="N31" s="25">
        <v>744</v>
      </c>
      <c r="O31" s="1"/>
      <c r="P31" s="1">
        <f t="shared" si="2"/>
        <v>744</v>
      </c>
      <c r="Q31" s="1"/>
      <c r="R31" s="1">
        <f t="shared" si="3"/>
        <v>137.19999999999999</v>
      </c>
      <c r="S31" s="5">
        <f>10*R31-F31-O31</f>
        <v>1347</v>
      </c>
      <c r="T31" s="5">
        <f t="shared" si="18"/>
        <v>1347</v>
      </c>
      <c r="U31" s="5"/>
      <c r="V31" s="1">
        <f>VLOOKUP(A31,[1]Sheet!$A:$R,18,0)</f>
        <v>0</v>
      </c>
      <c r="W31" s="1">
        <f t="shared" si="19"/>
        <v>10</v>
      </c>
      <c r="X31" s="1">
        <f t="shared" si="20"/>
        <v>0.18221574344023325</v>
      </c>
      <c r="Y31" s="1">
        <v>90</v>
      </c>
      <c r="Z31" s="1">
        <v>77.2</v>
      </c>
      <c r="AA31" s="1">
        <v>99.8</v>
      </c>
      <c r="AB31" s="1">
        <v>76.599999999999994</v>
      </c>
      <c r="AC31" s="1">
        <v>69.2</v>
      </c>
      <c r="AD31" s="1" t="s">
        <v>65</v>
      </c>
      <c r="AE31" s="1">
        <f t="shared" si="21"/>
        <v>336.75</v>
      </c>
      <c r="AF31" s="6">
        <v>12</v>
      </c>
      <c r="AG31" s="10">
        <f t="shared" si="22"/>
        <v>112</v>
      </c>
      <c r="AH31" s="1">
        <f t="shared" si="23"/>
        <v>336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33</v>
      </c>
      <c r="C32" s="1">
        <v>95</v>
      </c>
      <c r="D32" s="1"/>
      <c r="E32" s="1">
        <v>88</v>
      </c>
      <c r="F32" s="1">
        <v>2</v>
      </c>
      <c r="G32" s="6">
        <v>0.25</v>
      </c>
      <c r="H32" s="1">
        <v>180</v>
      </c>
      <c r="I32" s="1" t="s">
        <v>36</v>
      </c>
      <c r="J32" s="1">
        <v>95</v>
      </c>
      <c r="K32" s="1">
        <f t="shared" si="1"/>
        <v>-7</v>
      </c>
      <c r="L32" s="1"/>
      <c r="M32" s="1"/>
      <c r="N32" s="1">
        <v>48</v>
      </c>
      <c r="O32" s="1">
        <f>VLOOKUP(A32,[2]Sheet!$A:$N,14,0)</f>
        <v>852</v>
      </c>
      <c r="P32" s="24">
        <f t="shared" si="2"/>
        <v>-804</v>
      </c>
      <c r="Q32" s="24">
        <v>480</v>
      </c>
      <c r="R32" s="1">
        <f t="shared" si="3"/>
        <v>17.600000000000001</v>
      </c>
      <c r="S32" s="5"/>
      <c r="T32" s="5">
        <f t="shared" si="18"/>
        <v>0</v>
      </c>
      <c r="U32" s="5"/>
      <c r="V32" s="1">
        <f>VLOOKUP(A32,[1]Sheet!$A:$R,18,0)</f>
        <v>0</v>
      </c>
      <c r="W32" s="1">
        <f t="shared" si="19"/>
        <v>48.522727272727266</v>
      </c>
      <c r="X32" s="1">
        <f t="shared" si="20"/>
        <v>48.522727272727266</v>
      </c>
      <c r="Y32" s="1">
        <v>8.4</v>
      </c>
      <c r="Z32" s="1">
        <v>8.6</v>
      </c>
      <c r="AA32" s="1">
        <v>10.6</v>
      </c>
      <c r="AB32" s="1">
        <v>5.6</v>
      </c>
      <c r="AC32" s="1">
        <v>9.6</v>
      </c>
      <c r="AD32" s="1"/>
      <c r="AE32" s="1">
        <f t="shared" si="21"/>
        <v>0</v>
      </c>
      <c r="AF32" s="6">
        <v>12</v>
      </c>
      <c r="AG32" s="10">
        <f t="shared" si="22"/>
        <v>0</v>
      </c>
      <c r="AH32" s="1">
        <f t="shared" si="23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33</v>
      </c>
      <c r="C33" s="1">
        <v>36</v>
      </c>
      <c r="D33" s="1"/>
      <c r="E33" s="1">
        <v>18</v>
      </c>
      <c r="F33" s="1">
        <v>18</v>
      </c>
      <c r="G33" s="6">
        <v>0.25</v>
      </c>
      <c r="H33" s="1">
        <v>180</v>
      </c>
      <c r="I33" s="1" t="s">
        <v>36</v>
      </c>
      <c r="J33" s="1">
        <v>18</v>
      </c>
      <c r="K33" s="1">
        <f t="shared" si="1"/>
        <v>0</v>
      </c>
      <c r="L33" s="1"/>
      <c r="M33" s="1"/>
      <c r="N33" s="1">
        <v>0</v>
      </c>
      <c r="O33" s="1"/>
      <c r="P33" s="1">
        <f t="shared" si="2"/>
        <v>0</v>
      </c>
      <c r="Q33" s="1"/>
      <c r="R33" s="1">
        <f t="shared" si="3"/>
        <v>3.6</v>
      </c>
      <c r="S33" s="5">
        <f>14*R33-F33-O33</f>
        <v>32.4</v>
      </c>
      <c r="T33" s="5">
        <f t="shared" si="18"/>
        <v>32.4</v>
      </c>
      <c r="U33" s="5"/>
      <c r="V33" s="1">
        <f>VLOOKUP(A33,[1]Sheet!$A:$R,18,0)</f>
        <v>0</v>
      </c>
      <c r="W33" s="1">
        <f t="shared" si="19"/>
        <v>14</v>
      </c>
      <c r="X33" s="1">
        <f t="shared" si="20"/>
        <v>5</v>
      </c>
      <c r="Y33" s="1">
        <v>0</v>
      </c>
      <c r="Z33" s="1">
        <v>3.6</v>
      </c>
      <c r="AA33" s="1">
        <v>0</v>
      </c>
      <c r="AB33" s="1">
        <v>2</v>
      </c>
      <c r="AC33" s="1">
        <v>4.4000000000000004</v>
      </c>
      <c r="AD33" s="1"/>
      <c r="AE33" s="1">
        <f t="shared" si="21"/>
        <v>8.1</v>
      </c>
      <c r="AF33" s="6">
        <v>6</v>
      </c>
      <c r="AG33" s="10">
        <f t="shared" si="22"/>
        <v>5</v>
      </c>
      <c r="AH33" s="1">
        <f t="shared" si="23"/>
        <v>7.5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33</v>
      </c>
      <c r="C34" s="1">
        <v>331</v>
      </c>
      <c r="D34" s="1"/>
      <c r="E34" s="1">
        <v>100</v>
      </c>
      <c r="F34" s="1">
        <v>133</v>
      </c>
      <c r="G34" s="6">
        <v>0.25</v>
      </c>
      <c r="H34" s="1">
        <v>180</v>
      </c>
      <c r="I34" s="1" t="s">
        <v>36</v>
      </c>
      <c r="J34" s="1">
        <v>83</v>
      </c>
      <c r="K34" s="1">
        <f t="shared" si="1"/>
        <v>17</v>
      </c>
      <c r="L34" s="1"/>
      <c r="M34" s="1"/>
      <c r="N34" s="25">
        <v>156</v>
      </c>
      <c r="O34" s="1"/>
      <c r="P34" s="1">
        <f t="shared" si="2"/>
        <v>156</v>
      </c>
      <c r="Q34" s="1"/>
      <c r="R34" s="1">
        <f t="shared" si="3"/>
        <v>20</v>
      </c>
      <c r="S34" s="5">
        <f>14*R34-F34-O34</f>
        <v>147</v>
      </c>
      <c r="T34" s="5">
        <f t="shared" si="18"/>
        <v>147</v>
      </c>
      <c r="U34" s="5"/>
      <c r="V34" s="1">
        <f>VLOOKUP(A34,[1]Sheet!$A:$R,18,0)</f>
        <v>0</v>
      </c>
      <c r="W34" s="1">
        <f t="shared" si="19"/>
        <v>14</v>
      </c>
      <c r="X34" s="1">
        <f t="shared" si="20"/>
        <v>6.65</v>
      </c>
      <c r="Y34" s="1">
        <v>24.4</v>
      </c>
      <c r="Z34" s="1">
        <v>24</v>
      </c>
      <c r="AA34" s="1">
        <v>21.2</v>
      </c>
      <c r="AB34" s="1">
        <v>25.2</v>
      </c>
      <c r="AC34" s="1">
        <v>33.4</v>
      </c>
      <c r="AD34" s="1"/>
      <c r="AE34" s="1">
        <f t="shared" si="21"/>
        <v>36.75</v>
      </c>
      <c r="AF34" s="6">
        <v>12</v>
      </c>
      <c r="AG34" s="10">
        <f t="shared" si="22"/>
        <v>12</v>
      </c>
      <c r="AH34" s="1">
        <f t="shared" si="23"/>
        <v>36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33</v>
      </c>
      <c r="C35" s="1">
        <v>93</v>
      </c>
      <c r="D35" s="1"/>
      <c r="E35" s="1">
        <v>30</v>
      </c>
      <c r="F35" s="1">
        <v>60</v>
      </c>
      <c r="G35" s="6">
        <v>0.75</v>
      </c>
      <c r="H35" s="1">
        <v>180</v>
      </c>
      <c r="I35" s="1" t="s">
        <v>36</v>
      </c>
      <c r="J35" s="1">
        <v>30</v>
      </c>
      <c r="K35" s="1">
        <f t="shared" si="1"/>
        <v>0</v>
      </c>
      <c r="L35" s="1"/>
      <c r="M35" s="1"/>
      <c r="N35" s="1">
        <v>0</v>
      </c>
      <c r="O35" s="1"/>
      <c r="P35" s="1">
        <f t="shared" si="2"/>
        <v>0</v>
      </c>
      <c r="Q35" s="1"/>
      <c r="R35" s="1">
        <f t="shared" si="3"/>
        <v>6</v>
      </c>
      <c r="S35" s="5">
        <f>14*R35-F35-O35</f>
        <v>24</v>
      </c>
      <c r="T35" s="5">
        <f t="shared" si="18"/>
        <v>24</v>
      </c>
      <c r="U35" s="5"/>
      <c r="V35" s="1">
        <f>VLOOKUP(A35,[1]Sheet!$A:$R,18,0)</f>
        <v>0</v>
      </c>
      <c r="W35" s="1">
        <f t="shared" si="19"/>
        <v>14</v>
      </c>
      <c r="X35" s="1">
        <f t="shared" si="20"/>
        <v>10</v>
      </c>
      <c r="Y35" s="1">
        <v>3.6</v>
      </c>
      <c r="Z35" s="1">
        <v>3.4</v>
      </c>
      <c r="AA35" s="1">
        <v>9</v>
      </c>
      <c r="AB35" s="1">
        <v>5.6</v>
      </c>
      <c r="AC35" s="1">
        <v>2.4</v>
      </c>
      <c r="AD35" s="1"/>
      <c r="AE35" s="1">
        <f t="shared" si="21"/>
        <v>18</v>
      </c>
      <c r="AF35" s="6">
        <v>8</v>
      </c>
      <c r="AG35" s="10">
        <f t="shared" si="22"/>
        <v>3</v>
      </c>
      <c r="AH35" s="1">
        <f t="shared" si="23"/>
        <v>18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33</v>
      </c>
      <c r="C36" s="1">
        <v>92</v>
      </c>
      <c r="D36" s="1"/>
      <c r="E36" s="1">
        <v>46</v>
      </c>
      <c r="F36" s="1">
        <v>30</v>
      </c>
      <c r="G36" s="6">
        <v>0.75</v>
      </c>
      <c r="H36" s="1">
        <v>180</v>
      </c>
      <c r="I36" s="1" t="s">
        <v>36</v>
      </c>
      <c r="J36" s="1">
        <v>46</v>
      </c>
      <c r="K36" s="1">
        <f t="shared" ref="K36:K66" si="24">E36-J36</f>
        <v>0</v>
      </c>
      <c r="L36" s="1"/>
      <c r="M36" s="1"/>
      <c r="N36" s="25">
        <v>96</v>
      </c>
      <c r="O36" s="1"/>
      <c r="P36" s="1">
        <f t="shared" si="2"/>
        <v>96</v>
      </c>
      <c r="Q36" s="1"/>
      <c r="R36" s="1">
        <f t="shared" si="3"/>
        <v>9.1999999999999993</v>
      </c>
      <c r="S36" s="5">
        <f>13*R36-F36-O36</f>
        <v>89.6</v>
      </c>
      <c r="T36" s="5">
        <f t="shared" si="18"/>
        <v>89.6</v>
      </c>
      <c r="U36" s="5"/>
      <c r="V36" s="1">
        <f>VLOOKUP(A36,[1]Sheet!$A:$R,18,0)</f>
        <v>0</v>
      </c>
      <c r="W36" s="1">
        <f t="shared" si="19"/>
        <v>13</v>
      </c>
      <c r="X36" s="1">
        <f t="shared" si="20"/>
        <v>3.2608695652173916</v>
      </c>
      <c r="Y36" s="1">
        <v>10.8</v>
      </c>
      <c r="Z36" s="1">
        <v>5.8</v>
      </c>
      <c r="AA36" s="1">
        <v>10.199999999999999</v>
      </c>
      <c r="AB36" s="1">
        <v>7.2</v>
      </c>
      <c r="AC36" s="1">
        <v>11.4</v>
      </c>
      <c r="AD36" s="1"/>
      <c r="AE36" s="1">
        <f t="shared" si="21"/>
        <v>67.199999999999989</v>
      </c>
      <c r="AF36" s="6">
        <v>8</v>
      </c>
      <c r="AG36" s="10">
        <f t="shared" si="22"/>
        <v>11</v>
      </c>
      <c r="AH36" s="1">
        <f t="shared" si="23"/>
        <v>66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33</v>
      </c>
      <c r="C37" s="1">
        <v>58</v>
      </c>
      <c r="D37" s="1"/>
      <c r="E37" s="1">
        <v>19</v>
      </c>
      <c r="F37" s="1">
        <v>35</v>
      </c>
      <c r="G37" s="6">
        <v>0.75</v>
      </c>
      <c r="H37" s="1">
        <v>180</v>
      </c>
      <c r="I37" s="1" t="s">
        <v>36</v>
      </c>
      <c r="J37" s="1">
        <v>19</v>
      </c>
      <c r="K37" s="1">
        <f t="shared" si="24"/>
        <v>0</v>
      </c>
      <c r="L37" s="1"/>
      <c r="M37" s="1"/>
      <c r="N37" s="25">
        <v>64</v>
      </c>
      <c r="O37" s="1"/>
      <c r="P37" s="1">
        <f t="shared" si="2"/>
        <v>64</v>
      </c>
      <c r="Q37" s="1"/>
      <c r="R37" s="1">
        <f t="shared" si="3"/>
        <v>3.8</v>
      </c>
      <c r="S37" s="5">
        <f>14*R37-F37-O37</f>
        <v>18.199999999999996</v>
      </c>
      <c r="T37" s="5">
        <f t="shared" si="18"/>
        <v>18.199999999999996</v>
      </c>
      <c r="U37" s="5"/>
      <c r="V37" s="1">
        <f>VLOOKUP(A37,[1]Sheet!$A:$R,18,0)</f>
        <v>0</v>
      </c>
      <c r="W37" s="1">
        <f t="shared" si="19"/>
        <v>14</v>
      </c>
      <c r="X37" s="1">
        <f t="shared" si="20"/>
        <v>9.2105263157894743</v>
      </c>
      <c r="Y37" s="1">
        <v>7.2</v>
      </c>
      <c r="Z37" s="1">
        <v>6</v>
      </c>
      <c r="AA37" s="1">
        <v>8</v>
      </c>
      <c r="AB37" s="1">
        <v>3</v>
      </c>
      <c r="AC37" s="1">
        <v>9</v>
      </c>
      <c r="AD37" s="1" t="s">
        <v>77</v>
      </c>
      <c r="AE37" s="1">
        <f t="shared" si="21"/>
        <v>13.649999999999997</v>
      </c>
      <c r="AF37" s="6">
        <v>8</v>
      </c>
      <c r="AG37" s="10">
        <f t="shared" si="22"/>
        <v>2</v>
      </c>
      <c r="AH37" s="1">
        <f t="shared" si="23"/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33</v>
      </c>
      <c r="C38" s="1">
        <v>187</v>
      </c>
      <c r="D38" s="1"/>
      <c r="E38" s="1">
        <v>35</v>
      </c>
      <c r="F38" s="1">
        <v>147</v>
      </c>
      <c r="G38" s="6">
        <v>0.75</v>
      </c>
      <c r="H38" s="1">
        <v>180</v>
      </c>
      <c r="I38" s="1" t="s">
        <v>36</v>
      </c>
      <c r="J38" s="1">
        <v>31</v>
      </c>
      <c r="K38" s="1">
        <f t="shared" si="24"/>
        <v>4</v>
      </c>
      <c r="L38" s="1"/>
      <c r="M38" s="1"/>
      <c r="N38" s="1">
        <v>0</v>
      </c>
      <c r="O38" s="1"/>
      <c r="P38" s="1">
        <f t="shared" si="2"/>
        <v>0</v>
      </c>
      <c r="Q38" s="1"/>
      <c r="R38" s="1">
        <f t="shared" si="3"/>
        <v>7</v>
      </c>
      <c r="S38" s="5"/>
      <c r="T38" s="5">
        <f t="shared" si="18"/>
        <v>0</v>
      </c>
      <c r="U38" s="5"/>
      <c r="V38" s="1">
        <f>VLOOKUP(A38,[1]Sheet!$A:$R,18,0)</f>
        <v>0</v>
      </c>
      <c r="W38" s="1">
        <f t="shared" si="19"/>
        <v>21</v>
      </c>
      <c r="X38" s="1">
        <f t="shared" si="20"/>
        <v>21</v>
      </c>
      <c r="Y38" s="1">
        <v>8.8000000000000007</v>
      </c>
      <c r="Z38" s="1">
        <v>6</v>
      </c>
      <c r="AA38" s="1">
        <v>18.399999999999999</v>
      </c>
      <c r="AB38" s="1">
        <v>10.4</v>
      </c>
      <c r="AC38" s="1">
        <v>10.6</v>
      </c>
      <c r="AD38" s="18" t="s">
        <v>42</v>
      </c>
      <c r="AE38" s="1">
        <f t="shared" si="21"/>
        <v>0</v>
      </c>
      <c r="AF38" s="6">
        <v>8</v>
      </c>
      <c r="AG38" s="10">
        <f t="shared" si="22"/>
        <v>0</v>
      </c>
      <c r="AH38" s="1">
        <f t="shared" si="23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33</v>
      </c>
      <c r="C39" s="1">
        <v>-15</v>
      </c>
      <c r="D39" s="1">
        <v>15</v>
      </c>
      <c r="E39" s="19">
        <f>E43</f>
        <v>8</v>
      </c>
      <c r="F39" s="19">
        <f>F43</f>
        <v>86</v>
      </c>
      <c r="G39" s="6">
        <v>0.43</v>
      </c>
      <c r="H39" s="1">
        <v>180</v>
      </c>
      <c r="I39" s="1" t="s">
        <v>36</v>
      </c>
      <c r="J39" s="1"/>
      <c r="K39" s="1">
        <f t="shared" si="24"/>
        <v>8</v>
      </c>
      <c r="L39" s="1"/>
      <c r="M39" s="1"/>
      <c r="N39" s="1">
        <v>0</v>
      </c>
      <c r="O39" s="1"/>
      <c r="P39" s="1">
        <f t="shared" si="2"/>
        <v>0</v>
      </c>
      <c r="Q39" s="1"/>
      <c r="R39" s="1">
        <f t="shared" si="3"/>
        <v>1.6</v>
      </c>
      <c r="S39" s="5"/>
      <c r="T39" s="5">
        <f t="shared" si="18"/>
        <v>0</v>
      </c>
      <c r="U39" s="5"/>
      <c r="V39" s="1">
        <f>VLOOKUP(A39,[1]Sheet!$A:$R,18,0)</f>
        <v>0</v>
      </c>
      <c r="W39" s="1">
        <f t="shared" si="19"/>
        <v>53.75</v>
      </c>
      <c r="X39" s="1">
        <f t="shared" si="20"/>
        <v>53.75</v>
      </c>
      <c r="Y39" s="1">
        <v>3.6</v>
      </c>
      <c r="Z39" s="1">
        <v>0</v>
      </c>
      <c r="AA39" s="1">
        <v>8.6</v>
      </c>
      <c r="AB39" s="1">
        <v>0.2</v>
      </c>
      <c r="AC39" s="1">
        <v>4.5999999999999996</v>
      </c>
      <c r="AD39" s="21" t="s">
        <v>130</v>
      </c>
      <c r="AE39" s="1">
        <f t="shared" si="21"/>
        <v>0</v>
      </c>
      <c r="AF39" s="6">
        <v>16</v>
      </c>
      <c r="AG39" s="10">
        <f t="shared" si="22"/>
        <v>0</v>
      </c>
      <c r="AH39" s="1">
        <f t="shared" si="23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33</v>
      </c>
      <c r="C40" s="1">
        <v>260</v>
      </c>
      <c r="D40" s="1"/>
      <c r="E40" s="1">
        <v>82</v>
      </c>
      <c r="F40" s="1">
        <v>150</v>
      </c>
      <c r="G40" s="6">
        <v>0.9</v>
      </c>
      <c r="H40" s="1">
        <v>180</v>
      </c>
      <c r="I40" s="1" t="s">
        <v>36</v>
      </c>
      <c r="J40" s="1">
        <v>83</v>
      </c>
      <c r="K40" s="1">
        <f t="shared" si="24"/>
        <v>-1</v>
      </c>
      <c r="L40" s="1"/>
      <c r="M40" s="1"/>
      <c r="N40" s="1">
        <v>0</v>
      </c>
      <c r="O40" s="1"/>
      <c r="P40" s="1">
        <f t="shared" si="2"/>
        <v>0</v>
      </c>
      <c r="Q40" s="1"/>
      <c r="R40" s="1">
        <f t="shared" si="3"/>
        <v>16.399999999999999</v>
      </c>
      <c r="S40" s="5">
        <f>14*R40-F40-O40</f>
        <v>79.599999999999966</v>
      </c>
      <c r="T40" s="5">
        <f t="shared" si="18"/>
        <v>79.599999999999966</v>
      </c>
      <c r="U40" s="5"/>
      <c r="V40" s="1">
        <f>VLOOKUP(A40,[1]Sheet!$A:$R,18,0)</f>
        <v>0</v>
      </c>
      <c r="W40" s="1">
        <f t="shared" si="19"/>
        <v>14</v>
      </c>
      <c r="X40" s="1">
        <f t="shared" si="20"/>
        <v>9.1463414634146343</v>
      </c>
      <c r="Y40" s="1">
        <v>13.8</v>
      </c>
      <c r="Z40" s="1">
        <v>13.6</v>
      </c>
      <c r="AA40" s="1">
        <v>26.2</v>
      </c>
      <c r="AB40" s="1">
        <v>11</v>
      </c>
      <c r="AC40" s="1">
        <v>20.6</v>
      </c>
      <c r="AD40" s="1"/>
      <c r="AE40" s="1">
        <f t="shared" si="21"/>
        <v>71.639999999999972</v>
      </c>
      <c r="AF40" s="6">
        <v>8</v>
      </c>
      <c r="AG40" s="10">
        <f t="shared" si="22"/>
        <v>10</v>
      </c>
      <c r="AH40" s="1">
        <f t="shared" si="23"/>
        <v>72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33</v>
      </c>
      <c r="C41" s="1">
        <v>49</v>
      </c>
      <c r="D41" s="1"/>
      <c r="E41" s="1">
        <v>6</v>
      </c>
      <c r="F41" s="1">
        <v>40</v>
      </c>
      <c r="G41" s="6">
        <v>0.43</v>
      </c>
      <c r="H41" s="1">
        <v>180</v>
      </c>
      <c r="I41" s="1" t="s">
        <v>36</v>
      </c>
      <c r="J41" s="1">
        <v>6</v>
      </c>
      <c r="K41" s="1">
        <f t="shared" si="24"/>
        <v>0</v>
      </c>
      <c r="L41" s="1"/>
      <c r="M41" s="1"/>
      <c r="N41" s="25">
        <v>32</v>
      </c>
      <c r="O41" s="1"/>
      <c r="P41" s="1">
        <f t="shared" si="2"/>
        <v>32</v>
      </c>
      <c r="Q41" s="1"/>
      <c r="R41" s="1">
        <f t="shared" si="3"/>
        <v>1.2</v>
      </c>
      <c r="S41" s="5"/>
      <c r="T41" s="5">
        <f t="shared" si="18"/>
        <v>0</v>
      </c>
      <c r="U41" s="5"/>
      <c r="V41" s="1">
        <f>VLOOKUP(A41,[1]Sheet!$A:$R,18,0)</f>
        <v>0</v>
      </c>
      <c r="W41" s="1">
        <f t="shared" si="19"/>
        <v>33.333333333333336</v>
      </c>
      <c r="X41" s="1">
        <f t="shared" si="20"/>
        <v>33.333333333333336</v>
      </c>
      <c r="Y41" s="1">
        <v>5.2</v>
      </c>
      <c r="Z41" s="1">
        <v>4.8</v>
      </c>
      <c r="AA41" s="1">
        <v>4.4000000000000004</v>
      </c>
      <c r="AB41" s="1">
        <v>6</v>
      </c>
      <c r="AC41" s="1">
        <v>5.8</v>
      </c>
      <c r="AD41" s="18" t="s">
        <v>42</v>
      </c>
      <c r="AE41" s="1">
        <f t="shared" si="21"/>
        <v>0</v>
      </c>
      <c r="AF41" s="6">
        <v>16</v>
      </c>
      <c r="AG41" s="10">
        <f t="shared" si="22"/>
        <v>0</v>
      </c>
      <c r="AH41" s="1">
        <f t="shared" si="23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33</v>
      </c>
      <c r="C42" s="1">
        <v>296</v>
      </c>
      <c r="D42" s="1"/>
      <c r="E42" s="1">
        <v>73</v>
      </c>
      <c r="F42" s="1">
        <v>203</v>
      </c>
      <c r="G42" s="6">
        <v>0.9</v>
      </c>
      <c r="H42" s="1">
        <v>180</v>
      </c>
      <c r="I42" s="1" t="s">
        <v>36</v>
      </c>
      <c r="J42" s="1">
        <v>73</v>
      </c>
      <c r="K42" s="1">
        <f t="shared" si="24"/>
        <v>0</v>
      </c>
      <c r="L42" s="1"/>
      <c r="M42" s="1"/>
      <c r="N42" s="1">
        <v>0</v>
      </c>
      <c r="O42" s="1"/>
      <c r="P42" s="1">
        <f t="shared" si="2"/>
        <v>0</v>
      </c>
      <c r="Q42" s="1"/>
      <c r="R42" s="1">
        <f t="shared" si="3"/>
        <v>14.6</v>
      </c>
      <c r="S42" s="5"/>
      <c r="T42" s="5">
        <f t="shared" si="18"/>
        <v>0</v>
      </c>
      <c r="U42" s="5"/>
      <c r="V42" s="1">
        <f>VLOOKUP(A42,[1]Sheet!$A:$R,18,0)</f>
        <v>0</v>
      </c>
      <c r="W42" s="1">
        <f t="shared" si="19"/>
        <v>13.904109589041097</v>
      </c>
      <c r="X42" s="1">
        <f t="shared" si="20"/>
        <v>13.904109589041097</v>
      </c>
      <c r="Y42" s="1">
        <v>12.6</v>
      </c>
      <c r="Z42" s="1">
        <v>15.6</v>
      </c>
      <c r="AA42" s="1">
        <v>27.6</v>
      </c>
      <c r="AB42" s="1">
        <v>19.399999999999999</v>
      </c>
      <c r="AC42" s="1">
        <v>11.8</v>
      </c>
      <c r="AD42" s="1"/>
      <c r="AE42" s="1">
        <f t="shared" si="21"/>
        <v>0</v>
      </c>
      <c r="AF42" s="6">
        <v>8</v>
      </c>
      <c r="AG42" s="10">
        <f t="shared" si="22"/>
        <v>0</v>
      </c>
      <c r="AH42" s="1">
        <f t="shared" si="23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4" t="s">
        <v>83</v>
      </c>
      <c r="B43" s="14" t="s">
        <v>33</v>
      </c>
      <c r="C43" s="14">
        <v>109</v>
      </c>
      <c r="D43" s="14"/>
      <c r="E43" s="19">
        <v>8</v>
      </c>
      <c r="F43" s="19">
        <v>86</v>
      </c>
      <c r="G43" s="15">
        <v>0</v>
      </c>
      <c r="H43" s="14">
        <v>180</v>
      </c>
      <c r="I43" s="14" t="s">
        <v>34</v>
      </c>
      <c r="J43" s="14">
        <v>8</v>
      </c>
      <c r="K43" s="14">
        <f t="shared" si="24"/>
        <v>0</v>
      </c>
      <c r="L43" s="14"/>
      <c r="M43" s="14"/>
      <c r="N43" s="14"/>
      <c r="O43" s="14"/>
      <c r="P43" s="14">
        <f t="shared" si="2"/>
        <v>0</v>
      </c>
      <c r="Q43" s="14"/>
      <c r="R43" s="14">
        <f t="shared" si="3"/>
        <v>1.6</v>
      </c>
      <c r="S43" s="16"/>
      <c r="T43" s="16"/>
      <c r="U43" s="16"/>
      <c r="V43" s="14"/>
      <c r="W43" s="14">
        <f>(F43+N43+S43)/R43</f>
        <v>53.75</v>
      </c>
      <c r="X43" s="14">
        <f>(F43+N43)/R43</f>
        <v>53.75</v>
      </c>
      <c r="Y43" s="14">
        <v>0.6</v>
      </c>
      <c r="Z43" s="14">
        <v>2.8</v>
      </c>
      <c r="AA43" s="14">
        <v>2.2000000000000002</v>
      </c>
      <c r="AB43" s="14">
        <v>0.2</v>
      </c>
      <c r="AC43" s="14">
        <v>1.4</v>
      </c>
      <c r="AD43" s="14" t="s">
        <v>84</v>
      </c>
      <c r="AE43" s="14">
        <f t="shared" si="11"/>
        <v>0</v>
      </c>
      <c r="AF43" s="15">
        <v>0</v>
      </c>
      <c r="AG43" s="17"/>
      <c r="AH43" s="14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33</v>
      </c>
      <c r="C44" s="1">
        <v>299</v>
      </c>
      <c r="D44" s="1"/>
      <c r="E44" s="1">
        <v>102</v>
      </c>
      <c r="F44" s="1">
        <v>160</v>
      </c>
      <c r="G44" s="6">
        <v>0.9</v>
      </c>
      <c r="H44" s="1">
        <v>180</v>
      </c>
      <c r="I44" s="1" t="s">
        <v>36</v>
      </c>
      <c r="J44" s="1">
        <v>101</v>
      </c>
      <c r="K44" s="1">
        <f t="shared" si="24"/>
        <v>1</v>
      </c>
      <c r="L44" s="1"/>
      <c r="M44" s="1"/>
      <c r="N44" s="25">
        <v>176</v>
      </c>
      <c r="O44" s="1"/>
      <c r="P44" s="1">
        <f t="shared" si="2"/>
        <v>176</v>
      </c>
      <c r="Q44" s="1"/>
      <c r="R44" s="1">
        <f t="shared" si="3"/>
        <v>20.399999999999999</v>
      </c>
      <c r="S44" s="5">
        <f>14*R44-F44-O44</f>
        <v>125.59999999999997</v>
      </c>
      <c r="T44" s="5">
        <f>S44</f>
        <v>125.59999999999997</v>
      </c>
      <c r="U44" s="5"/>
      <c r="V44" s="1">
        <f>VLOOKUP(A44,[1]Sheet!$A:$R,18,0)</f>
        <v>0</v>
      </c>
      <c r="W44" s="1">
        <f>(F44+O44+T44)/R44</f>
        <v>14</v>
      </c>
      <c r="X44" s="1">
        <f>(F44+O44)/R44</f>
        <v>7.8431372549019613</v>
      </c>
      <c r="Y44" s="1">
        <v>27.2</v>
      </c>
      <c r="Z44" s="1">
        <v>18.399999999999999</v>
      </c>
      <c r="AA44" s="1">
        <v>31.6</v>
      </c>
      <c r="AB44" s="1">
        <v>26.4</v>
      </c>
      <c r="AC44" s="1">
        <v>22.6</v>
      </c>
      <c r="AD44" s="1"/>
      <c r="AE44" s="1">
        <f>T44*G44</f>
        <v>113.03999999999998</v>
      </c>
      <c r="AF44" s="6">
        <v>8</v>
      </c>
      <c r="AG44" s="10">
        <f>MROUND(T44,AF44)/AF44</f>
        <v>16</v>
      </c>
      <c r="AH44" s="1">
        <f>AG44*AF44*G44</f>
        <v>115.2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4" t="s">
        <v>86</v>
      </c>
      <c r="B45" s="14" t="s">
        <v>33</v>
      </c>
      <c r="C45" s="14">
        <v>91</v>
      </c>
      <c r="D45" s="14"/>
      <c r="E45" s="19">
        <v>23</v>
      </c>
      <c r="F45" s="19">
        <v>49</v>
      </c>
      <c r="G45" s="15">
        <v>0</v>
      </c>
      <c r="H45" s="14">
        <v>180</v>
      </c>
      <c r="I45" s="14" t="s">
        <v>34</v>
      </c>
      <c r="J45" s="14">
        <v>23</v>
      </c>
      <c r="K45" s="14">
        <f t="shared" si="24"/>
        <v>0</v>
      </c>
      <c r="L45" s="14"/>
      <c r="M45" s="14"/>
      <c r="N45" s="14"/>
      <c r="O45" s="14"/>
      <c r="P45" s="14">
        <f t="shared" si="2"/>
        <v>0</v>
      </c>
      <c r="Q45" s="14"/>
      <c r="R45" s="14">
        <f t="shared" si="3"/>
        <v>4.5999999999999996</v>
      </c>
      <c r="S45" s="16"/>
      <c r="T45" s="16"/>
      <c r="U45" s="16"/>
      <c r="V45" s="14"/>
      <c r="W45" s="14">
        <f>(F45+N45+S45)/R45</f>
        <v>10.652173913043478</v>
      </c>
      <c r="X45" s="14">
        <f>(F45+N45)/R45</f>
        <v>10.652173913043478</v>
      </c>
      <c r="Y45" s="14">
        <v>2.4</v>
      </c>
      <c r="Z45" s="14">
        <v>1.6</v>
      </c>
      <c r="AA45" s="14">
        <v>3.6</v>
      </c>
      <c r="AB45" s="14">
        <v>2.4</v>
      </c>
      <c r="AC45" s="14">
        <v>3.8</v>
      </c>
      <c r="AD45" s="14" t="s">
        <v>87</v>
      </c>
      <c r="AE45" s="14">
        <f t="shared" si="11"/>
        <v>0</v>
      </c>
      <c r="AF45" s="15">
        <v>0</v>
      </c>
      <c r="AG45" s="17"/>
      <c r="AH45" s="14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33</v>
      </c>
      <c r="C46" s="1">
        <v>-16</v>
      </c>
      <c r="D46" s="1">
        <v>16</v>
      </c>
      <c r="E46" s="19">
        <f>E45</f>
        <v>23</v>
      </c>
      <c r="F46" s="19">
        <f>F45</f>
        <v>49</v>
      </c>
      <c r="G46" s="6">
        <v>0.43</v>
      </c>
      <c r="H46" s="1">
        <v>180</v>
      </c>
      <c r="I46" s="1" t="s">
        <v>36</v>
      </c>
      <c r="J46" s="1"/>
      <c r="K46" s="1">
        <f t="shared" si="24"/>
        <v>23</v>
      </c>
      <c r="L46" s="1"/>
      <c r="M46" s="1"/>
      <c r="N46" s="1">
        <v>0</v>
      </c>
      <c r="O46" s="1"/>
      <c r="P46" s="1">
        <f t="shared" si="2"/>
        <v>0</v>
      </c>
      <c r="Q46" s="1"/>
      <c r="R46" s="1">
        <f t="shared" si="3"/>
        <v>4.5999999999999996</v>
      </c>
      <c r="S46" s="5">
        <f>14*R46-F46-O46</f>
        <v>15.399999999999991</v>
      </c>
      <c r="T46" s="5">
        <f t="shared" ref="T46:T51" si="25">S46</f>
        <v>15.399999999999991</v>
      </c>
      <c r="U46" s="5"/>
      <c r="V46" s="1">
        <f>VLOOKUP(A46,[1]Sheet!$A:$R,18,0)</f>
        <v>0</v>
      </c>
      <c r="W46" s="1">
        <f t="shared" ref="W46:W51" si="26">(F46+O46+T46)/R46</f>
        <v>14</v>
      </c>
      <c r="X46" s="1">
        <f t="shared" ref="X46:X51" si="27">(F46+O46)/R46</f>
        <v>10.652173913043478</v>
      </c>
      <c r="Y46" s="1">
        <v>5.6</v>
      </c>
      <c r="Z46" s="1">
        <v>1.6</v>
      </c>
      <c r="AA46" s="1">
        <v>3.6</v>
      </c>
      <c r="AB46" s="1">
        <v>8.8000000000000007</v>
      </c>
      <c r="AC46" s="1">
        <v>3.8</v>
      </c>
      <c r="AD46" s="1" t="s">
        <v>87</v>
      </c>
      <c r="AE46" s="1">
        <f t="shared" ref="AE46:AE51" si="28">T46*G46</f>
        <v>6.6219999999999963</v>
      </c>
      <c r="AF46" s="6">
        <v>16</v>
      </c>
      <c r="AG46" s="10">
        <f t="shared" ref="AG46:AG51" si="29">MROUND(T46,AF46)/AF46</f>
        <v>1</v>
      </c>
      <c r="AH46" s="1">
        <f t="shared" ref="AH46:AH51" si="30">AG46*AF46*G46</f>
        <v>6.88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33</v>
      </c>
      <c r="C47" s="1">
        <v>392</v>
      </c>
      <c r="D47" s="1"/>
      <c r="E47" s="1">
        <v>109</v>
      </c>
      <c r="F47" s="1">
        <v>270</v>
      </c>
      <c r="G47" s="6">
        <v>0.9</v>
      </c>
      <c r="H47" s="1">
        <v>180</v>
      </c>
      <c r="I47" s="1" t="s">
        <v>36</v>
      </c>
      <c r="J47" s="1">
        <v>109</v>
      </c>
      <c r="K47" s="1">
        <f t="shared" si="24"/>
        <v>0</v>
      </c>
      <c r="L47" s="1"/>
      <c r="M47" s="1"/>
      <c r="N47" s="1">
        <v>72</v>
      </c>
      <c r="O47" s="1">
        <f>VLOOKUP(A47,[2]Sheet!$A:$N,14,0)</f>
        <v>576</v>
      </c>
      <c r="P47" s="24">
        <f t="shared" si="2"/>
        <v>-504</v>
      </c>
      <c r="Q47" s="24">
        <v>280</v>
      </c>
      <c r="R47" s="1">
        <f t="shared" si="3"/>
        <v>21.8</v>
      </c>
      <c r="S47" s="5"/>
      <c r="T47" s="5">
        <f t="shared" si="25"/>
        <v>0</v>
      </c>
      <c r="U47" s="5"/>
      <c r="V47" s="1">
        <f>VLOOKUP(A47,[1]Sheet!$A:$R,18,0)</f>
        <v>0</v>
      </c>
      <c r="W47" s="1">
        <f t="shared" si="26"/>
        <v>38.807339449541281</v>
      </c>
      <c r="X47" s="1">
        <f t="shared" si="27"/>
        <v>38.807339449541281</v>
      </c>
      <c r="Y47" s="1">
        <v>28.2</v>
      </c>
      <c r="Z47" s="1">
        <v>27.8</v>
      </c>
      <c r="AA47" s="1">
        <v>42.8</v>
      </c>
      <c r="AB47" s="1">
        <v>33.799999999999997</v>
      </c>
      <c r="AC47" s="1">
        <v>32.6</v>
      </c>
      <c r="AD47" s="1"/>
      <c r="AE47" s="1">
        <f t="shared" si="28"/>
        <v>0</v>
      </c>
      <c r="AF47" s="6">
        <v>8</v>
      </c>
      <c r="AG47" s="10">
        <f t="shared" si="29"/>
        <v>0</v>
      </c>
      <c r="AH47" s="1">
        <f t="shared" si="30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33</v>
      </c>
      <c r="C48" s="1">
        <v>97</v>
      </c>
      <c r="D48" s="1"/>
      <c r="E48" s="1">
        <v>22</v>
      </c>
      <c r="F48" s="1">
        <v>72</v>
      </c>
      <c r="G48" s="6">
        <v>0.43</v>
      </c>
      <c r="H48" s="1">
        <v>180</v>
      </c>
      <c r="I48" s="1" t="s">
        <v>36</v>
      </c>
      <c r="J48" s="1">
        <v>22</v>
      </c>
      <c r="K48" s="1">
        <f t="shared" si="24"/>
        <v>0</v>
      </c>
      <c r="L48" s="1"/>
      <c r="M48" s="1"/>
      <c r="N48" s="1">
        <v>0</v>
      </c>
      <c r="O48" s="1">
        <f>VLOOKUP(A48,[2]Sheet!$A:$N,14,0)</f>
        <v>208</v>
      </c>
      <c r="P48" s="24">
        <f t="shared" si="2"/>
        <v>-208</v>
      </c>
      <c r="Q48" s="24">
        <v>208</v>
      </c>
      <c r="R48" s="1">
        <f t="shared" si="3"/>
        <v>4.4000000000000004</v>
      </c>
      <c r="S48" s="5"/>
      <c r="T48" s="5">
        <f t="shared" si="25"/>
        <v>0</v>
      </c>
      <c r="U48" s="5"/>
      <c r="V48" s="1">
        <f>VLOOKUP(A48,[1]Sheet!$A:$R,18,0)</f>
        <v>0</v>
      </c>
      <c r="W48" s="1">
        <f t="shared" si="26"/>
        <v>63.636363636363633</v>
      </c>
      <c r="X48" s="1">
        <f t="shared" si="27"/>
        <v>63.636363636363633</v>
      </c>
      <c r="Y48" s="1">
        <v>1.8</v>
      </c>
      <c r="Z48" s="1">
        <v>7.2</v>
      </c>
      <c r="AA48" s="1">
        <v>7.4</v>
      </c>
      <c r="AB48" s="1">
        <v>5.6</v>
      </c>
      <c r="AC48" s="1">
        <v>12.8</v>
      </c>
      <c r="AD48" s="21" t="s">
        <v>42</v>
      </c>
      <c r="AE48" s="1">
        <f t="shared" si="28"/>
        <v>0</v>
      </c>
      <c r="AF48" s="6">
        <v>16</v>
      </c>
      <c r="AG48" s="10">
        <f t="shared" si="29"/>
        <v>0</v>
      </c>
      <c r="AH48" s="1">
        <f t="shared" si="30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45</v>
      </c>
      <c r="C49" s="1">
        <v>1065</v>
      </c>
      <c r="D49" s="1"/>
      <c r="E49" s="1">
        <v>505</v>
      </c>
      <c r="F49" s="1">
        <v>530</v>
      </c>
      <c r="G49" s="6">
        <v>1</v>
      </c>
      <c r="H49" s="1">
        <v>180</v>
      </c>
      <c r="I49" s="1" t="s">
        <v>36</v>
      </c>
      <c r="J49" s="1">
        <v>505</v>
      </c>
      <c r="K49" s="1">
        <f t="shared" si="24"/>
        <v>0</v>
      </c>
      <c r="L49" s="1"/>
      <c r="M49" s="1"/>
      <c r="N49" s="1">
        <v>505</v>
      </c>
      <c r="O49" s="1">
        <f>VLOOKUP(A49,[2]Sheet!$A:$N,14,0)</f>
        <v>990</v>
      </c>
      <c r="P49" s="24">
        <f t="shared" si="2"/>
        <v>-485</v>
      </c>
      <c r="Q49" s="24"/>
      <c r="R49" s="1">
        <f t="shared" si="3"/>
        <v>101</v>
      </c>
      <c r="S49" s="5"/>
      <c r="T49" s="5">
        <f t="shared" si="25"/>
        <v>0</v>
      </c>
      <c r="U49" s="5"/>
      <c r="V49" s="1">
        <f>VLOOKUP(A49,[1]Sheet!$A:$R,18,0)</f>
        <v>0</v>
      </c>
      <c r="W49" s="1">
        <f t="shared" si="26"/>
        <v>15.049504950495049</v>
      </c>
      <c r="X49" s="1">
        <f t="shared" si="27"/>
        <v>15.049504950495049</v>
      </c>
      <c r="Y49" s="1">
        <v>96</v>
      </c>
      <c r="Z49" s="1">
        <v>79</v>
      </c>
      <c r="AA49" s="1">
        <v>99</v>
      </c>
      <c r="AB49" s="1">
        <v>102</v>
      </c>
      <c r="AC49" s="1">
        <v>81.739999999999995</v>
      </c>
      <c r="AD49" s="1"/>
      <c r="AE49" s="1">
        <f t="shared" si="28"/>
        <v>0</v>
      </c>
      <c r="AF49" s="6">
        <v>5</v>
      </c>
      <c r="AG49" s="10">
        <f t="shared" si="29"/>
        <v>0</v>
      </c>
      <c r="AH49" s="1">
        <f t="shared" si="30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33</v>
      </c>
      <c r="C50" s="1">
        <v>421</v>
      </c>
      <c r="D50" s="1"/>
      <c r="E50" s="1">
        <v>163</v>
      </c>
      <c r="F50" s="1">
        <v>225</v>
      </c>
      <c r="G50" s="6">
        <v>0.9</v>
      </c>
      <c r="H50" s="1">
        <v>180</v>
      </c>
      <c r="I50" s="1" t="s">
        <v>36</v>
      </c>
      <c r="J50" s="1">
        <v>160</v>
      </c>
      <c r="K50" s="1">
        <f t="shared" si="24"/>
        <v>3</v>
      </c>
      <c r="L50" s="1"/>
      <c r="M50" s="1"/>
      <c r="N50" s="1">
        <v>224</v>
      </c>
      <c r="O50" s="1">
        <f>VLOOKUP(A50,[2]Sheet!$A:$N,14,0)</f>
        <v>1064</v>
      </c>
      <c r="P50" s="24">
        <f t="shared" si="2"/>
        <v>-840</v>
      </c>
      <c r="Q50" s="24">
        <v>360</v>
      </c>
      <c r="R50" s="1">
        <f t="shared" si="3"/>
        <v>32.6</v>
      </c>
      <c r="S50" s="5"/>
      <c r="T50" s="5">
        <f t="shared" si="25"/>
        <v>0</v>
      </c>
      <c r="U50" s="5"/>
      <c r="V50" s="1">
        <f>VLOOKUP(A50,[1]Sheet!$A:$R,18,0)</f>
        <v>0</v>
      </c>
      <c r="W50" s="1">
        <f t="shared" si="26"/>
        <v>39.539877300613497</v>
      </c>
      <c r="X50" s="1">
        <f t="shared" si="27"/>
        <v>39.539877300613497</v>
      </c>
      <c r="Y50" s="1">
        <v>38.200000000000003</v>
      </c>
      <c r="Z50" s="1">
        <v>38.799999999999997</v>
      </c>
      <c r="AA50" s="1">
        <v>50.8</v>
      </c>
      <c r="AB50" s="1">
        <v>55.8</v>
      </c>
      <c r="AC50" s="1">
        <v>50.4</v>
      </c>
      <c r="AD50" s="1"/>
      <c r="AE50" s="1">
        <f t="shared" si="28"/>
        <v>0</v>
      </c>
      <c r="AF50" s="6">
        <v>8</v>
      </c>
      <c r="AG50" s="10">
        <f t="shared" si="29"/>
        <v>0</v>
      </c>
      <c r="AH50" s="1">
        <f t="shared" si="30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33</v>
      </c>
      <c r="C51" s="1">
        <v>12</v>
      </c>
      <c r="D51" s="1">
        <v>2</v>
      </c>
      <c r="E51" s="1">
        <v>9</v>
      </c>
      <c r="F51" s="1">
        <v>2</v>
      </c>
      <c r="G51" s="6">
        <v>0.43</v>
      </c>
      <c r="H51" s="1">
        <v>180</v>
      </c>
      <c r="I51" s="1" t="s">
        <v>36</v>
      </c>
      <c r="J51" s="1">
        <v>17</v>
      </c>
      <c r="K51" s="1">
        <f t="shared" si="24"/>
        <v>-8</v>
      </c>
      <c r="L51" s="1"/>
      <c r="M51" s="1"/>
      <c r="N51" s="25">
        <v>144</v>
      </c>
      <c r="O51" s="1"/>
      <c r="P51" s="1">
        <f t="shared" si="2"/>
        <v>144</v>
      </c>
      <c r="Q51" s="1"/>
      <c r="R51" s="1">
        <f t="shared" si="3"/>
        <v>1.8</v>
      </c>
      <c r="S51" s="5">
        <f>11*R51-F51-O51</f>
        <v>17.8</v>
      </c>
      <c r="T51" s="5">
        <f t="shared" si="25"/>
        <v>17.8</v>
      </c>
      <c r="U51" s="5"/>
      <c r="V51" s="1">
        <f>VLOOKUP(A51,[1]Sheet!$A:$R,18,0)</f>
        <v>0</v>
      </c>
      <c r="W51" s="1">
        <f t="shared" si="26"/>
        <v>11</v>
      </c>
      <c r="X51" s="1">
        <f t="shared" si="27"/>
        <v>1.1111111111111112</v>
      </c>
      <c r="Y51" s="1">
        <v>14</v>
      </c>
      <c r="Z51" s="1">
        <v>3.6</v>
      </c>
      <c r="AA51" s="1">
        <v>7.6</v>
      </c>
      <c r="AB51" s="1">
        <v>9.6</v>
      </c>
      <c r="AC51" s="1">
        <v>6.2</v>
      </c>
      <c r="AD51" s="1"/>
      <c r="AE51" s="1">
        <f t="shared" si="28"/>
        <v>7.6539999999999999</v>
      </c>
      <c r="AF51" s="6">
        <v>16</v>
      </c>
      <c r="AG51" s="10">
        <f t="shared" si="29"/>
        <v>1</v>
      </c>
      <c r="AH51" s="1">
        <f t="shared" si="30"/>
        <v>6.88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4" t="s">
        <v>94</v>
      </c>
      <c r="B52" s="14" t="s">
        <v>33</v>
      </c>
      <c r="C52" s="14">
        <v>87</v>
      </c>
      <c r="D52" s="14"/>
      <c r="E52" s="14"/>
      <c r="F52" s="14">
        <v>87</v>
      </c>
      <c r="G52" s="15">
        <v>0</v>
      </c>
      <c r="H52" s="14">
        <v>90</v>
      </c>
      <c r="I52" s="14" t="s">
        <v>34</v>
      </c>
      <c r="J52" s="14">
        <v>1</v>
      </c>
      <c r="K52" s="14">
        <f t="shared" si="24"/>
        <v>-1</v>
      </c>
      <c r="L52" s="14"/>
      <c r="M52" s="14"/>
      <c r="N52" s="14"/>
      <c r="O52" s="14"/>
      <c r="P52" s="14">
        <f t="shared" si="2"/>
        <v>0</v>
      </c>
      <c r="Q52" s="14"/>
      <c r="R52" s="14">
        <f t="shared" si="3"/>
        <v>0</v>
      </c>
      <c r="S52" s="16"/>
      <c r="T52" s="16"/>
      <c r="U52" s="16"/>
      <c r="V52" s="14"/>
      <c r="W52" s="14" t="e">
        <f>(F52+N52+S52)/R52</f>
        <v>#DIV/0!</v>
      </c>
      <c r="X52" s="14" t="e">
        <f>(F52+N52)/R52</f>
        <v>#DIV/0!</v>
      </c>
      <c r="Y52" s="14">
        <v>0</v>
      </c>
      <c r="Z52" s="14">
        <v>1.8</v>
      </c>
      <c r="AA52" s="14">
        <v>0</v>
      </c>
      <c r="AB52" s="14">
        <v>0</v>
      </c>
      <c r="AC52" s="14">
        <v>0</v>
      </c>
      <c r="AD52" s="20" t="s">
        <v>42</v>
      </c>
      <c r="AE52" s="14">
        <f t="shared" si="11"/>
        <v>0</v>
      </c>
      <c r="AF52" s="15">
        <v>0</v>
      </c>
      <c r="AG52" s="17"/>
      <c r="AH52" s="14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23" t="s">
        <v>95</v>
      </c>
      <c r="B53" s="1" t="s">
        <v>33</v>
      </c>
      <c r="C53" s="1"/>
      <c r="D53" s="1"/>
      <c r="E53" s="1"/>
      <c r="F53" s="1"/>
      <c r="G53" s="6">
        <v>0.7</v>
      </c>
      <c r="H53" s="1">
        <v>180</v>
      </c>
      <c r="I53" s="1" t="s">
        <v>36</v>
      </c>
      <c r="J53" s="1"/>
      <c r="K53" s="1">
        <f t="shared" si="24"/>
        <v>0</v>
      </c>
      <c r="L53" s="1"/>
      <c r="M53" s="1"/>
      <c r="N53" s="1">
        <v>48</v>
      </c>
      <c r="O53" s="1">
        <f>VLOOKUP(A53,[2]Sheet!$A:$N,14,0)</f>
        <v>48</v>
      </c>
      <c r="P53" s="1">
        <f t="shared" si="2"/>
        <v>0</v>
      </c>
      <c r="Q53" s="1"/>
      <c r="R53" s="1">
        <f t="shared" si="3"/>
        <v>0</v>
      </c>
      <c r="S53" s="5"/>
      <c r="T53" s="5">
        <v>30</v>
      </c>
      <c r="U53" s="5">
        <f>VLOOKUP(A53,[1]Sheet!$A:$Q,17,0)</f>
        <v>30</v>
      </c>
      <c r="V53" s="1" t="str">
        <f>VLOOKUP(A53,[1]Sheet!$A:$R,18,0)</f>
        <v>приоритет завода-производителя</v>
      </c>
      <c r="W53" s="1" t="e">
        <f t="shared" ref="W53:W60" si="31">(F53+O53+T53)/R53</f>
        <v>#DIV/0!</v>
      </c>
      <c r="X53" s="1" t="e">
        <f t="shared" ref="X53:X60" si="32">(F53+O53)/R53</f>
        <v>#DIV/0!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22" t="s">
        <v>96</v>
      </c>
      <c r="AE53" s="1">
        <f t="shared" ref="AE53:AE60" si="33">T53*G53</f>
        <v>21</v>
      </c>
      <c r="AF53" s="6">
        <v>8</v>
      </c>
      <c r="AG53" s="10">
        <f t="shared" ref="AG53:AG60" si="34">MROUND(T53,AF53)/AF53</f>
        <v>4</v>
      </c>
      <c r="AH53" s="1">
        <f t="shared" ref="AH53:AH60" si="35">AG53*AF53*G53</f>
        <v>22.4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23" t="s">
        <v>97</v>
      </c>
      <c r="B54" s="1" t="s">
        <v>33</v>
      </c>
      <c r="C54" s="1"/>
      <c r="D54" s="1"/>
      <c r="E54" s="1"/>
      <c r="F54" s="1"/>
      <c r="G54" s="6">
        <v>0.7</v>
      </c>
      <c r="H54" s="1">
        <v>180</v>
      </c>
      <c r="I54" s="1" t="s">
        <v>36</v>
      </c>
      <c r="J54" s="1"/>
      <c r="K54" s="1">
        <f t="shared" si="24"/>
        <v>0</v>
      </c>
      <c r="L54" s="1"/>
      <c r="M54" s="1"/>
      <c r="N54" s="1">
        <v>48</v>
      </c>
      <c r="O54" s="1">
        <f>VLOOKUP(A54,[2]Sheet!$A:$N,14,0)</f>
        <v>48</v>
      </c>
      <c r="P54" s="1">
        <f t="shared" si="2"/>
        <v>0</v>
      </c>
      <c r="Q54" s="1"/>
      <c r="R54" s="1">
        <f t="shared" si="3"/>
        <v>0</v>
      </c>
      <c r="S54" s="5"/>
      <c r="T54" s="5">
        <v>30</v>
      </c>
      <c r="U54" s="5">
        <f>VLOOKUP(A54,[1]Sheet!$A:$Q,17,0)</f>
        <v>30</v>
      </c>
      <c r="V54" s="1" t="str">
        <f>VLOOKUP(A54,[1]Sheet!$A:$R,18,0)</f>
        <v>приоритет завода-производителя</v>
      </c>
      <c r="W54" s="1" t="e">
        <f t="shared" si="31"/>
        <v>#DIV/0!</v>
      </c>
      <c r="X54" s="1" t="e">
        <f t="shared" si="32"/>
        <v>#DIV/0!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22" t="s">
        <v>96</v>
      </c>
      <c r="AE54" s="1">
        <f t="shared" si="33"/>
        <v>21</v>
      </c>
      <c r="AF54" s="6">
        <v>8</v>
      </c>
      <c r="AG54" s="10">
        <f t="shared" si="34"/>
        <v>4</v>
      </c>
      <c r="AH54" s="1">
        <f t="shared" si="35"/>
        <v>22.4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23" t="s">
        <v>98</v>
      </c>
      <c r="B55" s="1" t="s">
        <v>33</v>
      </c>
      <c r="C55" s="1"/>
      <c r="D55" s="1"/>
      <c r="E55" s="1"/>
      <c r="F55" s="1"/>
      <c r="G55" s="6">
        <v>0.7</v>
      </c>
      <c r="H55" s="1">
        <v>180</v>
      </c>
      <c r="I55" s="1" t="s">
        <v>36</v>
      </c>
      <c r="J55" s="1"/>
      <c r="K55" s="1">
        <f t="shared" si="24"/>
        <v>0</v>
      </c>
      <c r="L55" s="1"/>
      <c r="M55" s="1"/>
      <c r="N55" s="1">
        <v>48</v>
      </c>
      <c r="O55" s="1">
        <f>VLOOKUP(A55,[2]Sheet!$A:$N,14,0)</f>
        <v>48</v>
      </c>
      <c r="P55" s="1">
        <f t="shared" si="2"/>
        <v>0</v>
      </c>
      <c r="Q55" s="1"/>
      <c r="R55" s="1">
        <f t="shared" si="3"/>
        <v>0</v>
      </c>
      <c r="S55" s="5"/>
      <c r="T55" s="5">
        <v>30</v>
      </c>
      <c r="U55" s="5">
        <f>VLOOKUP(A55,[1]Sheet!$A:$Q,17,0)</f>
        <v>30</v>
      </c>
      <c r="V55" s="1" t="str">
        <f>VLOOKUP(A55,[1]Sheet!$A:$R,18,0)</f>
        <v>приоритет завода-производителя</v>
      </c>
      <c r="W55" s="1" t="e">
        <f t="shared" si="31"/>
        <v>#DIV/0!</v>
      </c>
      <c r="X55" s="1" t="e">
        <f t="shared" si="32"/>
        <v>#DIV/0!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22" t="s">
        <v>96</v>
      </c>
      <c r="AE55" s="1">
        <f t="shared" si="33"/>
        <v>21</v>
      </c>
      <c r="AF55" s="6">
        <v>8</v>
      </c>
      <c r="AG55" s="10">
        <f t="shared" si="34"/>
        <v>4</v>
      </c>
      <c r="AH55" s="1">
        <f t="shared" si="35"/>
        <v>22.4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3" t="s">
        <v>99</v>
      </c>
      <c r="B56" s="1" t="s">
        <v>33</v>
      </c>
      <c r="C56" s="1">
        <v>524</v>
      </c>
      <c r="D56" s="1"/>
      <c r="E56" s="1">
        <v>72</v>
      </c>
      <c r="F56" s="1">
        <v>438</v>
      </c>
      <c r="G56" s="6">
        <v>0.7</v>
      </c>
      <c r="H56" s="1">
        <v>180</v>
      </c>
      <c r="I56" s="1" t="s">
        <v>36</v>
      </c>
      <c r="J56" s="1">
        <v>74</v>
      </c>
      <c r="K56" s="1">
        <f t="shared" si="24"/>
        <v>-2</v>
      </c>
      <c r="L56" s="1"/>
      <c r="M56" s="1"/>
      <c r="N56" s="1">
        <v>0</v>
      </c>
      <c r="O56" s="1"/>
      <c r="P56" s="1">
        <f t="shared" si="2"/>
        <v>0</v>
      </c>
      <c r="Q56" s="1"/>
      <c r="R56" s="1">
        <f t="shared" si="3"/>
        <v>14.4</v>
      </c>
      <c r="S56" s="5"/>
      <c r="T56" s="5">
        <f t="shared" ref="T56:T60" si="36">S56</f>
        <v>0</v>
      </c>
      <c r="U56" s="5"/>
      <c r="V56" s="1">
        <f>VLOOKUP(A56,[1]Sheet!$A:$R,18,0)</f>
        <v>0</v>
      </c>
      <c r="W56" s="1">
        <f t="shared" si="31"/>
        <v>30.416666666666664</v>
      </c>
      <c r="X56" s="1">
        <f t="shared" si="32"/>
        <v>30.416666666666664</v>
      </c>
      <c r="Y56" s="1">
        <v>10.199999999999999</v>
      </c>
      <c r="Z56" s="1">
        <v>12.8</v>
      </c>
      <c r="AA56" s="1">
        <v>44.6</v>
      </c>
      <c r="AB56" s="1">
        <v>3</v>
      </c>
      <c r="AC56" s="1">
        <v>28.4</v>
      </c>
      <c r="AD56" s="21" t="s">
        <v>131</v>
      </c>
      <c r="AE56" s="1">
        <f t="shared" si="33"/>
        <v>0</v>
      </c>
      <c r="AF56" s="6">
        <v>8</v>
      </c>
      <c r="AG56" s="10">
        <f t="shared" si="34"/>
        <v>0</v>
      </c>
      <c r="AH56" s="1">
        <f t="shared" si="35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33</v>
      </c>
      <c r="C57" s="1">
        <v>131</v>
      </c>
      <c r="D57" s="1"/>
      <c r="E57" s="1">
        <v>54</v>
      </c>
      <c r="F57" s="1">
        <v>52</v>
      </c>
      <c r="G57" s="6">
        <v>0.9</v>
      </c>
      <c r="H57" s="1">
        <v>180</v>
      </c>
      <c r="I57" s="1" t="s">
        <v>36</v>
      </c>
      <c r="J57" s="1">
        <v>55</v>
      </c>
      <c r="K57" s="1">
        <f t="shared" si="24"/>
        <v>-1</v>
      </c>
      <c r="L57" s="1"/>
      <c r="M57" s="1"/>
      <c r="N57" s="25">
        <v>136</v>
      </c>
      <c r="O57" s="1"/>
      <c r="P57" s="1">
        <f t="shared" si="2"/>
        <v>136</v>
      </c>
      <c r="Q57" s="1"/>
      <c r="R57" s="1">
        <f t="shared" si="3"/>
        <v>10.8</v>
      </c>
      <c r="S57" s="5">
        <f>14*R57-F57-O57</f>
        <v>99.200000000000017</v>
      </c>
      <c r="T57" s="5">
        <f t="shared" si="36"/>
        <v>99.200000000000017</v>
      </c>
      <c r="U57" s="5"/>
      <c r="V57" s="1">
        <f>VLOOKUP(A57,[1]Sheet!$A:$R,18,0)</f>
        <v>0</v>
      </c>
      <c r="W57" s="1">
        <f t="shared" si="31"/>
        <v>14</v>
      </c>
      <c r="X57" s="1">
        <f t="shared" si="32"/>
        <v>4.8148148148148149</v>
      </c>
      <c r="Y57" s="1">
        <v>15.2</v>
      </c>
      <c r="Z57" s="1">
        <v>12</v>
      </c>
      <c r="AA57" s="1">
        <v>15</v>
      </c>
      <c r="AB57" s="1">
        <v>18.399999999999999</v>
      </c>
      <c r="AC57" s="1">
        <v>11.6</v>
      </c>
      <c r="AD57" s="1"/>
      <c r="AE57" s="1">
        <f t="shared" si="33"/>
        <v>89.280000000000015</v>
      </c>
      <c r="AF57" s="6">
        <v>8</v>
      </c>
      <c r="AG57" s="10">
        <f t="shared" si="34"/>
        <v>12</v>
      </c>
      <c r="AH57" s="1">
        <f t="shared" si="35"/>
        <v>86.4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33</v>
      </c>
      <c r="C58" s="1">
        <v>220</v>
      </c>
      <c r="D58" s="1"/>
      <c r="E58" s="1">
        <v>52</v>
      </c>
      <c r="F58" s="1">
        <v>158</v>
      </c>
      <c r="G58" s="6">
        <v>0.9</v>
      </c>
      <c r="H58" s="1">
        <v>180</v>
      </c>
      <c r="I58" s="1" t="s">
        <v>36</v>
      </c>
      <c r="J58" s="1">
        <v>53</v>
      </c>
      <c r="K58" s="1">
        <f t="shared" si="24"/>
        <v>-1</v>
      </c>
      <c r="L58" s="1"/>
      <c r="M58" s="1"/>
      <c r="N58" s="1">
        <v>0</v>
      </c>
      <c r="O58" s="1"/>
      <c r="P58" s="1">
        <f t="shared" si="2"/>
        <v>0</v>
      </c>
      <c r="Q58" s="1"/>
      <c r="R58" s="1">
        <f t="shared" si="3"/>
        <v>10.4</v>
      </c>
      <c r="S58" s="5"/>
      <c r="T58" s="5">
        <f t="shared" si="36"/>
        <v>0</v>
      </c>
      <c r="U58" s="5"/>
      <c r="V58" s="1">
        <f>VLOOKUP(A58,[1]Sheet!$A:$R,18,0)</f>
        <v>0</v>
      </c>
      <c r="W58" s="1">
        <f t="shared" si="31"/>
        <v>15.192307692307692</v>
      </c>
      <c r="X58" s="1">
        <f t="shared" si="32"/>
        <v>15.192307692307692</v>
      </c>
      <c r="Y58" s="1">
        <v>11.4</v>
      </c>
      <c r="Z58" s="1">
        <v>18</v>
      </c>
      <c r="AA58" s="1">
        <v>12.8</v>
      </c>
      <c r="AB58" s="1">
        <v>16.600000000000001</v>
      </c>
      <c r="AC58" s="1">
        <v>0.4</v>
      </c>
      <c r="AD58" s="18" t="s">
        <v>42</v>
      </c>
      <c r="AE58" s="1">
        <f t="shared" si="33"/>
        <v>0</v>
      </c>
      <c r="AF58" s="6">
        <v>8</v>
      </c>
      <c r="AG58" s="10">
        <f t="shared" si="34"/>
        <v>0</v>
      </c>
      <c r="AH58" s="1">
        <f t="shared" si="35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45</v>
      </c>
      <c r="C59" s="1">
        <v>430</v>
      </c>
      <c r="D59" s="1"/>
      <c r="E59" s="1">
        <v>140</v>
      </c>
      <c r="F59" s="1">
        <v>275</v>
      </c>
      <c r="G59" s="6">
        <v>1</v>
      </c>
      <c r="H59" s="1">
        <v>180</v>
      </c>
      <c r="I59" s="1" t="s">
        <v>36</v>
      </c>
      <c r="J59" s="1">
        <v>140</v>
      </c>
      <c r="K59" s="1">
        <f t="shared" si="24"/>
        <v>0</v>
      </c>
      <c r="L59" s="1"/>
      <c r="M59" s="1"/>
      <c r="N59" s="1">
        <v>150</v>
      </c>
      <c r="O59" s="1">
        <f>VLOOKUP(A59,[2]Sheet!$A:$N,14,0)</f>
        <v>2995</v>
      </c>
      <c r="P59" s="24">
        <f t="shared" si="2"/>
        <v>-2845</v>
      </c>
      <c r="Q59" s="24">
        <v>2000</v>
      </c>
      <c r="R59" s="1">
        <f t="shared" si="3"/>
        <v>28</v>
      </c>
      <c r="S59" s="5"/>
      <c r="T59" s="5">
        <f t="shared" si="36"/>
        <v>0</v>
      </c>
      <c r="U59" s="5"/>
      <c r="V59" s="1">
        <f>VLOOKUP(A59,[1]Sheet!$A:$R,18,0)</f>
        <v>0</v>
      </c>
      <c r="W59" s="1">
        <f t="shared" si="31"/>
        <v>116.78571428571429</v>
      </c>
      <c r="X59" s="1">
        <f t="shared" si="32"/>
        <v>116.78571428571429</v>
      </c>
      <c r="Y59" s="1">
        <v>35</v>
      </c>
      <c r="Z59" s="1">
        <v>39</v>
      </c>
      <c r="AA59" s="1">
        <v>34</v>
      </c>
      <c r="AB59" s="1">
        <v>40</v>
      </c>
      <c r="AC59" s="1">
        <v>27</v>
      </c>
      <c r="AD59" s="1"/>
      <c r="AE59" s="1">
        <f t="shared" si="33"/>
        <v>0</v>
      </c>
      <c r="AF59" s="6">
        <v>5</v>
      </c>
      <c r="AG59" s="10">
        <f t="shared" si="34"/>
        <v>0</v>
      </c>
      <c r="AH59" s="1">
        <f t="shared" si="35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33</v>
      </c>
      <c r="C60" s="1">
        <v>30</v>
      </c>
      <c r="D60" s="1"/>
      <c r="E60" s="1">
        <v>1</v>
      </c>
      <c r="F60" s="1">
        <v>26</v>
      </c>
      <c r="G60" s="6">
        <v>1</v>
      </c>
      <c r="H60" s="1">
        <v>180</v>
      </c>
      <c r="I60" s="1" t="s">
        <v>36</v>
      </c>
      <c r="J60" s="1">
        <v>1</v>
      </c>
      <c r="K60" s="1">
        <f t="shared" si="24"/>
        <v>0</v>
      </c>
      <c r="L60" s="1"/>
      <c r="M60" s="1"/>
      <c r="N60" s="1">
        <v>0</v>
      </c>
      <c r="O60" s="1">
        <f>VLOOKUP(A60,[2]Sheet!$A:$N,14,0)</f>
        <v>910</v>
      </c>
      <c r="P60" s="24">
        <f t="shared" si="2"/>
        <v>-910</v>
      </c>
      <c r="Q60" s="24">
        <v>910</v>
      </c>
      <c r="R60" s="1">
        <f t="shared" si="3"/>
        <v>0.2</v>
      </c>
      <c r="S60" s="5"/>
      <c r="T60" s="5">
        <f t="shared" si="36"/>
        <v>0</v>
      </c>
      <c r="U60" s="5"/>
      <c r="V60" s="1">
        <f>VLOOKUP(A60,[1]Sheet!$A:$R,18,0)</f>
        <v>0</v>
      </c>
      <c r="W60" s="1">
        <f t="shared" si="31"/>
        <v>4680</v>
      </c>
      <c r="X60" s="1">
        <f t="shared" si="32"/>
        <v>4680</v>
      </c>
      <c r="Y60" s="1">
        <v>0.6</v>
      </c>
      <c r="Z60" s="1">
        <v>1.2</v>
      </c>
      <c r="AA60" s="1">
        <v>0.6</v>
      </c>
      <c r="AB60" s="1">
        <v>1.8</v>
      </c>
      <c r="AC60" s="1">
        <v>0.8</v>
      </c>
      <c r="AD60" s="18" t="s">
        <v>42</v>
      </c>
      <c r="AE60" s="1">
        <f t="shared" si="33"/>
        <v>0</v>
      </c>
      <c r="AF60" s="6">
        <v>5</v>
      </c>
      <c r="AG60" s="10">
        <f t="shared" si="34"/>
        <v>0</v>
      </c>
      <c r="AH60" s="1">
        <f t="shared" si="35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104</v>
      </c>
      <c r="B61" s="14" t="s">
        <v>33</v>
      </c>
      <c r="C61" s="14">
        <v>545</v>
      </c>
      <c r="D61" s="14"/>
      <c r="E61" s="14">
        <v>8</v>
      </c>
      <c r="F61" s="14">
        <v>537</v>
      </c>
      <c r="G61" s="15">
        <v>0</v>
      </c>
      <c r="H61" s="14">
        <v>180</v>
      </c>
      <c r="I61" s="14" t="s">
        <v>34</v>
      </c>
      <c r="J61" s="14">
        <v>8</v>
      </c>
      <c r="K61" s="14">
        <f t="shared" si="24"/>
        <v>0</v>
      </c>
      <c r="L61" s="14"/>
      <c r="M61" s="14"/>
      <c r="N61" s="14"/>
      <c r="O61" s="14"/>
      <c r="P61" s="14">
        <f t="shared" si="2"/>
        <v>0</v>
      </c>
      <c r="Q61" s="14"/>
      <c r="R61" s="14">
        <f t="shared" si="3"/>
        <v>1.6</v>
      </c>
      <c r="S61" s="16"/>
      <c r="T61" s="16"/>
      <c r="U61" s="16"/>
      <c r="V61" s="14"/>
      <c r="W61" s="14">
        <f>(F61+N61+S61)/R61</f>
        <v>335.625</v>
      </c>
      <c r="X61" s="14">
        <f>(F61+N61)/R61</f>
        <v>335.625</v>
      </c>
      <c r="Y61" s="14">
        <v>1.6</v>
      </c>
      <c r="Z61" s="14">
        <v>1.6</v>
      </c>
      <c r="AA61" s="14">
        <v>1.6</v>
      </c>
      <c r="AB61" s="14">
        <v>2.8</v>
      </c>
      <c r="AC61" s="14">
        <v>1</v>
      </c>
      <c r="AD61" s="18" t="s">
        <v>42</v>
      </c>
      <c r="AE61" s="14">
        <f t="shared" si="11"/>
        <v>0</v>
      </c>
      <c r="AF61" s="15">
        <v>0</v>
      </c>
      <c r="AG61" s="17"/>
      <c r="AH61" s="14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26" t="s">
        <v>105</v>
      </c>
      <c r="B62" s="26" t="s">
        <v>33</v>
      </c>
      <c r="C62" s="26">
        <v>72</v>
      </c>
      <c r="D62" s="26"/>
      <c r="E62" s="26">
        <v>19</v>
      </c>
      <c r="F62" s="26">
        <v>34</v>
      </c>
      <c r="G62" s="27">
        <v>0.9</v>
      </c>
      <c r="H62" s="26">
        <v>180</v>
      </c>
      <c r="I62" s="26" t="s">
        <v>36</v>
      </c>
      <c r="J62" s="26">
        <v>19</v>
      </c>
      <c r="K62" s="26">
        <f t="shared" si="24"/>
        <v>0</v>
      </c>
      <c r="L62" s="26"/>
      <c r="M62" s="26"/>
      <c r="N62" s="26">
        <v>56</v>
      </c>
      <c r="O62" s="26"/>
      <c r="P62" s="26">
        <f t="shared" si="2"/>
        <v>56</v>
      </c>
      <c r="Q62" s="26"/>
      <c r="R62" s="26">
        <f t="shared" si="3"/>
        <v>3.8</v>
      </c>
      <c r="S62" s="28">
        <f>14*R62-F62-O62</f>
        <v>19.199999999999996</v>
      </c>
      <c r="T62" s="28">
        <v>0</v>
      </c>
      <c r="U62" s="28"/>
      <c r="V62" s="26">
        <f>VLOOKUP(A62,[1]Sheet!$A:$R,18,0)</f>
        <v>0</v>
      </c>
      <c r="W62" s="26">
        <f t="shared" ref="W62:W64" si="37">(F62+O62+T62)/R62</f>
        <v>8.9473684210526319</v>
      </c>
      <c r="X62" s="26">
        <f t="shared" ref="X62:X64" si="38">(F62+O62)/R62</f>
        <v>8.9473684210526319</v>
      </c>
      <c r="Y62" s="26">
        <v>6.6</v>
      </c>
      <c r="Z62" s="26">
        <v>2.6</v>
      </c>
      <c r="AA62" s="26">
        <v>1.8</v>
      </c>
      <c r="AB62" s="26">
        <v>3.6</v>
      </c>
      <c r="AC62" s="26">
        <v>9.8000000000000007</v>
      </c>
      <c r="AD62" s="26" t="s">
        <v>138</v>
      </c>
      <c r="AE62" s="26">
        <f t="shared" ref="AE62:AE64" si="39">T62*G62</f>
        <v>0</v>
      </c>
      <c r="AF62" s="27">
        <v>8</v>
      </c>
      <c r="AG62" s="29">
        <f t="shared" ref="AG62:AG64" si="40">MROUND(T62,AF62)/AF62</f>
        <v>0</v>
      </c>
      <c r="AH62" s="26">
        <f t="shared" ref="AH62:AH64" si="41">AG62*AF62*G62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33</v>
      </c>
      <c r="C63" s="1">
        <v>41</v>
      </c>
      <c r="D63" s="1"/>
      <c r="E63" s="1">
        <v>8</v>
      </c>
      <c r="F63" s="1">
        <v>33</v>
      </c>
      <c r="G63" s="6">
        <v>0.2</v>
      </c>
      <c r="H63" s="1">
        <v>180</v>
      </c>
      <c r="I63" s="1" t="s">
        <v>36</v>
      </c>
      <c r="J63" s="1">
        <v>8</v>
      </c>
      <c r="K63" s="1">
        <f t="shared" si="24"/>
        <v>0</v>
      </c>
      <c r="L63" s="1"/>
      <c r="M63" s="1"/>
      <c r="N63" s="1">
        <v>0</v>
      </c>
      <c r="O63" s="1"/>
      <c r="P63" s="1">
        <f t="shared" si="2"/>
        <v>0</v>
      </c>
      <c r="Q63" s="1"/>
      <c r="R63" s="1">
        <f t="shared" si="3"/>
        <v>1.6</v>
      </c>
      <c r="S63" s="5"/>
      <c r="T63" s="5">
        <f t="shared" ref="T63:T64" si="42">S63</f>
        <v>0</v>
      </c>
      <c r="U63" s="5"/>
      <c r="V63" s="1">
        <f>VLOOKUP(A63,[1]Sheet!$A:$R,18,0)</f>
        <v>0</v>
      </c>
      <c r="W63" s="1">
        <f t="shared" si="37"/>
        <v>20.625</v>
      </c>
      <c r="X63" s="1">
        <f t="shared" si="38"/>
        <v>20.625</v>
      </c>
      <c r="Y63" s="1">
        <v>1.2</v>
      </c>
      <c r="Z63" s="1">
        <v>3.2</v>
      </c>
      <c r="AA63" s="1">
        <v>2.2000000000000002</v>
      </c>
      <c r="AB63" s="1">
        <v>4</v>
      </c>
      <c r="AC63" s="1">
        <v>2.6</v>
      </c>
      <c r="AD63" s="18" t="s">
        <v>42</v>
      </c>
      <c r="AE63" s="1">
        <f t="shared" si="39"/>
        <v>0</v>
      </c>
      <c r="AF63" s="6">
        <v>12</v>
      </c>
      <c r="AG63" s="10">
        <f t="shared" si="40"/>
        <v>0</v>
      </c>
      <c r="AH63" s="1">
        <f t="shared" si="41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33</v>
      </c>
      <c r="C64" s="1">
        <v>57</v>
      </c>
      <c r="D64" s="1"/>
      <c r="E64" s="1">
        <v>11</v>
      </c>
      <c r="F64" s="1">
        <v>46</v>
      </c>
      <c r="G64" s="6">
        <v>0.2</v>
      </c>
      <c r="H64" s="1">
        <v>180</v>
      </c>
      <c r="I64" s="1" t="s">
        <v>36</v>
      </c>
      <c r="J64" s="1">
        <v>11</v>
      </c>
      <c r="K64" s="1">
        <f t="shared" si="24"/>
        <v>0</v>
      </c>
      <c r="L64" s="1"/>
      <c r="M64" s="1"/>
      <c r="N64" s="1">
        <v>0</v>
      </c>
      <c r="O64" s="1"/>
      <c r="P64" s="1">
        <f t="shared" si="2"/>
        <v>0</v>
      </c>
      <c r="Q64" s="1"/>
      <c r="R64" s="1">
        <f t="shared" si="3"/>
        <v>2.2000000000000002</v>
      </c>
      <c r="S64" s="5"/>
      <c r="T64" s="5">
        <f t="shared" si="42"/>
        <v>0</v>
      </c>
      <c r="U64" s="5"/>
      <c r="V64" s="1">
        <f>VLOOKUP(A64,[1]Sheet!$A:$R,18,0)</f>
        <v>0</v>
      </c>
      <c r="W64" s="1">
        <f t="shared" si="37"/>
        <v>20.909090909090907</v>
      </c>
      <c r="X64" s="1">
        <f t="shared" si="38"/>
        <v>20.909090909090907</v>
      </c>
      <c r="Y64" s="1">
        <v>0.6</v>
      </c>
      <c r="Z64" s="1">
        <v>4</v>
      </c>
      <c r="AA64" s="1">
        <v>0.2</v>
      </c>
      <c r="AB64" s="1">
        <v>3.6</v>
      </c>
      <c r="AC64" s="1">
        <v>7.8</v>
      </c>
      <c r="AD64" s="18" t="s">
        <v>42</v>
      </c>
      <c r="AE64" s="1">
        <f t="shared" si="39"/>
        <v>0</v>
      </c>
      <c r="AF64" s="6">
        <v>8</v>
      </c>
      <c r="AG64" s="10">
        <f t="shared" si="40"/>
        <v>0</v>
      </c>
      <c r="AH64" s="1">
        <f t="shared" si="41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108</v>
      </c>
      <c r="B65" s="14" t="s">
        <v>33</v>
      </c>
      <c r="C65" s="14">
        <v>75</v>
      </c>
      <c r="D65" s="14"/>
      <c r="E65" s="14">
        <v>3</v>
      </c>
      <c r="F65" s="14">
        <v>72</v>
      </c>
      <c r="G65" s="15">
        <v>0</v>
      </c>
      <c r="H65" s="14">
        <v>180</v>
      </c>
      <c r="I65" s="14" t="s">
        <v>34</v>
      </c>
      <c r="J65" s="14">
        <v>3</v>
      </c>
      <c r="K65" s="14">
        <f t="shared" si="24"/>
        <v>0</v>
      </c>
      <c r="L65" s="14"/>
      <c r="M65" s="14"/>
      <c r="N65" s="14"/>
      <c r="O65" s="14"/>
      <c r="P65" s="14">
        <f t="shared" si="2"/>
        <v>0</v>
      </c>
      <c r="Q65" s="14"/>
      <c r="R65" s="14">
        <f t="shared" si="3"/>
        <v>0.6</v>
      </c>
      <c r="S65" s="16"/>
      <c r="T65" s="16"/>
      <c r="U65" s="16"/>
      <c r="V65" s="14"/>
      <c r="W65" s="14">
        <f>(F65+N65+S65)/R65</f>
        <v>120</v>
      </c>
      <c r="X65" s="14">
        <f>(F65+N65)/R65</f>
        <v>120</v>
      </c>
      <c r="Y65" s="14">
        <v>4.4000000000000004</v>
      </c>
      <c r="Z65" s="14">
        <v>1.6</v>
      </c>
      <c r="AA65" s="14">
        <v>5</v>
      </c>
      <c r="AB65" s="14">
        <v>1.6</v>
      </c>
      <c r="AC65" s="14">
        <v>2</v>
      </c>
      <c r="AD65" s="18" t="s">
        <v>42</v>
      </c>
      <c r="AE65" s="14">
        <f t="shared" si="11"/>
        <v>0</v>
      </c>
      <c r="AF65" s="15">
        <v>0</v>
      </c>
      <c r="AG65" s="17"/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109</v>
      </c>
      <c r="B66" s="14" t="s">
        <v>33</v>
      </c>
      <c r="C66" s="14">
        <v>72</v>
      </c>
      <c r="D66" s="14"/>
      <c r="E66" s="14">
        <v>5</v>
      </c>
      <c r="F66" s="14">
        <v>67</v>
      </c>
      <c r="G66" s="15">
        <v>0</v>
      </c>
      <c r="H66" s="14">
        <v>180</v>
      </c>
      <c r="I66" s="14" t="s">
        <v>34</v>
      </c>
      <c r="J66" s="14">
        <v>5</v>
      </c>
      <c r="K66" s="14">
        <f t="shared" si="24"/>
        <v>0</v>
      </c>
      <c r="L66" s="14"/>
      <c r="M66" s="14"/>
      <c r="N66" s="14"/>
      <c r="O66" s="14"/>
      <c r="P66" s="14">
        <f t="shared" si="2"/>
        <v>0</v>
      </c>
      <c r="Q66" s="14"/>
      <c r="R66" s="14">
        <f t="shared" si="3"/>
        <v>1</v>
      </c>
      <c r="S66" s="16"/>
      <c r="T66" s="16"/>
      <c r="U66" s="16"/>
      <c r="V66" s="14"/>
      <c r="W66" s="14">
        <f>(F66+N66+S66)/R66</f>
        <v>67</v>
      </c>
      <c r="X66" s="14">
        <f>(F66+N66)/R66</f>
        <v>67</v>
      </c>
      <c r="Y66" s="14">
        <v>5.4</v>
      </c>
      <c r="Z66" s="14">
        <v>1.6</v>
      </c>
      <c r="AA66" s="14">
        <v>3.4</v>
      </c>
      <c r="AB66" s="14">
        <v>3.6</v>
      </c>
      <c r="AC66" s="14">
        <v>0.6</v>
      </c>
      <c r="AD66" s="18" t="s">
        <v>42</v>
      </c>
      <c r="AE66" s="14">
        <f t="shared" si="11"/>
        <v>0</v>
      </c>
      <c r="AF66" s="15">
        <v>0</v>
      </c>
      <c r="AG66" s="17"/>
      <c r="AH66" s="1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33</v>
      </c>
      <c r="C67" s="1">
        <v>91</v>
      </c>
      <c r="D67" s="1"/>
      <c r="E67" s="1">
        <v>23</v>
      </c>
      <c r="F67" s="1">
        <v>68</v>
      </c>
      <c r="G67" s="6">
        <v>0.2</v>
      </c>
      <c r="H67" s="1">
        <v>180</v>
      </c>
      <c r="I67" s="1" t="s">
        <v>36</v>
      </c>
      <c r="J67" s="1">
        <v>23</v>
      </c>
      <c r="K67" s="1">
        <f t="shared" ref="K67:K85" si="43">E67-J67</f>
        <v>0</v>
      </c>
      <c r="L67" s="1"/>
      <c r="M67" s="1"/>
      <c r="N67" s="1">
        <v>0</v>
      </c>
      <c r="O67" s="1"/>
      <c r="P67" s="1">
        <f t="shared" si="2"/>
        <v>0</v>
      </c>
      <c r="Q67" s="1"/>
      <c r="R67" s="1">
        <f t="shared" si="3"/>
        <v>4.5999999999999996</v>
      </c>
      <c r="S67" s="5"/>
      <c r="T67" s="5">
        <f>S67</f>
        <v>0</v>
      </c>
      <c r="U67" s="5"/>
      <c r="V67" s="1">
        <f>VLOOKUP(A67,[1]Sheet!$A:$R,18,0)</f>
        <v>0</v>
      </c>
      <c r="W67" s="1">
        <f>(F67+O67+T67)/R67</f>
        <v>14.782608695652176</v>
      </c>
      <c r="X67" s="1">
        <f>(F67+O67)/R67</f>
        <v>14.782608695652176</v>
      </c>
      <c r="Y67" s="1">
        <v>0.6</v>
      </c>
      <c r="Z67" s="1">
        <v>5.6</v>
      </c>
      <c r="AA67" s="1">
        <v>5.4</v>
      </c>
      <c r="AB67" s="1">
        <v>8</v>
      </c>
      <c r="AC67" s="1">
        <v>12.8</v>
      </c>
      <c r="AD67" s="18" t="s">
        <v>42</v>
      </c>
      <c r="AE67" s="1">
        <f>T67*G67</f>
        <v>0</v>
      </c>
      <c r="AF67" s="6">
        <v>8</v>
      </c>
      <c r="AG67" s="10">
        <f>MROUND(T67,AF67)/AF67</f>
        <v>0</v>
      </c>
      <c r="AH67" s="1">
        <f>AG67*AF67*G67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111</v>
      </c>
      <c r="B68" s="14" t="s">
        <v>33</v>
      </c>
      <c r="C68" s="14">
        <v>12</v>
      </c>
      <c r="D68" s="14"/>
      <c r="E68" s="14"/>
      <c r="F68" s="14">
        <v>11</v>
      </c>
      <c r="G68" s="15">
        <v>0</v>
      </c>
      <c r="H68" s="14" t="e">
        <v>#N/A</v>
      </c>
      <c r="I68" s="14" t="s">
        <v>34</v>
      </c>
      <c r="J68" s="14"/>
      <c r="K68" s="14">
        <f t="shared" si="43"/>
        <v>0</v>
      </c>
      <c r="L68" s="14"/>
      <c r="M68" s="14"/>
      <c r="N68" s="14"/>
      <c r="O68" s="14"/>
      <c r="P68" s="14">
        <f t="shared" si="2"/>
        <v>0</v>
      </c>
      <c r="Q68" s="14"/>
      <c r="R68" s="14">
        <f t="shared" si="3"/>
        <v>0</v>
      </c>
      <c r="S68" s="16"/>
      <c r="T68" s="16"/>
      <c r="U68" s="16"/>
      <c r="V68" s="14"/>
      <c r="W68" s="14" t="e">
        <f>(F68+N68+S68)/R68</f>
        <v>#DIV/0!</v>
      </c>
      <c r="X68" s="14" t="e">
        <f>(F68+N68)/R68</f>
        <v>#DIV/0!</v>
      </c>
      <c r="Y68" s="14">
        <v>0.2</v>
      </c>
      <c r="Z68" s="14">
        <v>6</v>
      </c>
      <c r="AA68" s="14">
        <v>2.6</v>
      </c>
      <c r="AB68" s="14">
        <v>0.2</v>
      </c>
      <c r="AC68" s="14">
        <v>0.8</v>
      </c>
      <c r="AD68" s="20" t="s">
        <v>42</v>
      </c>
      <c r="AE68" s="14">
        <f t="shared" ref="AE68:AE71" si="44">S68*G68</f>
        <v>0</v>
      </c>
      <c r="AF68" s="15">
        <v>0</v>
      </c>
      <c r="AG68" s="17"/>
      <c r="AH68" s="14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112</v>
      </c>
      <c r="B69" s="14" t="s">
        <v>33</v>
      </c>
      <c r="C69" s="14">
        <v>26</v>
      </c>
      <c r="D69" s="14"/>
      <c r="E69" s="14">
        <v>1</v>
      </c>
      <c r="F69" s="14">
        <v>25</v>
      </c>
      <c r="G69" s="15">
        <v>0</v>
      </c>
      <c r="H69" s="14" t="e">
        <v>#N/A</v>
      </c>
      <c r="I69" s="14" t="s">
        <v>34</v>
      </c>
      <c r="J69" s="14">
        <v>1</v>
      </c>
      <c r="K69" s="14">
        <f t="shared" si="43"/>
        <v>0</v>
      </c>
      <c r="L69" s="14"/>
      <c r="M69" s="14"/>
      <c r="N69" s="14"/>
      <c r="O69" s="14"/>
      <c r="P69" s="14">
        <f t="shared" si="2"/>
        <v>0</v>
      </c>
      <c r="Q69" s="14"/>
      <c r="R69" s="14">
        <f t="shared" si="3"/>
        <v>0.2</v>
      </c>
      <c r="S69" s="16"/>
      <c r="T69" s="16"/>
      <c r="U69" s="16"/>
      <c r="V69" s="14"/>
      <c r="W69" s="14">
        <f>(F69+N69+S69)/R69</f>
        <v>125</v>
      </c>
      <c r="X69" s="14">
        <f>(F69+N69)/R69</f>
        <v>125</v>
      </c>
      <c r="Y69" s="14">
        <v>0</v>
      </c>
      <c r="Z69" s="14">
        <v>6</v>
      </c>
      <c r="AA69" s="14">
        <v>2.6</v>
      </c>
      <c r="AB69" s="14">
        <v>0.2</v>
      </c>
      <c r="AC69" s="14">
        <v>1.6</v>
      </c>
      <c r="AD69" s="18" t="s">
        <v>42</v>
      </c>
      <c r="AE69" s="14">
        <f t="shared" si="44"/>
        <v>0</v>
      </c>
      <c r="AF69" s="15">
        <v>0</v>
      </c>
      <c r="AG69" s="17"/>
      <c r="AH69" s="14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113</v>
      </c>
      <c r="B70" s="14" t="s">
        <v>33</v>
      </c>
      <c r="C70" s="14">
        <v>26</v>
      </c>
      <c r="D70" s="14"/>
      <c r="E70" s="14"/>
      <c r="F70" s="14">
        <v>26</v>
      </c>
      <c r="G70" s="15">
        <v>0</v>
      </c>
      <c r="H70" s="14" t="e">
        <v>#N/A</v>
      </c>
      <c r="I70" s="14" t="s">
        <v>34</v>
      </c>
      <c r="J70" s="14"/>
      <c r="K70" s="14">
        <f t="shared" si="43"/>
        <v>0</v>
      </c>
      <c r="L70" s="14"/>
      <c r="M70" s="14"/>
      <c r="N70" s="14"/>
      <c r="O70" s="14"/>
      <c r="P70" s="14">
        <f t="shared" si="2"/>
        <v>0</v>
      </c>
      <c r="Q70" s="14"/>
      <c r="R70" s="14">
        <f t="shared" si="3"/>
        <v>0</v>
      </c>
      <c r="S70" s="16"/>
      <c r="T70" s="16"/>
      <c r="U70" s="16"/>
      <c r="V70" s="14"/>
      <c r="W70" s="14" t="e">
        <f>(F70+N70+S70)/R70</f>
        <v>#DIV/0!</v>
      </c>
      <c r="X70" s="14" t="e">
        <f>(F70+N70)/R70</f>
        <v>#DIV/0!</v>
      </c>
      <c r="Y70" s="14">
        <v>0</v>
      </c>
      <c r="Z70" s="14">
        <v>0.8</v>
      </c>
      <c r="AA70" s="14">
        <v>0.2</v>
      </c>
      <c r="AB70" s="14">
        <v>0</v>
      </c>
      <c r="AC70" s="14">
        <v>0.2</v>
      </c>
      <c r="AD70" s="20" t="s">
        <v>42</v>
      </c>
      <c r="AE70" s="14">
        <f t="shared" si="44"/>
        <v>0</v>
      </c>
      <c r="AF70" s="15">
        <v>0</v>
      </c>
      <c r="AG70" s="17"/>
      <c r="AH70" s="14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114</v>
      </c>
      <c r="B71" s="14" t="s">
        <v>45</v>
      </c>
      <c r="C71" s="14">
        <v>-11</v>
      </c>
      <c r="D71" s="14">
        <v>16.5</v>
      </c>
      <c r="E71" s="19">
        <v>5.5</v>
      </c>
      <c r="F71" s="14"/>
      <c r="G71" s="15">
        <v>0</v>
      </c>
      <c r="H71" s="14" t="e">
        <v>#N/A</v>
      </c>
      <c r="I71" s="14" t="s">
        <v>34</v>
      </c>
      <c r="J71" s="14">
        <v>7</v>
      </c>
      <c r="K71" s="14">
        <f t="shared" si="43"/>
        <v>-1.5</v>
      </c>
      <c r="L71" s="14"/>
      <c r="M71" s="14"/>
      <c r="N71" s="14"/>
      <c r="O71" s="14"/>
      <c r="P71" s="14">
        <f t="shared" ref="P71:P85" si="45">N71-O71</f>
        <v>0</v>
      </c>
      <c r="Q71" s="14"/>
      <c r="R71" s="14">
        <f t="shared" ref="R71:R85" si="46">E71/5</f>
        <v>1.1000000000000001</v>
      </c>
      <c r="S71" s="16"/>
      <c r="T71" s="16"/>
      <c r="U71" s="16"/>
      <c r="V71" s="14"/>
      <c r="W71" s="14">
        <f>(F71+N71+S71)/R71</f>
        <v>0</v>
      </c>
      <c r="X71" s="14">
        <f>(F71+N71)/R71</f>
        <v>0</v>
      </c>
      <c r="Y71" s="14">
        <v>0</v>
      </c>
      <c r="Z71" s="14">
        <v>2.2000000000000002</v>
      </c>
      <c r="AA71" s="14">
        <v>0</v>
      </c>
      <c r="AB71" s="14">
        <v>0</v>
      </c>
      <c r="AC71" s="14">
        <v>0</v>
      </c>
      <c r="AD71" s="14" t="s">
        <v>115</v>
      </c>
      <c r="AE71" s="14">
        <f t="shared" si="44"/>
        <v>0</v>
      </c>
      <c r="AF71" s="15">
        <v>0</v>
      </c>
      <c r="AG71" s="17"/>
      <c r="AH71" s="14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45</v>
      </c>
      <c r="C72" s="1">
        <v>278.3</v>
      </c>
      <c r="D72" s="1"/>
      <c r="E72" s="1">
        <v>60.7</v>
      </c>
      <c r="F72" s="1">
        <v>217.6</v>
      </c>
      <c r="G72" s="6">
        <v>1</v>
      </c>
      <c r="H72" s="1">
        <v>180</v>
      </c>
      <c r="I72" s="1" t="s">
        <v>36</v>
      </c>
      <c r="J72" s="1">
        <v>61.4</v>
      </c>
      <c r="K72" s="1">
        <f t="shared" si="43"/>
        <v>-0.69999999999999574</v>
      </c>
      <c r="L72" s="1"/>
      <c r="M72" s="1"/>
      <c r="N72" s="25">
        <v>24</v>
      </c>
      <c r="O72" s="1"/>
      <c r="P72" s="1">
        <f t="shared" si="45"/>
        <v>24</v>
      </c>
      <c r="Q72" s="1"/>
      <c r="R72" s="1">
        <f t="shared" si="46"/>
        <v>12.14</v>
      </c>
      <c r="S72" s="5"/>
      <c r="T72" s="5">
        <v>50</v>
      </c>
      <c r="U72" s="5">
        <f>VLOOKUP(A72,[1]Sheet!$A:$Q,17,0)</f>
        <v>50</v>
      </c>
      <c r="V72" s="1" t="str">
        <f>VLOOKUP(A72,[1]Sheet!$A:$R,18,0)</f>
        <v>готовы взять 50 кг</v>
      </c>
      <c r="W72" s="1">
        <f t="shared" ref="W72:W85" si="47">(F72+O72+T72)/R72</f>
        <v>22.042833607907745</v>
      </c>
      <c r="X72" s="1">
        <f t="shared" ref="X72:X85" si="48">(F72+O72)/R72</f>
        <v>17.924217462932454</v>
      </c>
      <c r="Y72" s="1">
        <v>18.739999999999998</v>
      </c>
      <c r="Z72" s="1">
        <v>15.6</v>
      </c>
      <c r="AA72" s="1">
        <v>15.6</v>
      </c>
      <c r="AB72" s="1">
        <v>19.8</v>
      </c>
      <c r="AC72" s="1">
        <v>0</v>
      </c>
      <c r="AD72" s="18" t="s">
        <v>42</v>
      </c>
      <c r="AE72" s="1">
        <f t="shared" ref="AE72:AE85" si="49">T72*G72</f>
        <v>50</v>
      </c>
      <c r="AF72" s="6">
        <v>3</v>
      </c>
      <c r="AG72" s="10">
        <f t="shared" ref="AG72:AG85" si="50">MROUND(T72,AF72)/AF72</f>
        <v>17</v>
      </c>
      <c r="AH72" s="1">
        <f t="shared" ref="AH72:AH85" si="51">AG72*AF72*G72</f>
        <v>51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33</v>
      </c>
      <c r="C73" s="1">
        <v>522</v>
      </c>
      <c r="D73" s="1"/>
      <c r="E73" s="1">
        <v>228</v>
      </c>
      <c r="F73" s="1">
        <v>273</v>
      </c>
      <c r="G73" s="6">
        <v>0.25</v>
      </c>
      <c r="H73" s="1">
        <v>180</v>
      </c>
      <c r="I73" s="1" t="s">
        <v>36</v>
      </c>
      <c r="J73" s="1">
        <v>204</v>
      </c>
      <c r="K73" s="1">
        <f t="shared" si="43"/>
        <v>24</v>
      </c>
      <c r="L73" s="1"/>
      <c r="M73" s="1"/>
      <c r="N73" s="1">
        <v>144</v>
      </c>
      <c r="O73" s="1">
        <f>VLOOKUP(A73,[2]Sheet!$A:$N,14,0)</f>
        <v>744</v>
      </c>
      <c r="P73" s="24">
        <f t="shared" si="45"/>
        <v>-600</v>
      </c>
      <c r="Q73" s="24"/>
      <c r="R73" s="1">
        <f t="shared" si="46"/>
        <v>45.6</v>
      </c>
      <c r="S73" s="5"/>
      <c r="T73" s="5">
        <f t="shared" ref="T73:T85" si="52">S73</f>
        <v>0</v>
      </c>
      <c r="U73" s="5"/>
      <c r="V73" s="1">
        <f>VLOOKUP(A73,[1]Sheet!$A:$R,18,0)</f>
        <v>0</v>
      </c>
      <c r="W73" s="1">
        <f t="shared" si="47"/>
        <v>22.302631578947366</v>
      </c>
      <c r="X73" s="1">
        <f t="shared" si="48"/>
        <v>22.302631578947366</v>
      </c>
      <c r="Y73" s="1">
        <v>40.200000000000003</v>
      </c>
      <c r="Z73" s="1">
        <v>46.8</v>
      </c>
      <c r="AA73" s="1">
        <v>56</v>
      </c>
      <c r="AB73" s="1">
        <v>46.2</v>
      </c>
      <c r="AC73" s="1">
        <v>44.2</v>
      </c>
      <c r="AD73" s="1"/>
      <c r="AE73" s="1">
        <f t="shared" si="49"/>
        <v>0</v>
      </c>
      <c r="AF73" s="6">
        <v>12</v>
      </c>
      <c r="AG73" s="10">
        <f t="shared" si="50"/>
        <v>0</v>
      </c>
      <c r="AH73" s="1">
        <f t="shared" si="51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118</v>
      </c>
      <c r="B74" s="1" t="s">
        <v>33</v>
      </c>
      <c r="C74" s="1">
        <v>455</v>
      </c>
      <c r="D74" s="1"/>
      <c r="E74" s="1">
        <v>106</v>
      </c>
      <c r="F74" s="1">
        <v>341</v>
      </c>
      <c r="G74" s="6">
        <v>0.3</v>
      </c>
      <c r="H74" s="1">
        <v>180</v>
      </c>
      <c r="I74" s="1" t="s">
        <v>36</v>
      </c>
      <c r="J74" s="1">
        <v>99</v>
      </c>
      <c r="K74" s="1">
        <f t="shared" si="43"/>
        <v>7</v>
      </c>
      <c r="L74" s="1"/>
      <c r="M74" s="1"/>
      <c r="N74" s="1">
        <v>0</v>
      </c>
      <c r="O74" s="1"/>
      <c r="P74" s="1">
        <f t="shared" si="45"/>
        <v>0</v>
      </c>
      <c r="Q74" s="1"/>
      <c r="R74" s="1">
        <f t="shared" si="46"/>
        <v>21.2</v>
      </c>
      <c r="S74" s="5"/>
      <c r="T74" s="5">
        <f t="shared" si="52"/>
        <v>0</v>
      </c>
      <c r="U74" s="5"/>
      <c r="V74" s="1">
        <f>VLOOKUP(A74,[1]Sheet!$A:$R,18,0)</f>
        <v>0</v>
      </c>
      <c r="W74" s="1">
        <f t="shared" si="47"/>
        <v>16.084905660377359</v>
      </c>
      <c r="X74" s="1">
        <f t="shared" si="48"/>
        <v>16.084905660377359</v>
      </c>
      <c r="Y74" s="1">
        <v>11.6</v>
      </c>
      <c r="Z74" s="1">
        <v>16.2</v>
      </c>
      <c r="AA74" s="1">
        <v>42</v>
      </c>
      <c r="AB74" s="1">
        <v>20.6</v>
      </c>
      <c r="AC74" s="1">
        <v>23</v>
      </c>
      <c r="AD74" s="1"/>
      <c r="AE74" s="1">
        <f t="shared" si="49"/>
        <v>0</v>
      </c>
      <c r="AF74" s="6">
        <v>12</v>
      </c>
      <c r="AG74" s="10">
        <f t="shared" si="50"/>
        <v>0</v>
      </c>
      <c r="AH74" s="1">
        <f t="shared" si="51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45</v>
      </c>
      <c r="C75" s="1">
        <v>78</v>
      </c>
      <c r="D75" s="1"/>
      <c r="E75" s="1">
        <v>23.4</v>
      </c>
      <c r="F75" s="1">
        <v>43.8</v>
      </c>
      <c r="G75" s="6">
        <v>1</v>
      </c>
      <c r="H75" s="1">
        <v>180</v>
      </c>
      <c r="I75" s="1" t="s">
        <v>36</v>
      </c>
      <c r="J75" s="1">
        <v>22.9</v>
      </c>
      <c r="K75" s="1">
        <f t="shared" si="43"/>
        <v>0.5</v>
      </c>
      <c r="L75" s="1"/>
      <c r="M75" s="1"/>
      <c r="N75" s="25">
        <v>48.6</v>
      </c>
      <c r="O75" s="1"/>
      <c r="P75" s="1">
        <f t="shared" si="45"/>
        <v>48.6</v>
      </c>
      <c r="Q75" s="1"/>
      <c r="R75" s="1">
        <f t="shared" si="46"/>
        <v>4.68</v>
      </c>
      <c r="S75" s="5">
        <v>9</v>
      </c>
      <c r="T75" s="5">
        <f>S75</f>
        <v>9</v>
      </c>
      <c r="U75" s="5"/>
      <c r="V75" s="1">
        <f>VLOOKUP(A75,[1]Sheet!$A:$R,18,0)</f>
        <v>0</v>
      </c>
      <c r="W75" s="1">
        <f t="shared" si="47"/>
        <v>11.282051282051283</v>
      </c>
      <c r="X75" s="1">
        <f t="shared" si="48"/>
        <v>9.3589743589743595</v>
      </c>
      <c r="Y75" s="1">
        <v>7.2</v>
      </c>
      <c r="Z75" s="1">
        <v>6.8400000000000007</v>
      </c>
      <c r="AA75" s="1">
        <v>7.2</v>
      </c>
      <c r="AB75" s="1">
        <v>7.8</v>
      </c>
      <c r="AC75" s="1">
        <v>7.56</v>
      </c>
      <c r="AD75" s="1"/>
      <c r="AE75" s="1">
        <f t="shared" si="49"/>
        <v>9</v>
      </c>
      <c r="AF75" s="6">
        <v>1.8</v>
      </c>
      <c r="AG75" s="10">
        <f t="shared" si="50"/>
        <v>5</v>
      </c>
      <c r="AH75" s="1">
        <f t="shared" si="51"/>
        <v>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33</v>
      </c>
      <c r="C76" s="1">
        <v>419</v>
      </c>
      <c r="D76" s="1"/>
      <c r="E76" s="1">
        <v>101</v>
      </c>
      <c r="F76" s="1">
        <v>274</v>
      </c>
      <c r="G76" s="6">
        <v>0.3</v>
      </c>
      <c r="H76" s="1">
        <v>180</v>
      </c>
      <c r="I76" s="1" t="s">
        <v>36</v>
      </c>
      <c r="J76" s="1">
        <v>93</v>
      </c>
      <c r="K76" s="1">
        <f t="shared" si="43"/>
        <v>8</v>
      </c>
      <c r="L76" s="1"/>
      <c r="M76" s="1"/>
      <c r="N76" s="1">
        <v>0</v>
      </c>
      <c r="O76" s="1"/>
      <c r="P76" s="1">
        <f t="shared" si="45"/>
        <v>0</v>
      </c>
      <c r="Q76" s="1"/>
      <c r="R76" s="1">
        <f t="shared" si="46"/>
        <v>20.2</v>
      </c>
      <c r="S76" s="5"/>
      <c r="T76" s="5">
        <f t="shared" si="52"/>
        <v>0</v>
      </c>
      <c r="U76" s="5"/>
      <c r="V76" s="1">
        <f>VLOOKUP(A76,[1]Sheet!$A:$R,18,0)</f>
        <v>0</v>
      </c>
      <c r="W76" s="1">
        <f t="shared" si="47"/>
        <v>13.564356435643564</v>
      </c>
      <c r="X76" s="1">
        <f t="shared" si="48"/>
        <v>13.564356435643564</v>
      </c>
      <c r="Y76" s="1">
        <v>16</v>
      </c>
      <c r="Z76" s="1">
        <v>14.4</v>
      </c>
      <c r="AA76" s="1">
        <v>37.799999999999997</v>
      </c>
      <c r="AB76" s="1">
        <v>19</v>
      </c>
      <c r="AC76" s="1">
        <v>20.399999999999999</v>
      </c>
      <c r="AD76" s="1"/>
      <c r="AE76" s="1">
        <f t="shared" si="49"/>
        <v>0</v>
      </c>
      <c r="AF76" s="6">
        <v>12</v>
      </c>
      <c r="AG76" s="10">
        <f t="shared" si="50"/>
        <v>0</v>
      </c>
      <c r="AH76" s="1">
        <f t="shared" si="51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33</v>
      </c>
      <c r="C77" s="1">
        <v>172</v>
      </c>
      <c r="D77" s="1"/>
      <c r="E77" s="1">
        <v>39</v>
      </c>
      <c r="F77" s="1">
        <v>33</v>
      </c>
      <c r="G77" s="6">
        <v>0.2</v>
      </c>
      <c r="H77" s="1">
        <v>365</v>
      </c>
      <c r="I77" s="1" t="s">
        <v>36</v>
      </c>
      <c r="J77" s="1">
        <v>33</v>
      </c>
      <c r="K77" s="1">
        <f t="shared" si="43"/>
        <v>6</v>
      </c>
      <c r="L77" s="1"/>
      <c r="M77" s="1"/>
      <c r="N77" s="25">
        <v>264</v>
      </c>
      <c r="O77" s="1"/>
      <c r="P77" s="1">
        <f t="shared" si="45"/>
        <v>264</v>
      </c>
      <c r="Q77" s="1"/>
      <c r="R77" s="1">
        <f t="shared" si="46"/>
        <v>7.8</v>
      </c>
      <c r="S77" s="5">
        <f>14*R77-F77-O77</f>
        <v>76.2</v>
      </c>
      <c r="T77" s="5">
        <f t="shared" si="52"/>
        <v>76.2</v>
      </c>
      <c r="U77" s="5"/>
      <c r="V77" s="1">
        <f>VLOOKUP(A77,[1]Sheet!$A:$R,18,0)</f>
        <v>0</v>
      </c>
      <c r="W77" s="1">
        <f t="shared" si="47"/>
        <v>14</v>
      </c>
      <c r="X77" s="1">
        <f t="shared" si="48"/>
        <v>4.2307692307692308</v>
      </c>
      <c r="Y77" s="1">
        <v>25.8</v>
      </c>
      <c r="Z77" s="1">
        <v>13.4</v>
      </c>
      <c r="AA77" s="1">
        <v>15.2</v>
      </c>
      <c r="AB77" s="1">
        <v>13.4</v>
      </c>
      <c r="AC77" s="1">
        <v>21</v>
      </c>
      <c r="AD77" s="1"/>
      <c r="AE77" s="1">
        <f t="shared" si="49"/>
        <v>15.240000000000002</v>
      </c>
      <c r="AF77" s="6">
        <v>6</v>
      </c>
      <c r="AG77" s="10">
        <f t="shared" si="50"/>
        <v>13</v>
      </c>
      <c r="AH77" s="1">
        <f t="shared" si="51"/>
        <v>15.600000000000001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33</v>
      </c>
      <c r="C78" s="1">
        <v>298</v>
      </c>
      <c r="D78" s="1"/>
      <c r="E78" s="1">
        <v>77</v>
      </c>
      <c r="F78" s="1">
        <v>122</v>
      </c>
      <c r="G78" s="6">
        <v>0.2</v>
      </c>
      <c r="H78" s="1">
        <v>365</v>
      </c>
      <c r="I78" s="1" t="s">
        <v>36</v>
      </c>
      <c r="J78" s="1">
        <v>72</v>
      </c>
      <c r="K78" s="1">
        <f t="shared" si="43"/>
        <v>5</v>
      </c>
      <c r="L78" s="1"/>
      <c r="M78" s="1"/>
      <c r="N78" s="25">
        <v>198</v>
      </c>
      <c r="O78" s="1"/>
      <c r="P78" s="1">
        <f t="shared" si="45"/>
        <v>198</v>
      </c>
      <c r="Q78" s="1"/>
      <c r="R78" s="1">
        <f t="shared" si="46"/>
        <v>15.4</v>
      </c>
      <c r="S78" s="5">
        <f>14*R78-F78-O78</f>
        <v>93.6</v>
      </c>
      <c r="T78" s="5">
        <f t="shared" si="52"/>
        <v>93.6</v>
      </c>
      <c r="U78" s="5"/>
      <c r="V78" s="1">
        <f>VLOOKUP(A78,[1]Sheet!$A:$R,18,0)</f>
        <v>0</v>
      </c>
      <c r="W78" s="1">
        <f t="shared" si="47"/>
        <v>14</v>
      </c>
      <c r="X78" s="1">
        <f t="shared" si="48"/>
        <v>7.9220779220779223</v>
      </c>
      <c r="Y78" s="1">
        <v>24.8</v>
      </c>
      <c r="Z78" s="1">
        <v>21.4</v>
      </c>
      <c r="AA78" s="1">
        <v>28</v>
      </c>
      <c r="AB78" s="1">
        <v>16.8</v>
      </c>
      <c r="AC78" s="1">
        <v>23.2</v>
      </c>
      <c r="AD78" s="1"/>
      <c r="AE78" s="1">
        <f t="shared" si="49"/>
        <v>18.72</v>
      </c>
      <c r="AF78" s="6">
        <v>6</v>
      </c>
      <c r="AG78" s="10">
        <f t="shared" si="50"/>
        <v>16</v>
      </c>
      <c r="AH78" s="1">
        <f t="shared" si="51"/>
        <v>19.200000000000003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33</v>
      </c>
      <c r="C79" s="1">
        <v>187</v>
      </c>
      <c r="D79" s="1"/>
      <c r="E79" s="1">
        <v>16</v>
      </c>
      <c r="F79" s="1">
        <v>170</v>
      </c>
      <c r="G79" s="6">
        <v>0.3</v>
      </c>
      <c r="H79" s="1">
        <v>180</v>
      </c>
      <c r="I79" s="1" t="s">
        <v>36</v>
      </c>
      <c r="J79" s="1">
        <v>16</v>
      </c>
      <c r="K79" s="1">
        <f t="shared" si="43"/>
        <v>0</v>
      </c>
      <c r="L79" s="1"/>
      <c r="M79" s="1"/>
      <c r="N79" s="1">
        <v>0</v>
      </c>
      <c r="O79" s="1"/>
      <c r="P79" s="1">
        <f t="shared" si="45"/>
        <v>0</v>
      </c>
      <c r="Q79" s="1"/>
      <c r="R79" s="1">
        <f t="shared" si="46"/>
        <v>3.2</v>
      </c>
      <c r="S79" s="5"/>
      <c r="T79" s="5">
        <f t="shared" si="52"/>
        <v>0</v>
      </c>
      <c r="U79" s="5"/>
      <c r="V79" s="1">
        <f>VLOOKUP(A79,[1]Sheet!$A:$R,18,0)</f>
        <v>0</v>
      </c>
      <c r="W79" s="1">
        <f t="shared" si="47"/>
        <v>53.125</v>
      </c>
      <c r="X79" s="1">
        <f t="shared" si="48"/>
        <v>53.125</v>
      </c>
      <c r="Y79" s="1">
        <v>3</v>
      </c>
      <c r="Z79" s="1">
        <v>7.8</v>
      </c>
      <c r="AA79" s="1">
        <v>15.6</v>
      </c>
      <c r="AB79" s="1">
        <v>1.8</v>
      </c>
      <c r="AC79" s="1">
        <v>5.4</v>
      </c>
      <c r="AD79" s="18" t="s">
        <v>42</v>
      </c>
      <c r="AE79" s="1">
        <f t="shared" si="49"/>
        <v>0</v>
      </c>
      <c r="AF79" s="6">
        <v>14</v>
      </c>
      <c r="AG79" s="10">
        <f t="shared" si="50"/>
        <v>0</v>
      </c>
      <c r="AH79" s="1">
        <f t="shared" si="51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33</v>
      </c>
      <c r="C80" s="1">
        <v>87</v>
      </c>
      <c r="D80" s="1"/>
      <c r="E80" s="1">
        <v>20</v>
      </c>
      <c r="F80" s="1">
        <v>67</v>
      </c>
      <c r="G80" s="6">
        <v>0.48</v>
      </c>
      <c r="H80" s="1">
        <v>180</v>
      </c>
      <c r="I80" s="1" t="s">
        <v>36</v>
      </c>
      <c r="J80" s="1">
        <v>16</v>
      </c>
      <c r="K80" s="1">
        <f t="shared" si="43"/>
        <v>4</v>
      </c>
      <c r="L80" s="1"/>
      <c r="M80" s="1"/>
      <c r="N80" s="25">
        <v>24</v>
      </c>
      <c r="O80" s="1"/>
      <c r="P80" s="1">
        <f t="shared" si="45"/>
        <v>24</v>
      </c>
      <c r="Q80" s="1"/>
      <c r="R80" s="1">
        <f t="shared" si="46"/>
        <v>4</v>
      </c>
      <c r="S80" s="5"/>
      <c r="T80" s="5">
        <f t="shared" si="52"/>
        <v>0</v>
      </c>
      <c r="U80" s="5"/>
      <c r="V80" s="1">
        <f>VLOOKUP(A80,[1]Sheet!$A:$R,18,0)</f>
        <v>0</v>
      </c>
      <c r="W80" s="1">
        <f t="shared" si="47"/>
        <v>16.75</v>
      </c>
      <c r="X80" s="1">
        <f t="shared" si="48"/>
        <v>16.75</v>
      </c>
      <c r="Y80" s="1">
        <v>6.8</v>
      </c>
      <c r="Z80" s="1">
        <v>6</v>
      </c>
      <c r="AA80" s="1">
        <v>9.8000000000000007</v>
      </c>
      <c r="AB80" s="1">
        <v>3.8</v>
      </c>
      <c r="AC80" s="1">
        <v>14</v>
      </c>
      <c r="AD80" s="1"/>
      <c r="AE80" s="1">
        <f t="shared" si="49"/>
        <v>0</v>
      </c>
      <c r="AF80" s="6">
        <v>8</v>
      </c>
      <c r="AG80" s="10">
        <f t="shared" si="50"/>
        <v>0</v>
      </c>
      <c r="AH80" s="1">
        <f t="shared" si="51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33</v>
      </c>
      <c r="C81" s="1">
        <v>1126</v>
      </c>
      <c r="D81" s="1"/>
      <c r="E81" s="1">
        <v>576</v>
      </c>
      <c r="F81" s="1">
        <v>278</v>
      </c>
      <c r="G81" s="6">
        <v>0.25</v>
      </c>
      <c r="H81" s="1">
        <v>180</v>
      </c>
      <c r="I81" s="1" t="s">
        <v>36</v>
      </c>
      <c r="J81" s="1">
        <v>567</v>
      </c>
      <c r="K81" s="1">
        <f t="shared" si="43"/>
        <v>9</v>
      </c>
      <c r="L81" s="1"/>
      <c r="M81" s="1"/>
      <c r="N81" s="25">
        <v>900</v>
      </c>
      <c r="O81" s="1"/>
      <c r="P81" s="1">
        <f t="shared" si="45"/>
        <v>900</v>
      </c>
      <c r="Q81" s="1"/>
      <c r="R81" s="1">
        <f t="shared" si="46"/>
        <v>115.2</v>
      </c>
      <c r="S81" s="5">
        <f>12*R81-F81-O81</f>
        <v>1104.4000000000001</v>
      </c>
      <c r="T81" s="5">
        <f t="shared" si="52"/>
        <v>1104.4000000000001</v>
      </c>
      <c r="U81" s="5"/>
      <c r="V81" s="1">
        <f>VLOOKUP(A81,[1]Sheet!$A:$R,18,0)</f>
        <v>0</v>
      </c>
      <c r="W81" s="1">
        <f t="shared" si="47"/>
        <v>12</v>
      </c>
      <c r="X81" s="1">
        <f t="shared" si="48"/>
        <v>2.4131944444444442</v>
      </c>
      <c r="Y81" s="1">
        <v>109.2</v>
      </c>
      <c r="Z81" s="1">
        <v>93.2</v>
      </c>
      <c r="AA81" s="1">
        <v>87</v>
      </c>
      <c r="AB81" s="1">
        <v>92.8</v>
      </c>
      <c r="AC81" s="1">
        <v>95.2</v>
      </c>
      <c r="AD81" s="1"/>
      <c r="AE81" s="1">
        <f t="shared" si="49"/>
        <v>276.10000000000002</v>
      </c>
      <c r="AF81" s="6">
        <v>12</v>
      </c>
      <c r="AG81" s="10">
        <f t="shared" si="50"/>
        <v>92</v>
      </c>
      <c r="AH81" s="1">
        <f t="shared" si="51"/>
        <v>276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33</v>
      </c>
      <c r="C82" s="1">
        <v>735</v>
      </c>
      <c r="D82" s="1"/>
      <c r="E82" s="1">
        <v>541</v>
      </c>
      <c r="F82" s="1">
        <v>17</v>
      </c>
      <c r="G82" s="6">
        <v>0.25</v>
      </c>
      <c r="H82" s="1">
        <v>180</v>
      </c>
      <c r="I82" s="1" t="s">
        <v>36</v>
      </c>
      <c r="J82" s="1">
        <v>527</v>
      </c>
      <c r="K82" s="1">
        <f t="shared" si="43"/>
        <v>14</v>
      </c>
      <c r="L82" s="1"/>
      <c r="M82" s="1"/>
      <c r="N82" s="25">
        <v>792</v>
      </c>
      <c r="O82" s="1"/>
      <c r="P82" s="1">
        <f t="shared" si="45"/>
        <v>792</v>
      </c>
      <c r="Q82" s="1"/>
      <c r="R82" s="1">
        <f t="shared" si="46"/>
        <v>108.2</v>
      </c>
      <c r="S82" s="5">
        <f>10*R82-F82-O82</f>
        <v>1065</v>
      </c>
      <c r="T82" s="5">
        <f t="shared" si="52"/>
        <v>1065</v>
      </c>
      <c r="U82" s="5"/>
      <c r="V82" s="1">
        <f>VLOOKUP(A82,[1]Sheet!$A:$R,18,0)</f>
        <v>0</v>
      </c>
      <c r="W82" s="1">
        <f t="shared" si="47"/>
        <v>10</v>
      </c>
      <c r="X82" s="1">
        <f t="shared" si="48"/>
        <v>0.15711645101663585</v>
      </c>
      <c r="Y82" s="1">
        <v>83.6</v>
      </c>
      <c r="Z82" s="1">
        <v>64.599999999999994</v>
      </c>
      <c r="AA82" s="1">
        <v>76.8</v>
      </c>
      <c r="AB82" s="1">
        <v>82.4</v>
      </c>
      <c r="AC82" s="1">
        <v>88</v>
      </c>
      <c r="AD82" s="1"/>
      <c r="AE82" s="1">
        <f t="shared" si="49"/>
        <v>266.25</v>
      </c>
      <c r="AF82" s="6">
        <v>12</v>
      </c>
      <c r="AG82" s="10">
        <f t="shared" si="50"/>
        <v>89</v>
      </c>
      <c r="AH82" s="1">
        <f t="shared" si="51"/>
        <v>267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45</v>
      </c>
      <c r="C83" s="1">
        <v>175.5</v>
      </c>
      <c r="D83" s="1"/>
      <c r="E83" s="1">
        <v>54</v>
      </c>
      <c r="F83" s="1">
        <v>113.4</v>
      </c>
      <c r="G83" s="6">
        <v>1</v>
      </c>
      <c r="H83" s="1">
        <v>180</v>
      </c>
      <c r="I83" s="1" t="s">
        <v>36</v>
      </c>
      <c r="J83" s="1">
        <v>51.9</v>
      </c>
      <c r="K83" s="1">
        <f t="shared" si="43"/>
        <v>2.1000000000000014</v>
      </c>
      <c r="L83" s="1"/>
      <c r="M83" s="1"/>
      <c r="N83" s="25">
        <v>67.5</v>
      </c>
      <c r="O83" s="1"/>
      <c r="P83" s="1">
        <f t="shared" si="45"/>
        <v>67.5</v>
      </c>
      <c r="Q83" s="1"/>
      <c r="R83" s="1">
        <f t="shared" si="46"/>
        <v>10.8</v>
      </c>
      <c r="S83" s="5">
        <v>9</v>
      </c>
      <c r="T83" s="5">
        <f>S83</f>
        <v>9</v>
      </c>
      <c r="U83" s="5"/>
      <c r="V83" s="1">
        <f>VLOOKUP(A83,[1]Sheet!$A:$R,18,0)</f>
        <v>0</v>
      </c>
      <c r="W83" s="1">
        <f t="shared" si="47"/>
        <v>11.333333333333334</v>
      </c>
      <c r="X83" s="1">
        <f t="shared" si="48"/>
        <v>10.5</v>
      </c>
      <c r="Y83" s="1">
        <v>14.58</v>
      </c>
      <c r="Z83" s="1">
        <v>9.18</v>
      </c>
      <c r="AA83" s="1">
        <v>0</v>
      </c>
      <c r="AB83" s="1">
        <v>28.62</v>
      </c>
      <c r="AC83" s="1">
        <v>3.24</v>
      </c>
      <c r="AD83" s="1"/>
      <c r="AE83" s="1">
        <f t="shared" si="49"/>
        <v>9</v>
      </c>
      <c r="AF83" s="6">
        <v>2.7</v>
      </c>
      <c r="AG83" s="10">
        <f t="shared" si="50"/>
        <v>3.0000000000000004</v>
      </c>
      <c r="AH83" s="1">
        <f t="shared" si="51"/>
        <v>8.1000000000000014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45</v>
      </c>
      <c r="C84" s="1">
        <v>537</v>
      </c>
      <c r="D84" s="1"/>
      <c r="E84" s="1">
        <v>350</v>
      </c>
      <c r="F84" s="1">
        <v>162</v>
      </c>
      <c r="G84" s="6">
        <v>1</v>
      </c>
      <c r="H84" s="1">
        <v>180</v>
      </c>
      <c r="I84" s="1" t="s">
        <v>36</v>
      </c>
      <c r="J84" s="1">
        <v>344.4</v>
      </c>
      <c r="K84" s="1">
        <f t="shared" si="43"/>
        <v>5.6000000000000227</v>
      </c>
      <c r="L84" s="1"/>
      <c r="M84" s="1"/>
      <c r="N84" s="1">
        <v>95</v>
      </c>
      <c r="O84" s="1">
        <f>VLOOKUP(A84,[2]Sheet!$A:$N,14,0)</f>
        <v>1610</v>
      </c>
      <c r="P84" s="24">
        <f t="shared" si="45"/>
        <v>-1515</v>
      </c>
      <c r="Q84" s="24"/>
      <c r="R84" s="1">
        <f t="shared" si="46"/>
        <v>70</v>
      </c>
      <c r="S84" s="5"/>
      <c r="T84" s="5">
        <f t="shared" si="52"/>
        <v>0</v>
      </c>
      <c r="U84" s="5"/>
      <c r="V84" s="1" t="str">
        <f>VLOOKUP(A84,[1]Sheet!$A:$R,18,0)</f>
        <v>на остатке 1700</v>
      </c>
      <c r="W84" s="1">
        <f t="shared" si="47"/>
        <v>25.314285714285713</v>
      </c>
      <c r="X84" s="1">
        <f t="shared" si="48"/>
        <v>25.314285714285713</v>
      </c>
      <c r="Y84" s="1">
        <v>37.6</v>
      </c>
      <c r="Z84" s="1">
        <v>37</v>
      </c>
      <c r="AA84" s="1">
        <v>57</v>
      </c>
      <c r="AB84" s="1">
        <v>22</v>
      </c>
      <c r="AC84" s="1">
        <v>57</v>
      </c>
      <c r="AD84" s="1"/>
      <c r="AE84" s="1">
        <f t="shared" si="49"/>
        <v>0</v>
      </c>
      <c r="AF84" s="6">
        <v>5</v>
      </c>
      <c r="AG84" s="10">
        <f t="shared" si="50"/>
        <v>0</v>
      </c>
      <c r="AH84" s="1">
        <f t="shared" si="5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33</v>
      </c>
      <c r="C85" s="1">
        <v>1205</v>
      </c>
      <c r="D85" s="1"/>
      <c r="E85" s="1">
        <v>542</v>
      </c>
      <c r="F85" s="1">
        <v>511</v>
      </c>
      <c r="G85" s="6">
        <v>0.14000000000000001</v>
      </c>
      <c r="H85" s="1">
        <v>180</v>
      </c>
      <c r="I85" s="1" t="s">
        <v>36</v>
      </c>
      <c r="J85" s="1">
        <v>549</v>
      </c>
      <c r="K85" s="1">
        <f t="shared" si="43"/>
        <v>-7</v>
      </c>
      <c r="L85" s="1"/>
      <c r="M85" s="1"/>
      <c r="N85" s="25">
        <v>484</v>
      </c>
      <c r="O85" s="1"/>
      <c r="P85" s="1">
        <f t="shared" si="45"/>
        <v>484</v>
      </c>
      <c r="Q85" s="1"/>
      <c r="R85" s="1">
        <f t="shared" si="46"/>
        <v>108.4</v>
      </c>
      <c r="S85" s="5">
        <f t="shared" ref="S85" si="53">14*R85-F85-O85</f>
        <v>1006.6000000000001</v>
      </c>
      <c r="T85" s="5">
        <f t="shared" si="52"/>
        <v>1006.6000000000001</v>
      </c>
      <c r="U85" s="5"/>
      <c r="V85" s="1">
        <f>VLOOKUP(A85,[1]Sheet!$A:$R,18,0)</f>
        <v>0</v>
      </c>
      <c r="W85" s="1">
        <f t="shared" si="47"/>
        <v>14</v>
      </c>
      <c r="X85" s="1">
        <f t="shared" si="48"/>
        <v>4.7140221402214015</v>
      </c>
      <c r="Y85" s="1">
        <v>95.4</v>
      </c>
      <c r="Z85" s="1">
        <v>103.6</v>
      </c>
      <c r="AA85" s="1">
        <v>71</v>
      </c>
      <c r="AB85" s="1">
        <v>116.4</v>
      </c>
      <c r="AC85" s="1">
        <v>70.400000000000006</v>
      </c>
      <c r="AD85" s="1"/>
      <c r="AE85" s="1">
        <f t="shared" si="49"/>
        <v>140.92400000000004</v>
      </c>
      <c r="AF85" s="6">
        <v>22</v>
      </c>
      <c r="AG85" s="10">
        <f t="shared" si="50"/>
        <v>46</v>
      </c>
      <c r="AH85" s="1">
        <f t="shared" si="51"/>
        <v>141.68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6"/>
      <c r="AG86" s="10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6"/>
      <c r="AG87" s="10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6"/>
      <c r="AG88" s="10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6"/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6"/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6"/>
      <c r="AG91" s="10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6"/>
      <c r="AG92" s="1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6"/>
      <c r="AG93" s="10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6"/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6"/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6"/>
      <c r="AG96" s="10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6"/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6"/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6"/>
      <c r="AG99" s="10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6"/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6"/>
      <c r="AG101" s="10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6"/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6"/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6"/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6"/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6"/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6"/>
      <c r="AG107" s="10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6"/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6"/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6"/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6"/>
      <c r="AG111" s="10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6"/>
      <c r="AG112" s="10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6"/>
      <c r="AG113" s="10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6"/>
      <c r="AG114" s="10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6"/>
      <c r="AG115" s="10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6"/>
      <c r="AG116" s="10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6"/>
      <c r="AG117" s="10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6"/>
      <c r="AG118" s="10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6"/>
      <c r="AG119" s="10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6"/>
      <c r="AG120" s="10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6"/>
      <c r="AG121" s="10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6"/>
      <c r="AG122" s="10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6"/>
      <c r="AG123" s="10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6"/>
      <c r="AG124" s="1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6"/>
      <c r="AG125" s="10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6"/>
      <c r="AG126" s="10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6"/>
      <c r="AG127" s="10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6"/>
      <c r="AG128" s="10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6"/>
      <c r="AG129" s="10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6"/>
      <c r="AG130" s="10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6"/>
      <c r="AG131" s="1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6"/>
      <c r="AG132" s="10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6"/>
      <c r="AG133" s="1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6"/>
      <c r="AG134" s="1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6"/>
      <c r="AG135" s="1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6"/>
      <c r="AG136" s="1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6"/>
      <c r="AG137" s="1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6"/>
      <c r="AG138" s="1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6"/>
      <c r="AG139" s="1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6"/>
      <c r="AG140" s="10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6"/>
      <c r="AG141" s="10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6"/>
      <c r="AG142" s="10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6"/>
      <c r="AG143" s="10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6"/>
      <c r="AG144" s="10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6"/>
      <c r="AG145" s="1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6"/>
      <c r="AG146" s="1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6"/>
      <c r="AG147" s="10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6"/>
      <c r="AG148" s="10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6"/>
      <c r="AG149" s="1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6"/>
      <c r="AG150" s="10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6"/>
      <c r="AG151" s="10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6"/>
      <c r="AG152" s="10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6"/>
      <c r="AG153" s="10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6"/>
      <c r="AG154" s="10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6"/>
      <c r="AG155" s="10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6"/>
      <c r="AG156" s="10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6"/>
      <c r="AG157" s="10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6"/>
      <c r="AG158" s="10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6"/>
      <c r="AG159" s="10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6"/>
      <c r="AG160" s="10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6"/>
      <c r="AG161" s="10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6"/>
      <c r="AG162" s="10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6"/>
      <c r="AG163" s="10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6"/>
      <c r="AG164" s="1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6"/>
      <c r="AG165" s="10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6"/>
      <c r="AG166" s="10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6"/>
      <c r="AG167" s="10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6"/>
      <c r="AG168" s="10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6"/>
      <c r="AG169" s="10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6"/>
      <c r="AG170" s="10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6"/>
      <c r="AG171" s="10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6"/>
      <c r="AG172" s="10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6"/>
      <c r="AG173" s="10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6"/>
      <c r="AG174" s="10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6"/>
      <c r="AG175" s="10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6"/>
      <c r="AG176" s="10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6"/>
      <c r="AG177" s="10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6"/>
      <c r="AG178" s="10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6"/>
      <c r="AG179" s="10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6"/>
      <c r="AG180" s="10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6"/>
      <c r="AG181" s="10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6"/>
      <c r="AG182" s="10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6"/>
      <c r="AG183" s="10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6"/>
      <c r="AG184" s="10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6"/>
      <c r="AG185" s="10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6"/>
      <c r="AG186" s="10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6"/>
      <c r="AG187" s="10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6"/>
      <c r="AG188" s="10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6"/>
      <c r="AG189" s="10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6"/>
      <c r="AG190" s="10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6"/>
      <c r="AG191" s="10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6"/>
      <c r="AG192" s="10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6"/>
      <c r="AG193" s="10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6"/>
      <c r="AG194" s="10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6"/>
      <c r="AG195" s="10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6"/>
      <c r="AG196" s="10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6"/>
      <c r="AG197" s="10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6"/>
      <c r="AG198" s="10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6"/>
      <c r="AG199" s="10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6"/>
      <c r="AG200" s="10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6"/>
      <c r="AG201" s="10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6"/>
      <c r="AG202" s="10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6"/>
      <c r="AG203" s="10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6"/>
      <c r="AG204" s="10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6"/>
      <c r="AG205" s="1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6"/>
      <c r="AG206" s="10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6"/>
      <c r="AG207" s="10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6"/>
      <c r="AG208" s="10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6"/>
      <c r="AG209" s="10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6"/>
      <c r="AG210" s="10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6"/>
      <c r="AG211" s="10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6"/>
      <c r="AG212" s="10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6"/>
      <c r="AG213" s="10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6"/>
      <c r="AG214" s="10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6"/>
      <c r="AG215" s="10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6"/>
      <c r="AG216" s="10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6"/>
      <c r="AG217" s="10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6"/>
      <c r="AG218" s="10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6"/>
      <c r="AG219" s="10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6"/>
      <c r="AG220" s="10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6"/>
      <c r="AG221" s="10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6"/>
      <c r="AG222" s="10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6"/>
      <c r="AG223" s="10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6"/>
      <c r="AG224" s="10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6"/>
      <c r="AG225" s="10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6"/>
      <c r="AG226" s="10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6"/>
      <c r="AG227" s="10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6"/>
      <c r="AG228" s="10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6"/>
      <c r="AG229" s="10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6"/>
      <c r="AG230" s="10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6"/>
      <c r="AG231" s="10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6"/>
      <c r="AG232" s="10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6"/>
      <c r="AG233" s="10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6"/>
      <c r="AG234" s="10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6"/>
      <c r="AG235" s="10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6"/>
      <c r="AG236" s="10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6"/>
      <c r="AG237" s="10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6"/>
      <c r="AG238" s="10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6"/>
      <c r="AG239" s="10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6"/>
      <c r="AG240" s="10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6"/>
      <c r="AG241" s="10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6"/>
      <c r="AG242" s="10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6"/>
      <c r="AG243" s="10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6"/>
      <c r="AG244" s="10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6"/>
      <c r="AG245" s="10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6"/>
      <c r="AG246" s="1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6"/>
      <c r="AG247" s="10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6"/>
      <c r="AG248" s="10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6"/>
      <c r="AG249" s="10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6"/>
      <c r="AG250" s="10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6"/>
      <c r="AG251" s="10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6"/>
      <c r="AG252" s="10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6"/>
      <c r="AG253" s="10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6"/>
      <c r="AG254" s="10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6"/>
      <c r="AG255" s="10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6"/>
      <c r="AG256" s="10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6"/>
      <c r="AG257" s="10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6"/>
      <c r="AG258" s="10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6"/>
      <c r="AG259" s="10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6"/>
      <c r="AG260" s="10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6"/>
      <c r="AG261" s="10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6"/>
      <c r="AG262" s="10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6"/>
      <c r="AG263" s="10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6"/>
      <c r="AG264" s="10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6"/>
      <c r="AG265" s="10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6"/>
      <c r="AG266" s="10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6"/>
      <c r="AG267" s="10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6"/>
      <c r="AG268" s="10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6"/>
      <c r="AG269" s="10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6"/>
      <c r="AG270" s="10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6"/>
      <c r="AG271" s="10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6"/>
      <c r="AG272" s="10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6"/>
      <c r="AG273" s="10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6"/>
      <c r="AG274" s="10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6"/>
      <c r="AG275" s="10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6"/>
      <c r="AG276" s="10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6"/>
      <c r="AG277" s="10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6"/>
      <c r="AG278" s="10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6"/>
      <c r="AG279" s="10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6"/>
      <c r="AG280" s="10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6"/>
      <c r="AG281" s="10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6"/>
      <c r="AG282" s="10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6"/>
      <c r="AG283" s="10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6"/>
      <c r="AG284" s="10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6"/>
      <c r="AG285" s="10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6"/>
      <c r="AG286" s="10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6"/>
      <c r="AG287" s="1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6"/>
      <c r="AG288" s="10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6"/>
      <c r="AG289" s="10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6"/>
      <c r="AG290" s="10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6"/>
      <c r="AG291" s="10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6"/>
      <c r="AG292" s="10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6"/>
      <c r="AG293" s="10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6"/>
      <c r="AG294" s="10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6"/>
      <c r="AG295" s="10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6"/>
      <c r="AG296" s="10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6"/>
      <c r="AG297" s="10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6"/>
      <c r="AG298" s="10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6"/>
      <c r="AG299" s="10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6"/>
      <c r="AG300" s="10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6"/>
      <c r="AG301" s="10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6"/>
      <c r="AG302" s="10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6"/>
      <c r="AG303" s="10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6"/>
      <c r="AG304" s="10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6"/>
      <c r="AG305" s="10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6"/>
      <c r="AG306" s="10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6"/>
      <c r="AG307" s="10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6"/>
      <c r="AG308" s="10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6"/>
      <c r="AG309" s="10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6"/>
      <c r="AG310" s="10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6"/>
      <c r="AG311" s="10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6"/>
      <c r="AG312" s="10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6"/>
      <c r="AG313" s="10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6"/>
      <c r="AG314" s="10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6"/>
      <c r="AG315" s="10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6"/>
      <c r="AG316" s="10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6"/>
      <c r="AG317" s="10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6"/>
      <c r="AG318" s="10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6"/>
      <c r="AG319" s="10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6"/>
      <c r="AG320" s="10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6"/>
      <c r="AG321" s="10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6"/>
      <c r="AG322" s="10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6"/>
      <c r="AG323" s="10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6"/>
      <c r="AG324" s="10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6"/>
      <c r="AG325" s="10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6"/>
      <c r="AG326" s="10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6"/>
      <c r="AG327" s="10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6"/>
      <c r="AG328" s="1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6"/>
      <c r="AG329" s="10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6"/>
      <c r="AG330" s="10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6"/>
      <c r="AG331" s="10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6"/>
      <c r="AG332" s="10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6"/>
      <c r="AG333" s="10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6"/>
      <c r="AG334" s="10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6"/>
      <c r="AG335" s="10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6"/>
      <c r="AG336" s="10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6"/>
      <c r="AG337" s="10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6"/>
      <c r="AG338" s="10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6"/>
      <c r="AG339" s="10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6"/>
      <c r="AG340" s="10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6"/>
      <c r="AG341" s="10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6"/>
      <c r="AG342" s="10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6"/>
      <c r="AG343" s="10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6"/>
      <c r="AG344" s="10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6"/>
      <c r="AG345" s="10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6"/>
      <c r="AG346" s="10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6"/>
      <c r="AG347" s="10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6"/>
      <c r="AG348" s="10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6"/>
      <c r="AG349" s="10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6"/>
      <c r="AG350" s="10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6"/>
      <c r="AG351" s="10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6"/>
      <c r="AG352" s="10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6"/>
      <c r="AG353" s="10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6"/>
      <c r="AG354" s="10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6"/>
      <c r="AG355" s="10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6"/>
      <c r="AG356" s="10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6"/>
      <c r="AG357" s="10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6"/>
      <c r="AG358" s="10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6"/>
      <c r="AG359" s="10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6"/>
      <c r="AG360" s="10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6"/>
      <c r="AG361" s="10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6"/>
      <c r="AG362" s="10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6"/>
      <c r="AG363" s="10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6"/>
      <c r="AG364" s="10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6"/>
      <c r="AG365" s="10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6"/>
      <c r="AG366" s="10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6"/>
      <c r="AG367" s="10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6"/>
      <c r="AG368" s="10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6"/>
      <c r="AG369" s="10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6"/>
      <c r="AG370" s="10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6"/>
      <c r="AG371" s="10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6"/>
      <c r="AG372" s="10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6"/>
      <c r="AG373" s="10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6"/>
      <c r="AG374" s="10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6"/>
      <c r="AG375" s="10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6"/>
      <c r="AG376" s="10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6"/>
      <c r="AG377" s="10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6"/>
      <c r="AG378" s="10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6"/>
      <c r="AG379" s="10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6"/>
      <c r="AG380" s="10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6"/>
      <c r="AG381" s="10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6"/>
      <c r="AG382" s="10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6"/>
      <c r="AG383" s="10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6"/>
      <c r="AG384" s="10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6"/>
      <c r="AG385" s="10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6"/>
      <c r="AG386" s="10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6"/>
      <c r="AG387" s="10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6"/>
      <c r="AG388" s="10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6"/>
      <c r="AG389" s="10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6"/>
      <c r="AG390" s="10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6"/>
      <c r="AG391" s="10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6"/>
      <c r="AG392" s="10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6"/>
      <c r="AG393" s="10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6"/>
      <c r="AG394" s="10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6"/>
      <c r="AG395" s="10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6"/>
      <c r="AG396" s="10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6"/>
      <c r="AG397" s="10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6"/>
      <c r="AG398" s="10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6"/>
      <c r="AG399" s="10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6"/>
      <c r="AG400" s="10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6"/>
      <c r="AG401" s="10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6"/>
      <c r="AG402" s="10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6"/>
      <c r="AG403" s="10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6"/>
      <c r="AG404" s="10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6"/>
      <c r="AG405" s="10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6"/>
      <c r="AG406" s="10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6"/>
      <c r="AG407" s="10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6"/>
      <c r="AG408" s="10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6"/>
      <c r="AG409" s="10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6"/>
      <c r="AG410" s="10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6"/>
      <c r="AG411" s="10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6"/>
      <c r="AG412" s="10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6"/>
      <c r="AG413" s="10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6"/>
      <c r="AG414" s="10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6"/>
      <c r="AG415" s="10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6"/>
      <c r="AG416" s="10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6"/>
      <c r="AG417" s="10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6"/>
      <c r="AG418" s="10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6"/>
      <c r="AG419" s="10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6"/>
      <c r="AG420" s="10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6"/>
      <c r="AG421" s="10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6"/>
      <c r="AG422" s="10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6"/>
      <c r="AG423" s="10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6"/>
      <c r="AG424" s="10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6"/>
      <c r="AG425" s="10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6"/>
      <c r="AG426" s="10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6"/>
      <c r="AG427" s="10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6"/>
      <c r="AG428" s="10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6"/>
      <c r="AG429" s="10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6"/>
      <c r="AG430" s="10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6"/>
      <c r="AG431" s="10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6"/>
      <c r="AG432" s="10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6"/>
      <c r="AG433" s="10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6"/>
      <c r="AG434" s="10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6"/>
      <c r="AG435" s="10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6"/>
      <c r="AG436" s="10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6"/>
      <c r="AG437" s="10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6"/>
      <c r="AG438" s="10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6"/>
      <c r="AG439" s="10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6"/>
      <c r="AG440" s="10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6"/>
      <c r="AG441" s="10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6"/>
      <c r="AG442" s="10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6"/>
      <c r="AG443" s="10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6"/>
      <c r="AG444" s="10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6"/>
      <c r="AG445" s="10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6"/>
      <c r="AG446" s="10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6"/>
      <c r="AG447" s="10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6"/>
      <c r="AG448" s="10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6"/>
      <c r="AG449" s="10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6"/>
      <c r="AG450" s="10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6"/>
      <c r="AG451" s="1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6"/>
      <c r="AG452" s="10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6"/>
      <c r="AG453" s="10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6"/>
      <c r="AG454" s="10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6"/>
      <c r="AG455" s="10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6"/>
      <c r="AG456" s="10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6"/>
      <c r="AG457" s="10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6"/>
      <c r="AG458" s="10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6"/>
      <c r="AG459" s="10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6"/>
      <c r="AG460" s="10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6"/>
      <c r="AG461" s="10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6"/>
      <c r="AG462" s="10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6"/>
      <c r="AG463" s="10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6"/>
      <c r="AG464" s="10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6"/>
      <c r="AG465" s="10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6"/>
      <c r="AG466" s="10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6"/>
      <c r="AG467" s="10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6"/>
      <c r="AG468" s="10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6"/>
      <c r="AG469" s="10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6"/>
      <c r="AG470" s="10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6"/>
      <c r="AG471" s="10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6"/>
      <c r="AG472" s="10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6"/>
      <c r="AG473" s="10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6"/>
      <c r="AG474" s="10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6"/>
      <c r="AG475" s="10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6"/>
      <c r="AG476" s="10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6"/>
      <c r="AG477" s="10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6"/>
      <c r="AG478" s="10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6"/>
      <c r="AG479" s="10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6"/>
      <c r="AG480" s="10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6"/>
      <c r="AG481" s="10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6"/>
      <c r="AG482" s="10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6"/>
      <c r="AG483" s="10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6"/>
      <c r="AG484" s="10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6"/>
      <c r="AG485" s="10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6"/>
      <c r="AG486" s="10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6"/>
      <c r="AG487" s="10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6"/>
      <c r="AG488" s="10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6"/>
      <c r="AG489" s="10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6"/>
      <c r="AG490" s="10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6"/>
      <c r="AG491" s="10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6"/>
      <c r="AG492" s="10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6"/>
      <c r="AG493" s="10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6"/>
      <c r="AG494" s="10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6"/>
      <c r="AG495" s="10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6"/>
      <c r="AG496" s="10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6"/>
      <c r="AG497" s="10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H85" xr:uid="{2706B112-699C-410D-B54D-AE578D56DD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2024-04-18T09:50:39Z</dcterms:created>
  <dcterms:modified xsi:type="dcterms:W3CDTF">2024-04-25T07:36:42Z</dcterms:modified>
</cp:coreProperties>
</file>