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ЗПФ\"/>
    </mc:Choice>
  </mc:AlternateContent>
  <xr:revisionPtr revIDLastSave="0" documentId="13_ncr:1_{3EDDAD86-DB43-47E4-AB57-7253A3103C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69" i="1" l="1"/>
  <c r="AF69" i="1" s="1"/>
  <c r="AE68" i="1"/>
  <c r="AF68" i="1" s="1"/>
  <c r="AE67" i="1"/>
  <c r="AF67" i="1" s="1"/>
  <c r="AE61" i="1"/>
  <c r="AF61" i="1" s="1"/>
  <c r="AE58" i="1"/>
  <c r="AF58" i="1" s="1"/>
  <c r="AE51" i="1"/>
  <c r="AF51" i="1" s="1"/>
  <c r="AE50" i="1"/>
  <c r="AF50" i="1" s="1"/>
  <c r="AE48" i="1"/>
  <c r="AF48" i="1" s="1"/>
  <c r="AE47" i="1"/>
  <c r="AF47" i="1" s="1"/>
  <c r="AE46" i="1"/>
  <c r="AF46" i="1" s="1"/>
  <c r="AE45" i="1"/>
  <c r="AF45" i="1" s="1"/>
  <c r="AE42" i="1"/>
  <c r="AF42" i="1" s="1"/>
  <c r="AE27" i="1"/>
  <c r="AF27" i="1" s="1"/>
  <c r="AE25" i="1"/>
  <c r="AF25" i="1" s="1"/>
  <c r="AE21" i="1"/>
  <c r="AF21" i="1" s="1"/>
  <c r="AE15" i="1"/>
  <c r="AF15" i="1" s="1"/>
  <c r="AF8" i="1"/>
  <c r="AE8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6" i="1"/>
  <c r="AC7" i="1" l="1"/>
  <c r="AC9" i="1"/>
  <c r="AC11" i="1"/>
  <c r="AC12" i="1"/>
  <c r="AC14" i="1"/>
  <c r="AC16" i="1"/>
  <c r="AC17" i="1"/>
  <c r="AC18" i="1"/>
  <c r="AC19" i="1"/>
  <c r="AC23" i="1"/>
  <c r="AC24" i="1"/>
  <c r="AC26" i="1"/>
  <c r="AC29" i="1"/>
  <c r="AC30" i="1"/>
  <c r="AC31" i="1"/>
  <c r="AC32" i="1"/>
  <c r="AC33" i="1"/>
  <c r="AC35" i="1"/>
  <c r="AC36" i="1"/>
  <c r="AC37" i="1"/>
  <c r="AC39" i="1"/>
  <c r="AC40" i="1"/>
  <c r="AC54" i="1"/>
  <c r="AC55" i="1"/>
  <c r="AC56" i="1"/>
  <c r="AC57" i="1"/>
  <c r="AC60" i="1"/>
  <c r="AC62" i="1"/>
  <c r="AC63" i="1"/>
  <c r="AC64" i="1"/>
  <c r="AC65" i="1"/>
  <c r="AC66" i="1"/>
  <c r="AC71" i="1"/>
  <c r="AC6" i="1"/>
  <c r="Q7" i="1"/>
  <c r="U7" i="1" s="1"/>
  <c r="Q8" i="1"/>
  <c r="Q9" i="1"/>
  <c r="U9" i="1" s="1"/>
  <c r="Q10" i="1"/>
  <c r="R10" i="1" s="1"/>
  <c r="AE10" i="1" s="1"/>
  <c r="AF10" i="1" s="1"/>
  <c r="Q11" i="1"/>
  <c r="U11" i="1" s="1"/>
  <c r="Q12" i="1"/>
  <c r="Q13" i="1"/>
  <c r="R13" i="1" s="1"/>
  <c r="AE13" i="1" s="1"/>
  <c r="AF13" i="1" s="1"/>
  <c r="Q14" i="1"/>
  <c r="Q15" i="1"/>
  <c r="Q16" i="1"/>
  <c r="Q17" i="1"/>
  <c r="Q18" i="1"/>
  <c r="U18" i="1" s="1"/>
  <c r="Q19" i="1"/>
  <c r="U19" i="1" s="1"/>
  <c r="Q20" i="1"/>
  <c r="R20" i="1" s="1"/>
  <c r="AE20" i="1" s="1"/>
  <c r="AF20" i="1" s="1"/>
  <c r="Q21" i="1"/>
  <c r="Q22" i="1"/>
  <c r="R22" i="1" s="1"/>
  <c r="AE22" i="1" s="1"/>
  <c r="AF22" i="1" s="1"/>
  <c r="Q23" i="1"/>
  <c r="Q24" i="1"/>
  <c r="U24" i="1" s="1"/>
  <c r="Q25" i="1"/>
  <c r="Q26" i="1"/>
  <c r="U26" i="1" s="1"/>
  <c r="Q27" i="1"/>
  <c r="Q28" i="1"/>
  <c r="R28" i="1" s="1"/>
  <c r="AE28" i="1" s="1"/>
  <c r="AF28" i="1" s="1"/>
  <c r="Q29" i="1"/>
  <c r="Q30" i="1"/>
  <c r="U30" i="1" s="1"/>
  <c r="Q31" i="1"/>
  <c r="Q32" i="1"/>
  <c r="U32" i="1" s="1"/>
  <c r="Q33" i="1"/>
  <c r="Q34" i="1"/>
  <c r="R34" i="1" s="1"/>
  <c r="AE34" i="1" s="1"/>
  <c r="AF34" i="1" s="1"/>
  <c r="Q35" i="1"/>
  <c r="Q36" i="1"/>
  <c r="U36" i="1" s="1"/>
  <c r="Q37" i="1"/>
  <c r="U37" i="1" s="1"/>
  <c r="Q38" i="1"/>
  <c r="R38" i="1" s="1"/>
  <c r="AE38" i="1" s="1"/>
  <c r="AF38" i="1" s="1"/>
  <c r="Q39" i="1"/>
  <c r="U39" i="1" s="1"/>
  <c r="Q40" i="1"/>
  <c r="U40" i="1" s="1"/>
  <c r="Q41" i="1"/>
  <c r="R41" i="1" s="1"/>
  <c r="AE41" i="1" s="1"/>
  <c r="AF41" i="1" s="1"/>
  <c r="Q42" i="1"/>
  <c r="Q43" i="1"/>
  <c r="R43" i="1" s="1"/>
  <c r="AE43" i="1" s="1"/>
  <c r="AF43" i="1" s="1"/>
  <c r="Q44" i="1"/>
  <c r="R44" i="1" s="1"/>
  <c r="AE44" i="1" s="1"/>
  <c r="AF44" i="1" s="1"/>
  <c r="Q45" i="1"/>
  <c r="Q46" i="1"/>
  <c r="Q47" i="1"/>
  <c r="Q48" i="1"/>
  <c r="Q49" i="1"/>
  <c r="R49" i="1" s="1"/>
  <c r="AE49" i="1" s="1"/>
  <c r="AF49" i="1" s="1"/>
  <c r="Q50" i="1"/>
  <c r="Q51" i="1"/>
  <c r="Q52" i="1"/>
  <c r="R52" i="1" s="1"/>
  <c r="AE52" i="1" s="1"/>
  <c r="AF52" i="1" s="1"/>
  <c r="Q53" i="1"/>
  <c r="R53" i="1" s="1"/>
  <c r="AE53" i="1" s="1"/>
  <c r="AF53" i="1" s="1"/>
  <c r="Q54" i="1"/>
  <c r="U54" i="1" s="1"/>
  <c r="Q55" i="1"/>
  <c r="U55" i="1" s="1"/>
  <c r="Q56" i="1"/>
  <c r="U56" i="1" s="1"/>
  <c r="Q57" i="1"/>
  <c r="U57" i="1" s="1"/>
  <c r="Q58" i="1"/>
  <c r="Q59" i="1"/>
  <c r="R59" i="1" s="1"/>
  <c r="AE59" i="1" s="1"/>
  <c r="AF59" i="1" s="1"/>
  <c r="Q60" i="1"/>
  <c r="U60" i="1" s="1"/>
  <c r="Q61" i="1"/>
  <c r="Q62" i="1"/>
  <c r="U62" i="1" s="1"/>
  <c r="Q63" i="1"/>
  <c r="U63" i="1" s="1"/>
  <c r="Q64" i="1"/>
  <c r="U64" i="1" s="1"/>
  <c r="Q65" i="1"/>
  <c r="U65" i="1" s="1"/>
  <c r="Q66" i="1"/>
  <c r="U66" i="1" s="1"/>
  <c r="Q67" i="1"/>
  <c r="Q68" i="1"/>
  <c r="Q69" i="1"/>
  <c r="Q70" i="1"/>
  <c r="R70" i="1" s="1"/>
  <c r="AE70" i="1" s="1"/>
  <c r="AF70" i="1" s="1"/>
  <c r="Q71" i="1"/>
  <c r="U71" i="1" s="1"/>
  <c r="Q6" i="1"/>
  <c r="V6" i="1" s="1"/>
  <c r="V70" i="1" l="1"/>
  <c r="U70" i="1"/>
  <c r="U68" i="1"/>
  <c r="V68" i="1"/>
  <c r="V58" i="1"/>
  <c r="U52" i="1"/>
  <c r="V52" i="1"/>
  <c r="V50" i="1"/>
  <c r="V48" i="1"/>
  <c r="V46" i="1"/>
  <c r="U44" i="1"/>
  <c r="V44" i="1"/>
  <c r="V42" i="1"/>
  <c r="U38" i="1"/>
  <c r="V38" i="1"/>
  <c r="U34" i="1"/>
  <c r="V34" i="1"/>
  <c r="V28" i="1"/>
  <c r="U22" i="1"/>
  <c r="V22" i="1"/>
  <c r="U20" i="1"/>
  <c r="V20" i="1"/>
  <c r="U10" i="1"/>
  <c r="V10" i="1"/>
  <c r="AC8" i="1"/>
  <c r="U8" i="1"/>
  <c r="V8" i="1"/>
  <c r="V69" i="1"/>
  <c r="U67" i="1"/>
  <c r="V67" i="1"/>
  <c r="V61" i="1"/>
  <c r="U59" i="1"/>
  <c r="V59" i="1"/>
  <c r="U53" i="1"/>
  <c r="V53" i="1"/>
  <c r="V51" i="1"/>
  <c r="U49" i="1"/>
  <c r="V49" i="1"/>
  <c r="V47" i="1"/>
  <c r="V45" i="1"/>
  <c r="U43" i="1"/>
  <c r="V43" i="1"/>
  <c r="AC41" i="1"/>
  <c r="U41" i="1"/>
  <c r="V41" i="1"/>
  <c r="U27" i="1"/>
  <c r="V27" i="1"/>
  <c r="AC25" i="1"/>
  <c r="U25" i="1"/>
  <c r="V25" i="1"/>
  <c r="V21" i="1"/>
  <c r="V15" i="1"/>
  <c r="V13" i="1"/>
  <c r="V9" i="1"/>
  <c r="U6" i="1"/>
  <c r="V66" i="1"/>
  <c r="V64" i="1"/>
  <c r="V62" i="1"/>
  <c r="V60" i="1"/>
  <c r="V56" i="1"/>
  <c r="V54" i="1"/>
  <c r="V40" i="1"/>
  <c r="V36" i="1"/>
  <c r="V32" i="1"/>
  <c r="V24" i="1"/>
  <c r="V18" i="1"/>
  <c r="V71" i="1"/>
  <c r="V65" i="1"/>
  <c r="V63" i="1"/>
  <c r="V57" i="1"/>
  <c r="V55" i="1"/>
  <c r="V39" i="1"/>
  <c r="V37" i="1"/>
  <c r="V30" i="1"/>
  <c r="V26" i="1"/>
  <c r="V19" i="1"/>
  <c r="V11" i="1"/>
  <c r="V7" i="1"/>
  <c r="U35" i="1"/>
  <c r="V35" i="1"/>
  <c r="U33" i="1"/>
  <c r="V33" i="1"/>
  <c r="U31" i="1"/>
  <c r="V31" i="1"/>
  <c r="U29" i="1"/>
  <c r="V29" i="1"/>
  <c r="U23" i="1"/>
  <c r="V23" i="1"/>
  <c r="U17" i="1"/>
  <c r="V17" i="1"/>
  <c r="U16" i="1"/>
  <c r="V16" i="1"/>
  <c r="U14" i="1"/>
  <c r="V14" i="1"/>
  <c r="U12" i="1"/>
  <c r="V1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A5" i="1"/>
  <c r="Z5" i="1"/>
  <c r="Y5" i="1"/>
  <c r="X5" i="1"/>
  <c r="W5" i="1"/>
  <c r="S5" i="1"/>
  <c r="Q5" i="1"/>
  <c r="N5" i="1"/>
  <c r="M5" i="1"/>
  <c r="L5" i="1"/>
  <c r="J5" i="1"/>
  <c r="F5" i="1"/>
  <c r="E5" i="1"/>
  <c r="AC49" i="1" l="1"/>
  <c r="AC59" i="1"/>
  <c r="U51" i="1"/>
  <c r="AC51" i="1"/>
  <c r="U61" i="1"/>
  <c r="AC61" i="1"/>
  <c r="U13" i="1"/>
  <c r="AC13" i="1"/>
  <c r="U15" i="1"/>
  <c r="AC15" i="1"/>
  <c r="U21" i="1"/>
  <c r="AC21" i="1"/>
  <c r="AC27" i="1"/>
  <c r="AC43" i="1"/>
  <c r="U45" i="1"/>
  <c r="AC45" i="1"/>
  <c r="U47" i="1"/>
  <c r="AC47" i="1"/>
  <c r="AC53" i="1"/>
  <c r="AC67" i="1"/>
  <c r="U69" i="1"/>
  <c r="AC69" i="1"/>
  <c r="AC10" i="1"/>
  <c r="U28" i="1"/>
  <c r="AC28" i="1"/>
  <c r="U42" i="1"/>
  <c r="AC42" i="1"/>
  <c r="U46" i="1"/>
  <c r="AC46" i="1"/>
  <c r="U48" i="1"/>
  <c r="AC48" i="1"/>
  <c r="U50" i="1"/>
  <c r="AC50" i="1"/>
  <c r="U58" i="1"/>
  <c r="AC58" i="1"/>
  <c r="AC68" i="1"/>
  <c r="AC34" i="1"/>
  <c r="AC20" i="1"/>
  <c r="AC70" i="1"/>
  <c r="AC52" i="1"/>
  <c r="AC44" i="1"/>
  <c r="AC38" i="1"/>
  <c r="AC22" i="1"/>
  <c r="R5" i="1"/>
  <c r="K5" i="1"/>
  <c r="AC5" i="1" l="1"/>
</calcChain>
</file>

<file path=xl/sharedStrings.xml><?xml version="1.0" encoding="utf-8"?>
<sst xmlns="http://schemas.openxmlformats.org/spreadsheetml/2006/main" count="283" uniqueCount="109">
  <si>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</si>
  <si>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</si>
  <si>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</si>
  <si>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</si>
  <si>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</si>
  <si>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</si>
  <si>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</si>
  <si>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</si>
  <si>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</si>
  <si>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</si>
  <si>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</si>
  <si>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</si>
  <si>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</si>
  <si>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</si>
  <si>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</si>
  <si>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</si>
  <si>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</si>
  <si>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</si>
  <si>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</si>
  <si>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</si>
  <si>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</si>
  <si>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</si>
  <si>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</si>
  <si>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</si>
  <si>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</si>
  <si>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</si>
  <si>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15,04,</t>
  </si>
  <si>
    <t>18,04,</t>
  </si>
  <si>
    <t>11,04,</t>
  </si>
  <si>
    <t>04,04,</t>
  </si>
  <si>
    <t>28,03,</t>
  </si>
  <si>
    <t>21,03,</t>
  </si>
  <si>
    <t>14,03,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</si>
  <si>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</si>
  <si>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</si>
  <si>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</si>
  <si>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</si>
  <si>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</si>
  <si>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</si>
  <si>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</si>
  <si>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</si>
  <si>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</si>
  <si>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</si>
  <si>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</si>
  <si>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</si>
  <si>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</si>
  <si>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</si>
  <si>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</si>
  <si>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</si>
  <si>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</si>
  <si>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</si>
  <si>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</si>
  <si>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</si>
  <si>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</si>
  <si>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</si>
  <si>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</si>
  <si>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</si>
  <si>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</si>
  <si>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</si>
  <si>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</si>
  <si>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</si>
  <si>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</si>
  <si>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</si>
  <si>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</si>
  <si>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</si>
  <si>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</si>
  <si>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</si>
  <si>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</si>
  <si>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</si>
  <si>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</si>
  <si>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</si>
  <si>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</si>
  <si>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</si>
  <si>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</si>
  <si>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</si>
  <si>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</si>
  <si>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</si>
  <si>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</si>
  <si>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</si>
  <si>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</si>
  <si>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</si>
  <si>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</si>
  <si>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</si>
  <si>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</si>
  <si>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</si>
  <si>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</si>
  <si>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</si>
  <si>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</si>
  <si>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</si>
  <si>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</si>
  <si>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</si>
  <si>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</si>
  <si>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</si>
  <si>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</si>
  <si>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</si>
  <si>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</si>
  <si>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</si>
  <si>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</si>
  <si>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</si>
  <si>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</si>
  <si>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</si>
  <si>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</si>
  <si>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</si>
  <si>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</si>
  <si>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</si>
  <si>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Луганск</t>
  </si>
  <si>
    <t>перемещение</t>
  </si>
  <si>
    <t>в Луганске</t>
  </si>
  <si>
    <t>22,04,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</si>
</sst>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164" fontId="6" fillId="6" borderId="1" xfId="1" applyNumberFormat="1" applyFont="1" applyFill="1"/>
    <xf numFmtId="0" fontId="5" fillId="0" borderId="0" xfId="0" applyFont="1"/>
    <xf numFmtId="164" fontId="8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4,24%20&#1083;&#1075;&#1088;&#1089;&#1095;%20&#1087;&#1086;&#1082;%20&#1079;&#1087;&#1092;%20&#1074;%20&#1088;&#1072;&#1073;&#1086;&#1090;&#1091;!!!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Q2" t="str">
            <v>3,7т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Разница</v>
          </cell>
          <cell r="Q3" t="str">
            <v>заказ в пути</v>
          </cell>
        </row>
        <row r="4">
          <cell r="N4" t="str">
            <v>15,04,</v>
          </cell>
          <cell r="O4" t="str">
            <v>Мелитополь</v>
          </cell>
          <cell r="Q4" t="str">
            <v>перемещение</v>
          </cell>
        </row>
        <row r="5">
          <cell r="E5">
            <v>8618.2999999999993</v>
          </cell>
          <cell r="F5">
            <v>11277.599999999999</v>
          </cell>
          <cell r="J5">
            <v>8387.6999999999989</v>
          </cell>
          <cell r="K5">
            <v>230.60000000000005</v>
          </cell>
          <cell r="L5">
            <v>0</v>
          </cell>
          <cell r="M5">
            <v>0</v>
          </cell>
          <cell r="N5">
            <v>8631.5</v>
          </cell>
          <cell r="O5">
            <v>10335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187</v>
          </cell>
          <cell r="E6">
            <v>79</v>
          </cell>
          <cell r="F6">
            <v>34</v>
          </cell>
          <cell r="G6">
            <v>0.3</v>
          </cell>
          <cell r="H6">
            <v>180</v>
          </cell>
          <cell r="I6" t="str">
            <v>матрица</v>
          </cell>
          <cell r="J6">
            <v>67</v>
          </cell>
          <cell r="K6">
            <v>12</v>
          </cell>
          <cell r="N6">
            <v>180</v>
          </cell>
          <cell r="P6">
            <v>180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763</v>
          </cell>
          <cell r="E7">
            <v>197</v>
          </cell>
          <cell r="F7">
            <v>453</v>
          </cell>
          <cell r="G7">
            <v>0.3</v>
          </cell>
          <cell r="H7">
            <v>180</v>
          </cell>
          <cell r="I7" t="str">
            <v>матрица</v>
          </cell>
          <cell r="J7">
            <v>197</v>
          </cell>
          <cell r="K7">
            <v>0</v>
          </cell>
          <cell r="N7">
            <v>0</v>
          </cell>
          <cell r="P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871</v>
          </cell>
          <cell r="E8">
            <v>319</v>
          </cell>
          <cell r="F8">
            <v>324</v>
          </cell>
          <cell r="G8">
            <v>0.3</v>
          </cell>
          <cell r="H8">
            <v>180</v>
          </cell>
          <cell r="I8" t="str">
            <v>матрица</v>
          </cell>
          <cell r="J8">
            <v>295</v>
          </cell>
          <cell r="K8">
            <v>24</v>
          </cell>
          <cell r="N8">
            <v>588</v>
          </cell>
          <cell r="P8">
            <v>588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235</v>
          </cell>
          <cell r="E9">
            <v>119</v>
          </cell>
          <cell r="F9">
            <v>106</v>
          </cell>
          <cell r="G9">
            <v>0.3</v>
          </cell>
          <cell r="H9">
            <v>180</v>
          </cell>
          <cell r="I9" t="str">
            <v>матрица</v>
          </cell>
          <cell r="J9">
            <v>119</v>
          </cell>
          <cell r="K9">
            <v>0</v>
          </cell>
          <cell r="N9">
            <v>132</v>
          </cell>
          <cell r="P9">
            <v>132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828</v>
          </cell>
          <cell r="E10">
            <v>328</v>
          </cell>
          <cell r="F10">
            <v>366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310</v>
          </cell>
          <cell r="K10">
            <v>18</v>
          </cell>
          <cell r="N10">
            <v>108</v>
          </cell>
          <cell r="P10">
            <v>108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504</v>
          </cell>
          <cell r="E11">
            <v>137</v>
          </cell>
          <cell r="F11">
            <v>362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113</v>
          </cell>
          <cell r="K11">
            <v>24</v>
          </cell>
          <cell r="N11">
            <v>0</v>
          </cell>
          <cell r="P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117</v>
          </cell>
          <cell r="E12">
            <v>61</v>
          </cell>
          <cell r="F12">
            <v>55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58</v>
          </cell>
          <cell r="K12">
            <v>3</v>
          </cell>
          <cell r="N12">
            <v>0</v>
          </cell>
          <cell r="P12">
            <v>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244.5</v>
          </cell>
          <cell r="E13">
            <v>82.5</v>
          </cell>
          <cell r="F13">
            <v>140</v>
          </cell>
          <cell r="G13">
            <v>1</v>
          </cell>
          <cell r="H13">
            <v>180</v>
          </cell>
          <cell r="I13" t="str">
            <v>матрица</v>
          </cell>
          <cell r="J13">
            <v>54.1</v>
          </cell>
          <cell r="K13">
            <v>28.4</v>
          </cell>
          <cell r="N13">
            <v>121</v>
          </cell>
          <cell r="O13">
            <v>242</v>
          </cell>
          <cell r="P13">
            <v>-121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266.3</v>
          </cell>
          <cell r="E14">
            <v>135.69999999999999</v>
          </cell>
          <cell r="F14">
            <v>115.6</v>
          </cell>
          <cell r="G14">
            <v>1</v>
          </cell>
          <cell r="H14">
            <v>180</v>
          </cell>
          <cell r="I14" t="str">
            <v>матрица</v>
          </cell>
          <cell r="J14">
            <v>138.9</v>
          </cell>
          <cell r="K14">
            <v>-3.2000000000000171</v>
          </cell>
          <cell r="N14">
            <v>126</v>
          </cell>
          <cell r="P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103.6</v>
          </cell>
          <cell r="E15">
            <v>33.299999999999997</v>
          </cell>
          <cell r="F15">
            <v>62.9</v>
          </cell>
          <cell r="G15">
            <v>1</v>
          </cell>
          <cell r="H15">
            <v>180</v>
          </cell>
          <cell r="I15" t="str">
            <v>матрица</v>
          </cell>
          <cell r="J15">
            <v>33.299999999999997</v>
          </cell>
          <cell r="K15">
            <v>0</v>
          </cell>
          <cell r="N15">
            <v>0</v>
          </cell>
          <cell r="P15">
            <v>0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-3.7</v>
          </cell>
          <cell r="D16">
            <v>3.7</v>
          </cell>
          <cell r="G16">
            <v>0</v>
          </cell>
          <cell r="H16" t="e">
            <v>#N/A</v>
          </cell>
          <cell r="I16" t="str">
            <v>нет в матрице</v>
          </cell>
          <cell r="K16">
            <v>0</v>
          </cell>
          <cell r="P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C17">
            <v>1259.4000000000001</v>
          </cell>
          <cell r="E17">
            <v>633</v>
          </cell>
          <cell r="F17">
            <v>485.8</v>
          </cell>
          <cell r="G17">
            <v>1</v>
          </cell>
          <cell r="H17">
            <v>180</v>
          </cell>
          <cell r="I17" t="str">
            <v>матрица</v>
          </cell>
          <cell r="J17">
            <v>631.29999999999995</v>
          </cell>
          <cell r="K17">
            <v>1.7000000000000455</v>
          </cell>
          <cell r="N17">
            <v>1073</v>
          </cell>
          <cell r="P17">
            <v>1073</v>
          </cell>
        </row>
        <row r="18">
          <cell r="A18" t="str">
            <v>Жар-ладушки с яблоком и грушей. Изделия хлебобулочные жареные с начинкой зам  ПОКОМ</v>
          </cell>
          <cell r="B18" t="str">
            <v>кг</v>
          </cell>
          <cell r="C18">
            <v>44.4</v>
          </cell>
          <cell r="E18">
            <v>14.8</v>
          </cell>
          <cell r="F18">
            <v>22.2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14.8</v>
          </cell>
          <cell r="K18">
            <v>0</v>
          </cell>
          <cell r="P18">
            <v>0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185.5</v>
          </cell>
          <cell r="E19">
            <v>10.5</v>
          </cell>
          <cell r="F19">
            <v>175</v>
          </cell>
          <cell r="G19">
            <v>1</v>
          </cell>
          <cell r="H19">
            <v>180</v>
          </cell>
          <cell r="I19" t="str">
            <v>матрица</v>
          </cell>
          <cell r="J19">
            <v>12.2</v>
          </cell>
          <cell r="K19">
            <v>-1.6999999999999993</v>
          </cell>
          <cell r="N19">
            <v>0</v>
          </cell>
          <cell r="P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296</v>
          </cell>
          <cell r="E20">
            <v>100</v>
          </cell>
          <cell r="F20">
            <v>190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94</v>
          </cell>
          <cell r="K20">
            <v>6</v>
          </cell>
          <cell r="N20">
            <v>0</v>
          </cell>
          <cell r="P20">
            <v>0</v>
          </cell>
        </row>
        <row r="21">
          <cell r="A21" t="str">
            <v>Круггетсы с сырным соусом ТМ Горячая штучка 3 кг зам вес ПОКОМ</v>
          </cell>
          <cell r="B21" t="str">
            <v>кг</v>
          </cell>
          <cell r="C21">
            <v>35</v>
          </cell>
          <cell r="F21">
            <v>32</v>
          </cell>
          <cell r="G21">
            <v>0</v>
          </cell>
          <cell r="H21">
            <v>180</v>
          </cell>
          <cell r="I21" t="str">
            <v>нет в матрице</v>
          </cell>
          <cell r="K21">
            <v>0</v>
          </cell>
          <cell r="P21">
            <v>0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202</v>
          </cell>
          <cell r="E22">
            <v>59</v>
          </cell>
          <cell r="F22">
            <v>137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59</v>
          </cell>
          <cell r="K22">
            <v>0</v>
          </cell>
          <cell r="N22">
            <v>36</v>
          </cell>
          <cell r="P22">
            <v>36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-122.1</v>
          </cell>
          <cell r="D23">
            <v>136.9</v>
          </cell>
          <cell r="E23">
            <v>14.8</v>
          </cell>
          <cell r="G23">
            <v>0</v>
          </cell>
          <cell r="H23">
            <v>180</v>
          </cell>
          <cell r="I23" t="str">
            <v>нет в матрице</v>
          </cell>
          <cell r="J23">
            <v>17</v>
          </cell>
          <cell r="K23">
            <v>-2.1999999999999993</v>
          </cell>
          <cell r="P23">
            <v>0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C24">
            <v>573.5</v>
          </cell>
          <cell r="E24">
            <v>129.5</v>
          </cell>
          <cell r="F24">
            <v>314.5</v>
          </cell>
          <cell r="G24">
            <v>1</v>
          </cell>
          <cell r="H24">
            <v>180</v>
          </cell>
          <cell r="I24" t="str">
            <v>матрица</v>
          </cell>
          <cell r="J24">
            <v>114.7</v>
          </cell>
          <cell r="K24">
            <v>14.799999999999997</v>
          </cell>
          <cell r="N24">
            <v>0</v>
          </cell>
          <cell r="P24">
            <v>0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C25">
            <v>5.4</v>
          </cell>
          <cell r="E25">
            <v>3.6</v>
          </cell>
          <cell r="F25">
            <v>1.8</v>
          </cell>
          <cell r="G25">
            <v>1</v>
          </cell>
          <cell r="H25">
            <v>180</v>
          </cell>
          <cell r="I25" t="str">
            <v>матрица</v>
          </cell>
          <cell r="J25">
            <v>1.8</v>
          </cell>
          <cell r="K25">
            <v>1.8</v>
          </cell>
          <cell r="N25">
            <v>5.4</v>
          </cell>
          <cell r="P25">
            <v>5.4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365</v>
          </cell>
          <cell r="E26">
            <v>182</v>
          </cell>
          <cell r="F26">
            <v>169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217</v>
          </cell>
          <cell r="K26">
            <v>-35</v>
          </cell>
          <cell r="N26">
            <v>42</v>
          </cell>
          <cell r="P26">
            <v>42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227</v>
          </cell>
          <cell r="E27">
            <v>94</v>
          </cell>
          <cell r="F27">
            <v>126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87</v>
          </cell>
          <cell r="K27">
            <v>7</v>
          </cell>
          <cell r="N27">
            <v>0</v>
          </cell>
          <cell r="P27">
            <v>0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144</v>
          </cell>
          <cell r="E28">
            <v>110</v>
          </cell>
          <cell r="F28">
            <v>26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114</v>
          </cell>
          <cell r="K28">
            <v>-4</v>
          </cell>
          <cell r="N28">
            <v>0</v>
          </cell>
          <cell r="P28">
            <v>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288</v>
          </cell>
          <cell r="E29">
            <v>203</v>
          </cell>
          <cell r="F29">
            <v>61</v>
          </cell>
          <cell r="G29">
            <v>1</v>
          </cell>
          <cell r="H29">
            <v>180</v>
          </cell>
          <cell r="I29" t="str">
            <v>матрица</v>
          </cell>
          <cell r="J29">
            <v>203</v>
          </cell>
          <cell r="K29">
            <v>0</v>
          </cell>
          <cell r="N29">
            <v>276</v>
          </cell>
          <cell r="P29">
            <v>276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911</v>
          </cell>
          <cell r="E30">
            <v>281</v>
          </cell>
          <cell r="F30">
            <v>569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281</v>
          </cell>
          <cell r="K30">
            <v>0</v>
          </cell>
          <cell r="N30">
            <v>156</v>
          </cell>
          <cell r="P30">
            <v>156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955</v>
          </cell>
          <cell r="E31">
            <v>686</v>
          </cell>
          <cell r="F31">
            <v>25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661</v>
          </cell>
          <cell r="K31">
            <v>25</v>
          </cell>
          <cell r="N31">
            <v>744</v>
          </cell>
          <cell r="P31">
            <v>744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95</v>
          </cell>
          <cell r="E32">
            <v>88</v>
          </cell>
          <cell r="F32">
            <v>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95</v>
          </cell>
          <cell r="K32">
            <v>-7</v>
          </cell>
          <cell r="N32">
            <v>48</v>
          </cell>
          <cell r="O32">
            <v>852</v>
          </cell>
          <cell r="P32">
            <v>-804</v>
          </cell>
          <cell r="Q32">
            <v>480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36</v>
          </cell>
          <cell r="E33">
            <v>18</v>
          </cell>
          <cell r="F33">
            <v>18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18</v>
          </cell>
          <cell r="K33">
            <v>0</v>
          </cell>
          <cell r="N33">
            <v>0</v>
          </cell>
          <cell r="P33">
            <v>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331</v>
          </cell>
          <cell r="E34">
            <v>100</v>
          </cell>
          <cell r="F34">
            <v>133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83</v>
          </cell>
          <cell r="K34">
            <v>17</v>
          </cell>
          <cell r="N34">
            <v>156</v>
          </cell>
          <cell r="P34">
            <v>156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C35">
            <v>93</v>
          </cell>
          <cell r="E35">
            <v>30</v>
          </cell>
          <cell r="F35">
            <v>60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30</v>
          </cell>
          <cell r="K35">
            <v>0</v>
          </cell>
          <cell r="N35">
            <v>0</v>
          </cell>
          <cell r="P35">
            <v>0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C36">
            <v>92</v>
          </cell>
          <cell r="E36">
            <v>46</v>
          </cell>
          <cell r="F36">
            <v>30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46</v>
          </cell>
          <cell r="K36">
            <v>0</v>
          </cell>
          <cell r="N36">
            <v>96</v>
          </cell>
          <cell r="P36">
            <v>96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>
            <v>58</v>
          </cell>
          <cell r="E37">
            <v>19</v>
          </cell>
          <cell r="F37">
            <v>35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19</v>
          </cell>
          <cell r="K37">
            <v>0</v>
          </cell>
          <cell r="N37">
            <v>64</v>
          </cell>
          <cell r="P37">
            <v>64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187</v>
          </cell>
          <cell r="E38">
            <v>35</v>
          </cell>
          <cell r="F38">
            <v>147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31</v>
          </cell>
          <cell r="K38">
            <v>4</v>
          </cell>
          <cell r="N38">
            <v>0</v>
          </cell>
          <cell r="P38">
            <v>0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C39">
            <v>-15</v>
          </cell>
          <cell r="D39">
            <v>15</v>
          </cell>
          <cell r="E39">
            <v>8</v>
          </cell>
          <cell r="F39">
            <v>86</v>
          </cell>
          <cell r="G39">
            <v>0.43</v>
          </cell>
          <cell r="H39">
            <v>180</v>
          </cell>
          <cell r="I39" t="str">
            <v>матрица</v>
          </cell>
          <cell r="K39">
            <v>8</v>
          </cell>
          <cell r="N39">
            <v>0</v>
          </cell>
          <cell r="P39">
            <v>0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>
            <v>260</v>
          </cell>
          <cell r="E40">
            <v>82</v>
          </cell>
          <cell r="F40">
            <v>150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83</v>
          </cell>
          <cell r="K40">
            <v>-1</v>
          </cell>
          <cell r="N40">
            <v>0</v>
          </cell>
          <cell r="P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C41">
            <v>49</v>
          </cell>
          <cell r="E41">
            <v>6</v>
          </cell>
          <cell r="F41">
            <v>40</v>
          </cell>
          <cell r="G41">
            <v>0.43</v>
          </cell>
          <cell r="H41">
            <v>180</v>
          </cell>
          <cell r="I41" t="str">
            <v>матрица</v>
          </cell>
          <cell r="J41">
            <v>6</v>
          </cell>
          <cell r="K41">
            <v>0</v>
          </cell>
          <cell r="N41">
            <v>32</v>
          </cell>
          <cell r="P41">
            <v>32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296</v>
          </cell>
          <cell r="E42">
            <v>73</v>
          </cell>
          <cell r="F42">
            <v>203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73</v>
          </cell>
          <cell r="K42">
            <v>0</v>
          </cell>
          <cell r="N42">
            <v>0</v>
          </cell>
          <cell r="P42">
            <v>0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C43">
            <v>109</v>
          </cell>
          <cell r="E43">
            <v>8</v>
          </cell>
          <cell r="F43">
            <v>86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8</v>
          </cell>
          <cell r="K43">
            <v>0</v>
          </cell>
          <cell r="P43">
            <v>0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299</v>
          </cell>
          <cell r="E44">
            <v>102</v>
          </cell>
          <cell r="F44">
            <v>160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101</v>
          </cell>
          <cell r="K44">
            <v>1</v>
          </cell>
          <cell r="N44">
            <v>176</v>
          </cell>
          <cell r="P44">
            <v>176</v>
          </cell>
        </row>
        <row r="45">
          <cell r="A45" t="str">
            <v>Пельмени Бигбули со сливочным маслом ТМ Горячая штучка ТС Бигбули ГШ флоу-пак сфера 0,43 УВС.  ПОКОМ</v>
          </cell>
          <cell r="B45" t="str">
            <v>шт</v>
          </cell>
          <cell r="C45">
            <v>91</v>
          </cell>
          <cell r="E45">
            <v>23</v>
          </cell>
          <cell r="F45">
            <v>49</v>
          </cell>
          <cell r="G45">
            <v>0</v>
          </cell>
          <cell r="H45">
            <v>180</v>
          </cell>
          <cell r="I45" t="str">
            <v>нет в матрице</v>
          </cell>
          <cell r="J45">
            <v>23</v>
          </cell>
          <cell r="K45">
            <v>0</v>
          </cell>
          <cell r="P45">
            <v>0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C46">
            <v>-16</v>
          </cell>
          <cell r="D46">
            <v>16</v>
          </cell>
          <cell r="E46">
            <v>23</v>
          </cell>
          <cell r="F46">
            <v>49</v>
          </cell>
          <cell r="G46">
            <v>0.43</v>
          </cell>
          <cell r="H46">
            <v>180</v>
          </cell>
          <cell r="I46" t="str">
            <v>матрица</v>
          </cell>
          <cell r="K46">
            <v>23</v>
          </cell>
          <cell r="N46">
            <v>0</v>
          </cell>
          <cell r="P46">
            <v>0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392</v>
          </cell>
          <cell r="E47">
            <v>109</v>
          </cell>
          <cell r="F47">
            <v>270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109</v>
          </cell>
          <cell r="K47">
            <v>0</v>
          </cell>
          <cell r="N47">
            <v>72</v>
          </cell>
          <cell r="O47">
            <v>576</v>
          </cell>
          <cell r="P47">
            <v>-504</v>
          </cell>
          <cell r="Q47">
            <v>280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97</v>
          </cell>
          <cell r="E48">
            <v>22</v>
          </cell>
          <cell r="F48">
            <v>72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22</v>
          </cell>
          <cell r="K48">
            <v>0</v>
          </cell>
          <cell r="N48">
            <v>0</v>
          </cell>
          <cell r="O48">
            <v>208</v>
          </cell>
          <cell r="P48">
            <v>-208</v>
          </cell>
          <cell r="Q48">
            <v>208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1065</v>
          </cell>
          <cell r="E49">
            <v>505</v>
          </cell>
          <cell r="F49">
            <v>530</v>
          </cell>
          <cell r="G49">
            <v>1</v>
          </cell>
          <cell r="H49">
            <v>180</v>
          </cell>
          <cell r="I49" t="str">
            <v>матрица</v>
          </cell>
          <cell r="J49">
            <v>505</v>
          </cell>
          <cell r="K49">
            <v>0</v>
          </cell>
          <cell r="N49">
            <v>505</v>
          </cell>
          <cell r="O49">
            <v>990</v>
          </cell>
          <cell r="P49">
            <v>-485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421</v>
          </cell>
          <cell r="E50">
            <v>163</v>
          </cell>
          <cell r="F50">
            <v>225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160</v>
          </cell>
          <cell r="K50">
            <v>3</v>
          </cell>
          <cell r="N50">
            <v>224</v>
          </cell>
          <cell r="O50">
            <v>1064</v>
          </cell>
          <cell r="P50">
            <v>-840</v>
          </cell>
          <cell r="Q50">
            <v>360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12</v>
          </cell>
          <cell r="D51">
            <v>2</v>
          </cell>
          <cell r="E51">
            <v>9</v>
          </cell>
          <cell r="F51">
            <v>2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17</v>
          </cell>
          <cell r="K51">
            <v>-8</v>
          </cell>
          <cell r="N51">
            <v>144</v>
          </cell>
          <cell r="P51">
            <v>144</v>
          </cell>
        </row>
        <row r="52">
          <cell r="A52" t="str">
            <v>Пельмени Левантские Особая без свинины 0,8 Сфера Особый рецепт  Поком</v>
          </cell>
          <cell r="B52" t="str">
            <v>шт</v>
          </cell>
          <cell r="C52">
            <v>87</v>
          </cell>
          <cell r="F52">
            <v>87</v>
          </cell>
          <cell r="G52">
            <v>0</v>
          </cell>
          <cell r="H52">
            <v>90</v>
          </cell>
          <cell r="I52" t="str">
            <v>нет в матрице</v>
          </cell>
          <cell r="J52">
            <v>1</v>
          </cell>
          <cell r="K52">
            <v>-1</v>
          </cell>
          <cell r="P52">
            <v>0</v>
          </cell>
        </row>
        <row r="53">
          <cell r="A53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53" t="str">
            <v>шт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N53">
            <v>48</v>
          </cell>
          <cell r="O53">
            <v>48</v>
          </cell>
          <cell r="P53">
            <v>0</v>
          </cell>
        </row>
        <row r="54">
          <cell r="A54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54" t="str">
            <v>шт</v>
          </cell>
          <cell r="G54">
            <v>0.7</v>
          </cell>
          <cell r="H54">
            <v>180</v>
          </cell>
          <cell r="I54" t="str">
            <v>матрица</v>
          </cell>
          <cell r="K54">
            <v>0</v>
          </cell>
          <cell r="N54">
            <v>48</v>
          </cell>
          <cell r="O54">
            <v>48</v>
          </cell>
          <cell r="P54">
            <v>0</v>
          </cell>
        </row>
        <row r="55">
          <cell r="A55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55" t="str">
            <v>шт</v>
          </cell>
          <cell r="G55">
            <v>0.7</v>
          </cell>
          <cell r="H55">
            <v>180</v>
          </cell>
          <cell r="I55" t="str">
            <v>матрица</v>
          </cell>
          <cell r="K55">
            <v>0</v>
          </cell>
          <cell r="N55">
            <v>48</v>
          </cell>
          <cell r="O55">
            <v>48</v>
          </cell>
          <cell r="P55">
            <v>0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524</v>
          </cell>
          <cell r="E56">
            <v>72</v>
          </cell>
          <cell r="F56">
            <v>438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74</v>
          </cell>
          <cell r="K56">
            <v>-2</v>
          </cell>
          <cell r="N56">
            <v>0</v>
          </cell>
          <cell r="P56">
            <v>0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131</v>
          </cell>
          <cell r="E57">
            <v>54</v>
          </cell>
          <cell r="F57">
            <v>52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55</v>
          </cell>
          <cell r="K57">
            <v>-1</v>
          </cell>
          <cell r="N57">
            <v>136</v>
          </cell>
          <cell r="P57">
            <v>136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220</v>
          </cell>
          <cell r="E58">
            <v>52</v>
          </cell>
          <cell r="F58">
            <v>158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53</v>
          </cell>
          <cell r="K58">
            <v>-1</v>
          </cell>
          <cell r="N58">
            <v>0</v>
          </cell>
          <cell r="P58">
            <v>0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430</v>
          </cell>
          <cell r="E59">
            <v>140</v>
          </cell>
          <cell r="F59">
            <v>275</v>
          </cell>
          <cell r="G59">
            <v>1</v>
          </cell>
          <cell r="H59">
            <v>180</v>
          </cell>
          <cell r="I59" t="str">
            <v>матрица</v>
          </cell>
          <cell r="J59">
            <v>140</v>
          </cell>
          <cell r="K59">
            <v>0</v>
          </cell>
          <cell r="N59">
            <v>150</v>
          </cell>
          <cell r="O59">
            <v>2995</v>
          </cell>
          <cell r="P59">
            <v>-2845</v>
          </cell>
          <cell r="Q59">
            <v>2000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30</v>
          </cell>
          <cell r="E60">
            <v>1</v>
          </cell>
          <cell r="F60">
            <v>26</v>
          </cell>
          <cell r="G60">
            <v>1</v>
          </cell>
          <cell r="H60">
            <v>180</v>
          </cell>
          <cell r="I60" t="str">
            <v>матрица</v>
          </cell>
          <cell r="J60">
            <v>1</v>
          </cell>
          <cell r="K60">
            <v>0</v>
          </cell>
          <cell r="N60">
            <v>0</v>
          </cell>
          <cell r="O60">
            <v>910</v>
          </cell>
          <cell r="P60">
            <v>-910</v>
          </cell>
          <cell r="Q60">
            <v>910</v>
          </cell>
        </row>
        <row r="61">
          <cell r="A61" t="str">
            <v>Пельмени Сочные стародв. сфера 0,43кг  Поком</v>
          </cell>
          <cell r="B61" t="str">
            <v>шт</v>
          </cell>
          <cell r="C61">
            <v>545</v>
          </cell>
          <cell r="E61">
            <v>8</v>
          </cell>
          <cell r="F61">
            <v>537</v>
          </cell>
          <cell r="G61">
            <v>0</v>
          </cell>
          <cell r="H61">
            <v>180</v>
          </cell>
          <cell r="I61" t="str">
            <v>нет в матрице</v>
          </cell>
          <cell r="J61">
            <v>8</v>
          </cell>
          <cell r="K61">
            <v>0</v>
          </cell>
          <cell r="P61">
            <v>0</v>
          </cell>
        </row>
        <row r="62">
          <cell r="A62" t="str">
            <v>Пельмени Сочные сфера 0,9 кг ТМ Стародворье ПОКОМ</v>
          </cell>
          <cell r="B62" t="str">
            <v>шт</v>
          </cell>
          <cell r="C62">
            <v>72</v>
          </cell>
          <cell r="E62">
            <v>19</v>
          </cell>
          <cell r="F62">
            <v>34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19</v>
          </cell>
          <cell r="K62">
            <v>0</v>
          </cell>
          <cell r="N62">
            <v>56</v>
          </cell>
          <cell r="P62">
            <v>56</v>
          </cell>
        </row>
        <row r="63">
          <cell r="A63" t="str">
            <v>Пельмени Супермени с мясом, Горячая штучка 0,2кг    ПОКОМ</v>
          </cell>
          <cell r="B63" t="str">
            <v>шт</v>
          </cell>
          <cell r="C63">
            <v>41</v>
          </cell>
          <cell r="E63">
            <v>8</v>
          </cell>
          <cell r="F63">
            <v>33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8</v>
          </cell>
          <cell r="K63">
            <v>0</v>
          </cell>
          <cell r="N63">
            <v>0</v>
          </cell>
          <cell r="P63">
            <v>0</v>
          </cell>
        </row>
        <row r="64">
          <cell r="A64" t="str">
            <v>Пельмени Супермени со сливочным маслом Супермени 0,2 Сфера Горячая штучка  Поком</v>
          </cell>
          <cell r="B64" t="str">
            <v>шт</v>
          </cell>
          <cell r="C64">
            <v>57</v>
          </cell>
          <cell r="E64">
            <v>11</v>
          </cell>
          <cell r="F64">
            <v>46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11</v>
          </cell>
          <cell r="K64">
            <v>0</v>
          </cell>
          <cell r="N64">
            <v>0</v>
          </cell>
          <cell r="P64">
            <v>0</v>
          </cell>
        </row>
        <row r="65">
          <cell r="A65" t="str">
            <v>Пельмени отборные  с говядиной и свининой 0,43кг ушко  Поком</v>
          </cell>
          <cell r="B65" t="str">
            <v>шт</v>
          </cell>
          <cell r="C65">
            <v>75</v>
          </cell>
          <cell r="E65">
            <v>3</v>
          </cell>
          <cell r="F65">
            <v>72</v>
          </cell>
          <cell r="G65">
            <v>0</v>
          </cell>
          <cell r="H65">
            <v>180</v>
          </cell>
          <cell r="I65" t="str">
            <v>нет в матрице</v>
          </cell>
          <cell r="J65">
            <v>3</v>
          </cell>
          <cell r="K65">
            <v>0</v>
          </cell>
          <cell r="P65">
            <v>0</v>
          </cell>
        </row>
        <row r="66">
          <cell r="A66" t="str">
            <v>Пельмени отборные с говядиной 0,43кг Поком</v>
          </cell>
          <cell r="B66" t="str">
            <v>шт</v>
          </cell>
          <cell r="C66">
            <v>72</v>
          </cell>
          <cell r="E66">
            <v>5</v>
          </cell>
          <cell r="F66">
            <v>67</v>
          </cell>
          <cell r="G66">
            <v>0</v>
          </cell>
          <cell r="H66">
            <v>180</v>
          </cell>
          <cell r="I66" t="str">
            <v>нет в матрице</v>
          </cell>
          <cell r="J66">
            <v>5</v>
          </cell>
          <cell r="K66">
            <v>0</v>
          </cell>
          <cell r="P66">
            <v>0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C67">
            <v>91</v>
          </cell>
          <cell r="E67">
            <v>23</v>
          </cell>
          <cell r="F67">
            <v>68</v>
          </cell>
          <cell r="G67">
            <v>0.2</v>
          </cell>
          <cell r="H67">
            <v>180</v>
          </cell>
          <cell r="I67" t="str">
            <v>матрица</v>
          </cell>
          <cell r="J67">
            <v>23</v>
          </cell>
          <cell r="K67">
            <v>0</v>
          </cell>
          <cell r="N67">
            <v>0</v>
          </cell>
          <cell r="P67">
            <v>0</v>
          </cell>
        </row>
        <row r="68">
          <cell r="A68" t="str">
            <v>Смак-мени с картофелем и сочной грудинкой ТМ Зареченские  флоу-пак 1 кг.  Поком</v>
          </cell>
          <cell r="B68" t="str">
            <v>шт</v>
          </cell>
          <cell r="C68">
            <v>12</v>
          </cell>
          <cell r="F68">
            <v>11</v>
          </cell>
          <cell r="G68">
            <v>0</v>
          </cell>
          <cell r="H68" t="e">
            <v>#N/A</v>
          </cell>
          <cell r="I68" t="str">
            <v>нет в матрице</v>
          </cell>
          <cell r="K68">
            <v>0</v>
          </cell>
          <cell r="P68">
            <v>0</v>
          </cell>
        </row>
        <row r="69">
          <cell r="A69" t="str">
            <v>Смак-мени с мясом ТМ Зареченские ТС Зареченские продукты флоу-пак 1 кг.  Поком</v>
          </cell>
          <cell r="B69" t="str">
            <v>шт</v>
          </cell>
          <cell r="C69">
            <v>26</v>
          </cell>
          <cell r="E69">
            <v>1</v>
          </cell>
          <cell r="F69">
            <v>25</v>
          </cell>
          <cell r="G69">
            <v>0</v>
          </cell>
          <cell r="H69" t="e">
            <v>#N/A</v>
          </cell>
          <cell r="I69" t="str">
            <v>нет в матрице</v>
          </cell>
          <cell r="J69">
            <v>1</v>
          </cell>
          <cell r="K69">
            <v>0</v>
          </cell>
          <cell r="P69">
            <v>0</v>
          </cell>
        </row>
        <row r="70">
          <cell r="A70" t="str">
            <v>Смаколадьи с яблоком и грушей ТМ Зареченские  флоу-пак 0,9 кг.  Поком</v>
          </cell>
          <cell r="B70" t="str">
            <v>шт</v>
          </cell>
          <cell r="C70">
            <v>26</v>
          </cell>
          <cell r="F70">
            <v>26</v>
          </cell>
          <cell r="G70">
            <v>0</v>
          </cell>
          <cell r="H70" t="e">
            <v>#N/A</v>
          </cell>
          <cell r="I70" t="str">
            <v>нет в матрице</v>
          </cell>
          <cell r="K70">
            <v>0</v>
          </cell>
          <cell r="P70">
            <v>0</v>
          </cell>
        </row>
        <row r="71">
          <cell r="A71" t="str">
            <v>Снеки  ЖАР-мени ВЕС. рубленые в тесте замор.  ПОКОМ</v>
          </cell>
          <cell r="B71" t="str">
            <v>кг</v>
          </cell>
          <cell r="C71">
            <v>-11</v>
          </cell>
          <cell r="D71">
            <v>16.5</v>
          </cell>
          <cell r="E71">
            <v>5.5</v>
          </cell>
          <cell r="G71">
            <v>0</v>
          </cell>
          <cell r="H71" t="e">
            <v>#N/A</v>
          </cell>
          <cell r="I71" t="str">
            <v>нет в матрице</v>
          </cell>
          <cell r="J71">
            <v>7</v>
          </cell>
          <cell r="K71">
            <v>-1.5</v>
          </cell>
          <cell r="P71">
            <v>0</v>
          </cell>
        </row>
        <row r="72">
          <cell r="A72" t="str">
            <v>Фрай-пицца с ветчиной и грибами ТМ Зареченские ТС Зареченские продукты.  Поком</v>
          </cell>
          <cell r="B72" t="str">
            <v>кг</v>
          </cell>
          <cell r="C72">
            <v>278.3</v>
          </cell>
          <cell r="E72">
            <v>60.7</v>
          </cell>
          <cell r="F72">
            <v>217.6</v>
          </cell>
          <cell r="G72">
            <v>1</v>
          </cell>
          <cell r="H72">
            <v>180</v>
          </cell>
          <cell r="I72" t="str">
            <v>матрица</v>
          </cell>
          <cell r="J72">
            <v>61.4</v>
          </cell>
          <cell r="K72">
            <v>-0.69999999999999574</v>
          </cell>
          <cell r="N72">
            <v>24</v>
          </cell>
          <cell r="P72">
            <v>24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>
            <v>522</v>
          </cell>
          <cell r="E73">
            <v>228</v>
          </cell>
          <cell r="F73">
            <v>273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204</v>
          </cell>
          <cell r="K73">
            <v>24</v>
          </cell>
          <cell r="N73">
            <v>144</v>
          </cell>
          <cell r="O73">
            <v>744</v>
          </cell>
          <cell r="P73">
            <v>-600</v>
          </cell>
        </row>
        <row r="74">
          <cell r="A74" t="str">
            <v>Хрустящие крылышки ТМ Горячая штучка 0,3 кг зам  ПОКОМ</v>
          </cell>
          <cell r="B74" t="str">
            <v>шт</v>
          </cell>
          <cell r="C74">
            <v>455</v>
          </cell>
          <cell r="E74">
            <v>106</v>
          </cell>
          <cell r="F74">
            <v>341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99</v>
          </cell>
          <cell r="K74">
            <v>7</v>
          </cell>
          <cell r="N74">
            <v>0</v>
          </cell>
          <cell r="P74">
            <v>0</v>
          </cell>
        </row>
        <row r="75">
          <cell r="A75" t="str">
            <v>Хрустящие крылышки ТМ Зареченские ТС Зареченские продукты.   Поком</v>
          </cell>
          <cell r="B75" t="str">
            <v>кг</v>
          </cell>
          <cell r="C75">
            <v>78</v>
          </cell>
          <cell r="E75">
            <v>23.4</v>
          </cell>
          <cell r="F75">
            <v>43.8</v>
          </cell>
          <cell r="G75">
            <v>1</v>
          </cell>
          <cell r="H75">
            <v>180</v>
          </cell>
          <cell r="I75" t="str">
            <v>матрица</v>
          </cell>
          <cell r="J75">
            <v>22.9</v>
          </cell>
          <cell r="K75">
            <v>0.5</v>
          </cell>
          <cell r="N75">
            <v>48.6</v>
          </cell>
          <cell r="P75">
            <v>48.6</v>
          </cell>
        </row>
        <row r="76">
          <cell r="A76" t="str">
            <v>Хрустящие крылышки острые к пиву ТМ Горячая штучка 0,3кг зам  ПОКОМ</v>
          </cell>
          <cell r="B76" t="str">
            <v>шт</v>
          </cell>
          <cell r="C76">
            <v>419</v>
          </cell>
          <cell r="E76">
            <v>101</v>
          </cell>
          <cell r="F76">
            <v>274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93</v>
          </cell>
          <cell r="K76">
            <v>8</v>
          </cell>
          <cell r="N76">
            <v>0</v>
          </cell>
          <cell r="P76">
            <v>0</v>
          </cell>
        </row>
        <row r="77">
          <cell r="A77" t="str">
            <v>Чебупай сочное яблоко ТМ Горячая штучка ТС Чебупай 0,2 кг УВС.  зам  ПОКОМ</v>
          </cell>
          <cell r="B77" t="str">
            <v>шт</v>
          </cell>
          <cell r="C77">
            <v>172</v>
          </cell>
          <cell r="E77">
            <v>39</v>
          </cell>
          <cell r="F77">
            <v>33</v>
          </cell>
          <cell r="G77">
            <v>0.2</v>
          </cell>
          <cell r="H77">
            <v>365</v>
          </cell>
          <cell r="I77" t="str">
            <v>матрица</v>
          </cell>
          <cell r="J77">
            <v>33</v>
          </cell>
          <cell r="K77">
            <v>6</v>
          </cell>
          <cell r="N77">
            <v>264</v>
          </cell>
          <cell r="P77">
            <v>264</v>
          </cell>
        </row>
        <row r="78">
          <cell r="A78" t="str">
            <v>Чебупай спелая вишня ТМ Горячая штучка ТС Чебупай 0,2 кг УВС. зам  ПОКОМ</v>
          </cell>
          <cell r="B78" t="str">
            <v>шт</v>
          </cell>
          <cell r="C78">
            <v>298</v>
          </cell>
          <cell r="E78">
            <v>77</v>
          </cell>
          <cell r="F78">
            <v>122</v>
          </cell>
          <cell r="G78">
            <v>0.2</v>
          </cell>
          <cell r="H78">
            <v>365</v>
          </cell>
          <cell r="I78" t="str">
            <v>матрица</v>
          </cell>
          <cell r="J78">
            <v>72</v>
          </cell>
          <cell r="K78">
            <v>5</v>
          </cell>
          <cell r="N78">
            <v>198</v>
          </cell>
          <cell r="P78">
            <v>198</v>
          </cell>
        </row>
        <row r="79">
          <cell r="A79" t="str">
            <v>Чебупели Курочка гриль Базовый ассортимент Фикс.вес 0,3 Пакет Горячая штучка  Поком</v>
          </cell>
          <cell r="B79" t="str">
            <v>шт</v>
          </cell>
          <cell r="C79">
            <v>187</v>
          </cell>
          <cell r="E79">
            <v>16</v>
          </cell>
          <cell r="F79">
            <v>170</v>
          </cell>
          <cell r="G79">
            <v>0.3</v>
          </cell>
          <cell r="H79">
            <v>180</v>
          </cell>
          <cell r="I79" t="str">
            <v>матрица</v>
          </cell>
          <cell r="J79">
            <v>16</v>
          </cell>
          <cell r="K79">
            <v>0</v>
          </cell>
          <cell r="N79">
            <v>0</v>
          </cell>
          <cell r="P79">
            <v>0</v>
          </cell>
        </row>
        <row r="80">
          <cell r="A80" t="str">
            <v>Чебупели с мясом Базовый ассортимент Фикс.вес 0,48 Лоток Горячая штучка ХХЛ  Поком</v>
          </cell>
          <cell r="B80" t="str">
            <v>шт</v>
          </cell>
          <cell r="C80">
            <v>87</v>
          </cell>
          <cell r="E80">
            <v>20</v>
          </cell>
          <cell r="F80">
            <v>67</v>
          </cell>
          <cell r="G80">
            <v>0.48</v>
          </cell>
          <cell r="H80">
            <v>180</v>
          </cell>
          <cell r="I80" t="str">
            <v>матрица</v>
          </cell>
          <cell r="J80">
            <v>16</v>
          </cell>
          <cell r="K80">
            <v>4</v>
          </cell>
          <cell r="N80">
            <v>24</v>
          </cell>
          <cell r="P80">
            <v>24</v>
          </cell>
        </row>
        <row r="81">
          <cell r="A81" t="str">
            <v>Чебупицца Пепперони ТМ Горячая штучка ТС Чебупицца 0.25кг зам  ПОКОМ</v>
          </cell>
          <cell r="B81" t="str">
            <v>шт</v>
          </cell>
          <cell r="C81">
            <v>1126</v>
          </cell>
          <cell r="E81">
            <v>576</v>
          </cell>
          <cell r="F81">
            <v>278</v>
          </cell>
          <cell r="G81">
            <v>0.25</v>
          </cell>
          <cell r="H81">
            <v>180</v>
          </cell>
          <cell r="I81" t="str">
            <v>матрица</v>
          </cell>
          <cell r="J81">
            <v>567</v>
          </cell>
          <cell r="K81">
            <v>9</v>
          </cell>
          <cell r="N81">
            <v>900</v>
          </cell>
          <cell r="P81">
            <v>900</v>
          </cell>
        </row>
        <row r="82">
          <cell r="A82" t="str">
            <v>Чебупицца курочка по-итальянски Горячая штучка 0,25 кг зам  ПОКОМ</v>
          </cell>
          <cell r="B82" t="str">
            <v>шт</v>
          </cell>
          <cell r="C82">
            <v>735</v>
          </cell>
          <cell r="E82">
            <v>541</v>
          </cell>
          <cell r="F82">
            <v>17</v>
          </cell>
          <cell r="G82">
            <v>0.25</v>
          </cell>
          <cell r="H82">
            <v>180</v>
          </cell>
          <cell r="I82" t="str">
            <v>матрица</v>
          </cell>
          <cell r="J82">
            <v>527</v>
          </cell>
          <cell r="K82">
            <v>14</v>
          </cell>
          <cell r="N82">
            <v>792</v>
          </cell>
          <cell r="P82">
            <v>792</v>
          </cell>
        </row>
        <row r="83">
          <cell r="A83" t="str">
            <v>Чебуреки Мясные вес 2,7 кг ТМ Зареченские ТС Зареченские продукты   Поком</v>
          </cell>
          <cell r="B83" t="str">
            <v>кг</v>
          </cell>
          <cell r="C83">
            <v>175.5</v>
          </cell>
          <cell r="E83">
            <v>54</v>
          </cell>
          <cell r="F83">
            <v>113.4</v>
          </cell>
          <cell r="G83">
            <v>1</v>
          </cell>
          <cell r="H83">
            <v>180</v>
          </cell>
          <cell r="I83" t="str">
            <v>матрица</v>
          </cell>
          <cell r="J83">
            <v>51.9</v>
          </cell>
          <cell r="K83">
            <v>2.1000000000000014</v>
          </cell>
          <cell r="N83">
            <v>67.5</v>
          </cell>
          <cell r="P83">
            <v>67.5</v>
          </cell>
        </row>
        <row r="84">
          <cell r="A84" t="str">
            <v>Чебуреки сочные ТМ Зареченские ТС Зареченские продукты.  Поком</v>
          </cell>
          <cell r="B84" t="str">
            <v>кг</v>
          </cell>
          <cell r="C84">
            <v>537</v>
          </cell>
          <cell r="E84">
            <v>350</v>
          </cell>
          <cell r="F84">
            <v>162</v>
          </cell>
          <cell r="G84">
            <v>1</v>
          </cell>
          <cell r="H84">
            <v>180</v>
          </cell>
          <cell r="I84" t="str">
            <v>матрица</v>
          </cell>
          <cell r="J84">
            <v>344.4</v>
          </cell>
          <cell r="K84">
            <v>5.6000000000000227</v>
          </cell>
          <cell r="N84">
            <v>95</v>
          </cell>
          <cell r="O84">
            <v>1610</v>
          </cell>
          <cell r="P84">
            <v>-1515</v>
          </cell>
        </row>
        <row r="85">
          <cell r="A85" t="str">
            <v>Чебуречище горячая штучка 0,14кг Поком</v>
          </cell>
          <cell r="B85" t="str">
            <v>шт</v>
          </cell>
          <cell r="C85">
            <v>1205</v>
          </cell>
          <cell r="E85">
            <v>542</v>
          </cell>
          <cell r="F85">
            <v>511</v>
          </cell>
          <cell r="G85">
            <v>0.14000000000000001</v>
          </cell>
          <cell r="H85">
            <v>180</v>
          </cell>
          <cell r="I85" t="str">
            <v>матрица</v>
          </cell>
          <cell r="J85">
            <v>549</v>
          </cell>
          <cell r="K85">
            <v>-7</v>
          </cell>
          <cell r="N85">
            <v>484</v>
          </cell>
          <cell r="P85">
            <v>484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I9" sqref="AI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85546875" style="9" customWidth="1"/>
    <col min="8" max="8" width="5.85546875" customWidth="1"/>
    <col min="9" max="9" width="12.85546875" customWidth="1"/>
    <col min="10" max="11" width="6.7109375" customWidth="1"/>
    <col min="12" max="13" width="0.85546875" customWidth="1"/>
    <col min="14" max="14" width="6.7109375" customWidth="1"/>
    <col min="15" max="16" width="6.7109375" style="25" customWidth="1"/>
    <col min="17" max="19" width="6.7109375" customWidth="1"/>
    <col min="20" max="20" width="21.85546875" customWidth="1"/>
    <col min="21" max="22" width="5" customWidth="1"/>
    <col min="23" max="27" width="6" customWidth="1"/>
    <col min="28" max="28" width="26.5703125" customWidth="1"/>
    <col min="29" max="29" width="8" customWidth="1"/>
    <col min="30" max="30" width="8" style="9" customWidth="1"/>
    <col min="31" max="31" width="8" style="14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21"/>
      <c r="P1" s="2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26" t="s">
        <v>107</v>
      </c>
      <c r="O2" s="21"/>
      <c r="P2" s="2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7"/>
      <c r="AE2" s="1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2" t="s">
        <v>13</v>
      </c>
      <c r="P3" s="22" t="s">
        <v>13</v>
      </c>
      <c r="Q3" s="2" t="s">
        <v>14</v>
      </c>
      <c r="R3" s="3" t="s">
        <v>15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8" t="s">
        <v>23</v>
      </c>
      <c r="AE3" s="12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21" t="s">
        <v>105</v>
      </c>
      <c r="P4" s="21" t="s">
        <v>106</v>
      </c>
      <c r="Q4" s="1" t="s">
        <v>27</v>
      </c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7"/>
      <c r="AE4" s="11" t="s">
        <v>108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13382.9</v>
      </c>
      <c r="F5" s="4">
        <f>SUM(F6:F497)</f>
        <v>21639.5</v>
      </c>
      <c r="G5" s="7"/>
      <c r="H5" s="1"/>
      <c r="I5" s="1"/>
      <c r="J5" s="4">
        <f t="shared" ref="J5:S5" si="0">SUM(J6:J497)</f>
        <v>13384.199999999999</v>
      </c>
      <c r="K5" s="4">
        <f t="shared" si="0"/>
        <v>-1.2999999999999829</v>
      </c>
      <c r="L5" s="4">
        <f t="shared" si="0"/>
        <v>0</v>
      </c>
      <c r="M5" s="4">
        <f t="shared" si="0"/>
        <v>0</v>
      </c>
      <c r="N5" s="4">
        <f t="shared" si="0"/>
        <v>10335</v>
      </c>
      <c r="O5" s="23"/>
      <c r="P5" s="23"/>
      <c r="Q5" s="4">
        <f t="shared" si="0"/>
        <v>2676.5800000000004</v>
      </c>
      <c r="R5" s="4">
        <f t="shared" si="0"/>
        <v>10316.6</v>
      </c>
      <c r="S5" s="4">
        <f t="shared" si="0"/>
        <v>0</v>
      </c>
      <c r="T5" s="1"/>
      <c r="U5" s="1"/>
      <c r="V5" s="1"/>
      <c r="W5" s="4">
        <f>SUM(W6:W497)</f>
        <v>2646.8</v>
      </c>
      <c r="X5" s="4">
        <f>SUM(X6:X497)</f>
        <v>2498.52</v>
      </c>
      <c r="Y5" s="4">
        <f>SUM(Y6:Y497)</f>
        <v>3314.1600000000008</v>
      </c>
      <c r="Z5" s="4">
        <f>SUM(Z6:Z497)</f>
        <v>3799.14</v>
      </c>
      <c r="AA5" s="4">
        <f>SUM(AA6:AA497)</f>
        <v>3918.16</v>
      </c>
      <c r="AB5" s="1"/>
      <c r="AC5" s="4">
        <f>SUM(AC6:AC497)</f>
        <v>8524.0499999999993</v>
      </c>
      <c r="AD5" s="7"/>
      <c r="AE5" s="13">
        <f>SUM(AE6:AE497)</f>
        <v>1693</v>
      </c>
      <c r="AF5" s="4">
        <f>SUM(AF6:AF497)</f>
        <v>8526.0999999999985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33</v>
      </c>
      <c r="B6" s="15" t="s">
        <v>34</v>
      </c>
      <c r="C6" s="15"/>
      <c r="D6" s="15"/>
      <c r="E6" s="15"/>
      <c r="F6" s="15"/>
      <c r="G6" s="16">
        <v>0</v>
      </c>
      <c r="H6" s="15" t="e">
        <v>#N/A</v>
      </c>
      <c r="I6" s="15" t="s">
        <v>35</v>
      </c>
      <c r="J6" s="15"/>
      <c r="K6" s="15">
        <f t="shared" ref="K6:K34" si="1">E6-J6</f>
        <v>0</v>
      </c>
      <c r="L6" s="15"/>
      <c r="M6" s="15"/>
      <c r="N6" s="15"/>
      <c r="O6" s="24">
        <f>VLOOKUP(A6,[1]Sheet!$A:$N,14,0)</f>
        <v>180</v>
      </c>
      <c r="P6" s="24">
        <f>VLOOKUP(A6,[1]Sheet!$A:$Q,17,0)</f>
        <v>0</v>
      </c>
      <c r="Q6" s="15">
        <f>E6/5</f>
        <v>0</v>
      </c>
      <c r="R6" s="17"/>
      <c r="S6" s="17"/>
      <c r="T6" s="15"/>
      <c r="U6" s="15" t="e">
        <f>(F6+N6+R6)/Q6</f>
        <v>#DIV/0!</v>
      </c>
      <c r="V6" s="15" t="e">
        <f>(F6+N6)/Q6</f>
        <v>#DIV/0!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 t="s">
        <v>36</v>
      </c>
      <c r="AC6" s="15">
        <f>R6*G6</f>
        <v>0</v>
      </c>
      <c r="AD6" s="16">
        <v>0</v>
      </c>
      <c r="AE6" s="18"/>
      <c r="AF6" s="15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5" t="s">
        <v>37</v>
      </c>
      <c r="B7" s="15" t="s">
        <v>34</v>
      </c>
      <c r="C7" s="15"/>
      <c r="D7" s="15"/>
      <c r="E7" s="15"/>
      <c r="F7" s="15"/>
      <c r="G7" s="16">
        <v>0</v>
      </c>
      <c r="H7" s="15" t="e">
        <v>#N/A</v>
      </c>
      <c r="I7" s="15" t="s">
        <v>35</v>
      </c>
      <c r="J7" s="15"/>
      <c r="K7" s="15">
        <f t="shared" si="1"/>
        <v>0</v>
      </c>
      <c r="L7" s="15"/>
      <c r="M7" s="15"/>
      <c r="N7" s="15"/>
      <c r="O7" s="24">
        <f>VLOOKUP(A7,[1]Sheet!$A:$N,14,0)</f>
        <v>0</v>
      </c>
      <c r="P7" s="24">
        <f>VLOOKUP(A7,[1]Sheet!$A:$Q,17,0)</f>
        <v>0</v>
      </c>
      <c r="Q7" s="15">
        <f t="shared" ref="Q7:Q67" si="2">E7/5</f>
        <v>0</v>
      </c>
      <c r="R7" s="17"/>
      <c r="S7" s="17"/>
      <c r="T7" s="15"/>
      <c r="U7" s="15" t="e">
        <f t="shared" ref="U7:U66" si="3">(F7+N7+R7)/Q7</f>
        <v>#DIV/0!</v>
      </c>
      <c r="V7" s="15" t="e">
        <f t="shared" ref="V7:V66" si="4">(F7+N7)/Q7</f>
        <v>#DIV/0!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 t="s">
        <v>36</v>
      </c>
      <c r="AC7" s="15">
        <f t="shared" ref="AC7:AC70" si="5">R7*G7</f>
        <v>0</v>
      </c>
      <c r="AD7" s="16">
        <v>0</v>
      </c>
      <c r="AE7" s="18"/>
      <c r="AF7" s="15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34</v>
      </c>
      <c r="C8" s="1">
        <v>1800</v>
      </c>
      <c r="D8" s="1">
        <v>516</v>
      </c>
      <c r="E8" s="1">
        <v>711</v>
      </c>
      <c r="F8" s="1">
        <v>1490</v>
      </c>
      <c r="G8" s="7">
        <v>0.3</v>
      </c>
      <c r="H8" s="1">
        <v>180</v>
      </c>
      <c r="I8" s="1" t="s">
        <v>35</v>
      </c>
      <c r="J8" s="1">
        <v>702</v>
      </c>
      <c r="K8" s="1">
        <f t="shared" si="1"/>
        <v>9</v>
      </c>
      <c r="L8" s="1"/>
      <c r="M8" s="1"/>
      <c r="N8" s="1">
        <v>0</v>
      </c>
      <c r="O8" s="21">
        <f>VLOOKUP(A8,[1]Sheet!$A:$N,14,0)</f>
        <v>588</v>
      </c>
      <c r="P8" s="21">
        <f>VLOOKUP(A8,[1]Sheet!$A:$Q,17,0)</f>
        <v>0</v>
      </c>
      <c r="Q8" s="1">
        <f t="shared" si="2"/>
        <v>142.19999999999999</v>
      </c>
      <c r="R8" s="6"/>
      <c r="S8" s="6"/>
      <c r="T8" s="1"/>
      <c r="U8" s="1">
        <f>(F8+O8+P8+R8)/Q8</f>
        <v>14.613220815752463</v>
      </c>
      <c r="V8" s="1">
        <f>(F8+O8+P8)/Q8</f>
        <v>14.613220815752463</v>
      </c>
      <c r="W8" s="1">
        <v>108.8</v>
      </c>
      <c r="X8" s="1">
        <v>152.4</v>
      </c>
      <c r="Y8" s="1">
        <v>194</v>
      </c>
      <c r="Z8" s="1">
        <v>234.2</v>
      </c>
      <c r="AA8" s="1">
        <v>284</v>
      </c>
      <c r="AB8" s="1"/>
      <c r="AC8" s="1">
        <f t="shared" si="5"/>
        <v>0</v>
      </c>
      <c r="AD8" s="7">
        <v>12</v>
      </c>
      <c r="AE8" s="11">
        <f>MROUND(R8,AD8)/AD8</f>
        <v>0</v>
      </c>
      <c r="AF8" s="1">
        <f>AE8*AD8*G8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5" t="s">
        <v>39</v>
      </c>
      <c r="B9" s="15" t="s">
        <v>34</v>
      </c>
      <c r="C9" s="15"/>
      <c r="D9" s="15"/>
      <c r="E9" s="15"/>
      <c r="F9" s="15"/>
      <c r="G9" s="16">
        <v>0</v>
      </c>
      <c r="H9" s="15" t="e">
        <v>#N/A</v>
      </c>
      <c r="I9" s="15" t="s">
        <v>35</v>
      </c>
      <c r="J9" s="15"/>
      <c r="K9" s="15">
        <f t="shared" si="1"/>
        <v>0</v>
      </c>
      <c r="L9" s="15"/>
      <c r="M9" s="15"/>
      <c r="N9" s="15"/>
      <c r="O9" s="24">
        <f>VLOOKUP(A9,[1]Sheet!$A:$N,14,0)</f>
        <v>132</v>
      </c>
      <c r="P9" s="24">
        <f>VLOOKUP(A9,[1]Sheet!$A:$Q,17,0)</f>
        <v>0</v>
      </c>
      <c r="Q9" s="15">
        <f t="shared" si="2"/>
        <v>0</v>
      </c>
      <c r="R9" s="17"/>
      <c r="S9" s="17"/>
      <c r="T9" s="15"/>
      <c r="U9" s="15" t="e">
        <f t="shared" si="3"/>
        <v>#DIV/0!</v>
      </c>
      <c r="V9" s="15" t="e">
        <f t="shared" si="4"/>
        <v>#DIV/0!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 t="s">
        <v>36</v>
      </c>
      <c r="AC9" s="15">
        <f t="shared" si="5"/>
        <v>0</v>
      </c>
      <c r="AD9" s="16">
        <v>0</v>
      </c>
      <c r="AE9" s="18"/>
      <c r="AF9" s="1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1861</v>
      </c>
      <c r="D10" s="1">
        <v>1009</v>
      </c>
      <c r="E10" s="1">
        <v>832</v>
      </c>
      <c r="F10" s="1">
        <v>1928</v>
      </c>
      <c r="G10" s="7">
        <v>0.3</v>
      </c>
      <c r="H10" s="1">
        <v>180</v>
      </c>
      <c r="I10" s="1" t="s">
        <v>35</v>
      </c>
      <c r="J10" s="1">
        <v>812</v>
      </c>
      <c r="K10" s="1">
        <f t="shared" si="1"/>
        <v>20</v>
      </c>
      <c r="L10" s="1"/>
      <c r="M10" s="1"/>
      <c r="N10" s="1">
        <v>0</v>
      </c>
      <c r="O10" s="21">
        <f>VLOOKUP(A10,[1]Sheet!$A:$N,14,0)</f>
        <v>108</v>
      </c>
      <c r="P10" s="21">
        <f>VLOOKUP(A10,[1]Sheet!$A:$Q,17,0)</f>
        <v>0</v>
      </c>
      <c r="Q10" s="1">
        <f t="shared" si="2"/>
        <v>166.4</v>
      </c>
      <c r="R10" s="6">
        <f>15*Q10-F10-O10-P10</f>
        <v>460</v>
      </c>
      <c r="S10" s="6"/>
      <c r="T10" s="1"/>
      <c r="U10" s="1">
        <f>(F10+O10+P10+R10)/Q10</f>
        <v>15</v>
      </c>
      <c r="V10" s="1">
        <f>(F10+O10+P10)/Q10</f>
        <v>12.235576923076923</v>
      </c>
      <c r="W10" s="1">
        <v>155.19999999999999</v>
      </c>
      <c r="X10" s="1">
        <v>197.4</v>
      </c>
      <c r="Y10" s="1">
        <v>229</v>
      </c>
      <c r="Z10" s="1">
        <v>245</v>
      </c>
      <c r="AA10" s="1">
        <v>234.8</v>
      </c>
      <c r="AB10" s="1"/>
      <c r="AC10" s="1">
        <f t="shared" si="5"/>
        <v>138</v>
      </c>
      <c r="AD10" s="7">
        <v>12</v>
      </c>
      <c r="AE10" s="11">
        <f>MROUND(R10,AD10)/AD10</f>
        <v>38</v>
      </c>
      <c r="AF10" s="1">
        <f>AE10*AD10*G10</f>
        <v>136.79999999999998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41</v>
      </c>
      <c r="B11" s="15" t="s">
        <v>34</v>
      </c>
      <c r="C11" s="15"/>
      <c r="D11" s="15"/>
      <c r="E11" s="15"/>
      <c r="F11" s="15"/>
      <c r="G11" s="16">
        <v>0</v>
      </c>
      <c r="H11" s="15" t="e">
        <v>#N/A</v>
      </c>
      <c r="I11" s="15" t="s">
        <v>35</v>
      </c>
      <c r="J11" s="15"/>
      <c r="K11" s="15">
        <f t="shared" si="1"/>
        <v>0</v>
      </c>
      <c r="L11" s="15"/>
      <c r="M11" s="15"/>
      <c r="N11" s="15"/>
      <c r="O11" s="24">
        <f>VLOOKUP(A11,[1]Sheet!$A:$N,14,0)</f>
        <v>0</v>
      </c>
      <c r="P11" s="24">
        <f>VLOOKUP(A11,[1]Sheet!$A:$Q,17,0)</f>
        <v>0</v>
      </c>
      <c r="Q11" s="15">
        <f t="shared" si="2"/>
        <v>0</v>
      </c>
      <c r="R11" s="17"/>
      <c r="S11" s="17"/>
      <c r="T11" s="15"/>
      <c r="U11" s="15" t="e">
        <f t="shared" si="3"/>
        <v>#DIV/0!</v>
      </c>
      <c r="V11" s="15" t="e">
        <f t="shared" si="4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 t="s">
        <v>36</v>
      </c>
      <c r="AC11" s="15">
        <f t="shared" si="5"/>
        <v>0</v>
      </c>
      <c r="AD11" s="16">
        <v>0</v>
      </c>
      <c r="AE11" s="18"/>
      <c r="AF11" s="15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5" t="s">
        <v>42</v>
      </c>
      <c r="B12" s="15" t="s">
        <v>34</v>
      </c>
      <c r="C12" s="15"/>
      <c r="D12" s="15"/>
      <c r="E12" s="15"/>
      <c r="F12" s="15"/>
      <c r="G12" s="16">
        <v>0</v>
      </c>
      <c r="H12" s="15" t="e">
        <v>#N/A</v>
      </c>
      <c r="I12" s="15" t="s">
        <v>35</v>
      </c>
      <c r="J12" s="15"/>
      <c r="K12" s="15">
        <f t="shared" si="1"/>
        <v>0</v>
      </c>
      <c r="L12" s="15"/>
      <c r="M12" s="15"/>
      <c r="N12" s="15"/>
      <c r="O12" s="24">
        <f>VLOOKUP(A12,[1]Sheet!$A:$N,14,0)</f>
        <v>0</v>
      </c>
      <c r="P12" s="24">
        <f>VLOOKUP(A12,[1]Sheet!$A:$Q,17,0)</f>
        <v>0</v>
      </c>
      <c r="Q12" s="15">
        <f t="shared" si="2"/>
        <v>0</v>
      </c>
      <c r="R12" s="17"/>
      <c r="S12" s="17"/>
      <c r="T12" s="15"/>
      <c r="U12" s="15" t="e">
        <f t="shared" si="3"/>
        <v>#DIV/0!</v>
      </c>
      <c r="V12" s="15" t="e">
        <f t="shared" si="4"/>
        <v>#DIV/0!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 t="s">
        <v>36</v>
      </c>
      <c r="AC12" s="15">
        <f t="shared" si="5"/>
        <v>0</v>
      </c>
      <c r="AD12" s="16">
        <v>0</v>
      </c>
      <c r="AE12" s="18"/>
      <c r="AF12" s="15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43</v>
      </c>
      <c r="B13" s="1" t="s">
        <v>44</v>
      </c>
      <c r="C13" s="1">
        <v>594</v>
      </c>
      <c r="D13" s="1"/>
      <c r="E13" s="1">
        <v>231</v>
      </c>
      <c r="F13" s="1">
        <v>330</v>
      </c>
      <c r="G13" s="7">
        <v>1</v>
      </c>
      <c r="H13" s="1">
        <v>180</v>
      </c>
      <c r="I13" s="1" t="s">
        <v>35</v>
      </c>
      <c r="J13" s="1">
        <v>226</v>
      </c>
      <c r="K13" s="1">
        <f t="shared" si="1"/>
        <v>5</v>
      </c>
      <c r="L13" s="1"/>
      <c r="M13" s="1"/>
      <c r="N13" s="1">
        <v>242</v>
      </c>
      <c r="O13" s="21">
        <f>VLOOKUP(A13,[1]Sheet!$A:$N,14,0)</f>
        <v>121</v>
      </c>
      <c r="P13" s="21">
        <f>VLOOKUP(A13,[1]Sheet!$A:$Q,17,0)</f>
        <v>0</v>
      </c>
      <c r="Q13" s="1">
        <f t="shared" si="2"/>
        <v>46.2</v>
      </c>
      <c r="R13" s="6">
        <f>15*Q13-F13-O13-P13</f>
        <v>242</v>
      </c>
      <c r="S13" s="6"/>
      <c r="T13" s="1"/>
      <c r="U13" s="1">
        <f>(F13+O13+P13+R13)/Q13</f>
        <v>14.999999999999998</v>
      </c>
      <c r="V13" s="1">
        <f>(F13+O13+P13)/Q13</f>
        <v>9.761904761904761</v>
      </c>
      <c r="W13" s="1">
        <v>47.3</v>
      </c>
      <c r="X13" s="1">
        <v>25.3</v>
      </c>
      <c r="Y13" s="1">
        <v>36.299999999999997</v>
      </c>
      <c r="Z13" s="1">
        <v>65</v>
      </c>
      <c r="AA13" s="1">
        <v>35.200000000000003</v>
      </c>
      <c r="AB13" s="1"/>
      <c r="AC13" s="1">
        <f t="shared" si="5"/>
        <v>242</v>
      </c>
      <c r="AD13" s="7">
        <v>5.5</v>
      </c>
      <c r="AE13" s="11">
        <f>MROUND(R13,AD13)/AD13</f>
        <v>44</v>
      </c>
      <c r="AF13" s="1">
        <f>AE13*AD13*G13</f>
        <v>242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45</v>
      </c>
      <c r="B14" s="15" t="s">
        <v>44</v>
      </c>
      <c r="C14" s="15"/>
      <c r="D14" s="15"/>
      <c r="E14" s="15"/>
      <c r="F14" s="15"/>
      <c r="G14" s="16">
        <v>0</v>
      </c>
      <c r="H14" s="15" t="e">
        <v>#N/A</v>
      </c>
      <c r="I14" s="15" t="s">
        <v>35</v>
      </c>
      <c r="J14" s="15"/>
      <c r="K14" s="15">
        <f t="shared" si="1"/>
        <v>0</v>
      </c>
      <c r="L14" s="15"/>
      <c r="M14" s="15"/>
      <c r="N14" s="15"/>
      <c r="O14" s="24">
        <f>VLOOKUP(A14,[1]Sheet!$A:$N,14,0)</f>
        <v>126</v>
      </c>
      <c r="P14" s="24">
        <f>VLOOKUP(A14,[1]Sheet!$A:$Q,17,0)</f>
        <v>0</v>
      </c>
      <c r="Q14" s="15">
        <f t="shared" si="2"/>
        <v>0</v>
      </c>
      <c r="R14" s="17"/>
      <c r="S14" s="17"/>
      <c r="T14" s="15"/>
      <c r="U14" s="15" t="e">
        <f t="shared" si="3"/>
        <v>#DIV/0!</v>
      </c>
      <c r="V14" s="15" t="e">
        <f t="shared" si="4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 t="s">
        <v>36</v>
      </c>
      <c r="AC14" s="15">
        <f t="shared" si="5"/>
        <v>0</v>
      </c>
      <c r="AD14" s="16">
        <v>0</v>
      </c>
      <c r="AE14" s="18"/>
      <c r="AF14" s="15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44</v>
      </c>
      <c r="C15" s="1">
        <v>70.3</v>
      </c>
      <c r="D15" s="1"/>
      <c r="E15" s="1">
        <v>11.1</v>
      </c>
      <c r="F15" s="1">
        <v>51.8</v>
      </c>
      <c r="G15" s="7">
        <v>1</v>
      </c>
      <c r="H15" s="1">
        <v>180</v>
      </c>
      <c r="I15" s="1" t="s">
        <v>35</v>
      </c>
      <c r="J15" s="1">
        <v>9.6999999999999993</v>
      </c>
      <c r="K15" s="1">
        <f t="shared" si="1"/>
        <v>1.4000000000000004</v>
      </c>
      <c r="L15" s="1"/>
      <c r="M15" s="1"/>
      <c r="N15" s="1">
        <v>0</v>
      </c>
      <c r="O15" s="21">
        <f>VLOOKUP(A15,[1]Sheet!$A:$N,14,0)</f>
        <v>0</v>
      </c>
      <c r="P15" s="21">
        <f>VLOOKUP(A15,[1]Sheet!$A:$Q,17,0)</f>
        <v>0</v>
      </c>
      <c r="Q15" s="1">
        <f t="shared" si="2"/>
        <v>2.2199999999999998</v>
      </c>
      <c r="R15" s="6"/>
      <c r="S15" s="6"/>
      <c r="T15" s="1"/>
      <c r="U15" s="1">
        <f>(F15+O15+P15+R15)/Q15</f>
        <v>23.333333333333336</v>
      </c>
      <c r="V15" s="1">
        <f>(F15+O15+P15)/Q15</f>
        <v>23.333333333333336</v>
      </c>
      <c r="W15" s="1">
        <v>2.2200000000000002</v>
      </c>
      <c r="X15" s="1">
        <v>3.08</v>
      </c>
      <c r="Y15" s="1">
        <v>5.92</v>
      </c>
      <c r="Z15" s="1">
        <v>3.7</v>
      </c>
      <c r="AA15" s="1">
        <v>3.7</v>
      </c>
      <c r="AB15" s="19" t="s">
        <v>53</v>
      </c>
      <c r="AC15" s="1">
        <f t="shared" si="5"/>
        <v>0</v>
      </c>
      <c r="AD15" s="7">
        <v>3.7</v>
      </c>
      <c r="AE15" s="11">
        <f>MROUND(R15,AD15)/AD15</f>
        <v>0</v>
      </c>
      <c r="AF15" s="1">
        <f>AE15*AD15*G15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47</v>
      </c>
      <c r="B16" s="15" t="s">
        <v>44</v>
      </c>
      <c r="C16" s="15"/>
      <c r="D16" s="15"/>
      <c r="E16" s="15"/>
      <c r="F16" s="15"/>
      <c r="G16" s="16">
        <v>0</v>
      </c>
      <c r="H16" s="15" t="e">
        <v>#N/A</v>
      </c>
      <c r="I16" s="15" t="s">
        <v>35</v>
      </c>
      <c r="J16" s="15"/>
      <c r="K16" s="15">
        <f t="shared" si="1"/>
        <v>0</v>
      </c>
      <c r="L16" s="15"/>
      <c r="M16" s="15"/>
      <c r="N16" s="15"/>
      <c r="O16" s="24">
        <f>VLOOKUP(A16,[1]Sheet!$A:$N,14,0)</f>
        <v>1073</v>
      </c>
      <c r="P16" s="24">
        <f>VLOOKUP(A16,[1]Sheet!$A:$Q,17,0)</f>
        <v>0</v>
      </c>
      <c r="Q16" s="15">
        <f t="shared" si="2"/>
        <v>0</v>
      </c>
      <c r="R16" s="17"/>
      <c r="S16" s="17"/>
      <c r="T16" s="15"/>
      <c r="U16" s="15" t="e">
        <f t="shared" si="3"/>
        <v>#DIV/0!</v>
      </c>
      <c r="V16" s="15" t="e">
        <f t="shared" si="4"/>
        <v>#DIV/0!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 t="s">
        <v>36</v>
      </c>
      <c r="AC16" s="15">
        <f t="shared" si="5"/>
        <v>0</v>
      </c>
      <c r="AD16" s="16">
        <v>0</v>
      </c>
      <c r="AE16" s="18"/>
      <c r="AF16" s="15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5" t="s">
        <v>48</v>
      </c>
      <c r="B17" s="15" t="s">
        <v>44</v>
      </c>
      <c r="C17" s="15"/>
      <c r="D17" s="15"/>
      <c r="E17" s="15"/>
      <c r="F17" s="15"/>
      <c r="G17" s="16">
        <v>0</v>
      </c>
      <c r="H17" s="15" t="e">
        <v>#N/A</v>
      </c>
      <c r="I17" s="15" t="s">
        <v>35</v>
      </c>
      <c r="J17" s="15"/>
      <c r="K17" s="15">
        <f t="shared" si="1"/>
        <v>0</v>
      </c>
      <c r="L17" s="15"/>
      <c r="M17" s="15"/>
      <c r="N17" s="15"/>
      <c r="O17" s="24">
        <f>VLOOKUP(A17,[1]Sheet!$A:$N,14,0)</f>
        <v>0</v>
      </c>
      <c r="P17" s="24">
        <f>VLOOKUP(A17,[1]Sheet!$A:$Q,17,0)</f>
        <v>0</v>
      </c>
      <c r="Q17" s="15">
        <f t="shared" si="2"/>
        <v>0</v>
      </c>
      <c r="R17" s="17"/>
      <c r="S17" s="17"/>
      <c r="T17" s="15"/>
      <c r="U17" s="15" t="e">
        <f t="shared" si="3"/>
        <v>#DIV/0!</v>
      </c>
      <c r="V17" s="15" t="e">
        <f t="shared" si="4"/>
        <v>#DIV/0!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 t="s">
        <v>36</v>
      </c>
      <c r="AC17" s="15">
        <f t="shared" si="5"/>
        <v>0</v>
      </c>
      <c r="AD17" s="16">
        <v>0</v>
      </c>
      <c r="AE17" s="18"/>
      <c r="AF17" s="15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49</v>
      </c>
      <c r="B18" s="15" t="s">
        <v>34</v>
      </c>
      <c r="C18" s="15"/>
      <c r="D18" s="15"/>
      <c r="E18" s="15"/>
      <c r="F18" s="15"/>
      <c r="G18" s="16">
        <v>0</v>
      </c>
      <c r="H18" s="15" t="e">
        <v>#N/A</v>
      </c>
      <c r="I18" s="15" t="s">
        <v>35</v>
      </c>
      <c r="J18" s="15"/>
      <c r="K18" s="15">
        <f t="shared" si="1"/>
        <v>0</v>
      </c>
      <c r="L18" s="15"/>
      <c r="M18" s="15"/>
      <c r="N18" s="15"/>
      <c r="O18" s="24">
        <f>VLOOKUP(A18,[1]Sheet!$A:$N,14,0)</f>
        <v>0</v>
      </c>
      <c r="P18" s="24">
        <f>VLOOKUP(A18,[1]Sheet!$A:$Q,17,0)</f>
        <v>0</v>
      </c>
      <c r="Q18" s="15">
        <f t="shared" si="2"/>
        <v>0</v>
      </c>
      <c r="R18" s="17"/>
      <c r="S18" s="17"/>
      <c r="T18" s="15"/>
      <c r="U18" s="15" t="e">
        <f t="shared" si="3"/>
        <v>#DIV/0!</v>
      </c>
      <c r="V18" s="15" t="e">
        <f t="shared" si="4"/>
        <v>#DIV/0!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 t="s">
        <v>36</v>
      </c>
      <c r="AC18" s="15">
        <f t="shared" si="5"/>
        <v>0</v>
      </c>
      <c r="AD18" s="16">
        <v>0</v>
      </c>
      <c r="AE18" s="18"/>
      <c r="AF18" s="15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5" t="s">
        <v>50</v>
      </c>
      <c r="B19" s="15" t="s">
        <v>34</v>
      </c>
      <c r="C19" s="15"/>
      <c r="D19" s="15"/>
      <c r="E19" s="15"/>
      <c r="F19" s="15"/>
      <c r="G19" s="16">
        <v>0</v>
      </c>
      <c r="H19" s="15" t="e">
        <v>#N/A</v>
      </c>
      <c r="I19" s="15" t="s">
        <v>35</v>
      </c>
      <c r="J19" s="15"/>
      <c r="K19" s="15">
        <f t="shared" si="1"/>
        <v>0</v>
      </c>
      <c r="L19" s="15"/>
      <c r="M19" s="15"/>
      <c r="N19" s="15"/>
      <c r="O19" s="24">
        <f>VLOOKUP(A19,[1]Sheet!$A:$N,14,0)</f>
        <v>36</v>
      </c>
      <c r="P19" s="24">
        <f>VLOOKUP(A19,[1]Sheet!$A:$Q,17,0)</f>
        <v>0</v>
      </c>
      <c r="Q19" s="15">
        <f t="shared" si="2"/>
        <v>0</v>
      </c>
      <c r="R19" s="17"/>
      <c r="S19" s="17"/>
      <c r="T19" s="15"/>
      <c r="U19" s="15" t="e">
        <f t="shared" si="3"/>
        <v>#DIV/0!</v>
      </c>
      <c r="V19" s="15" t="e">
        <f t="shared" si="4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 t="s">
        <v>36</v>
      </c>
      <c r="AC19" s="15">
        <f t="shared" si="5"/>
        <v>0</v>
      </c>
      <c r="AD19" s="16">
        <v>0</v>
      </c>
      <c r="AE19" s="18"/>
      <c r="AF19" s="15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44</v>
      </c>
      <c r="C20" s="1">
        <v>420.8</v>
      </c>
      <c r="D20" s="1">
        <v>669.7</v>
      </c>
      <c r="E20" s="1">
        <v>337.3</v>
      </c>
      <c r="F20" s="1">
        <v>691.3</v>
      </c>
      <c r="G20" s="7">
        <v>1</v>
      </c>
      <c r="H20" s="1">
        <v>180</v>
      </c>
      <c r="I20" s="1" t="s">
        <v>35</v>
      </c>
      <c r="J20" s="1">
        <v>334</v>
      </c>
      <c r="K20" s="1">
        <f t="shared" si="1"/>
        <v>3.3000000000000114</v>
      </c>
      <c r="L20" s="1"/>
      <c r="M20" s="1"/>
      <c r="N20" s="1">
        <v>0</v>
      </c>
      <c r="O20" s="21">
        <f>VLOOKUP(A20,[1]Sheet!$A:$N,14,0)</f>
        <v>0</v>
      </c>
      <c r="P20" s="21">
        <f>VLOOKUP(A20,[1]Sheet!$A:$Q,17,0)</f>
        <v>0</v>
      </c>
      <c r="Q20" s="1">
        <f t="shared" si="2"/>
        <v>67.460000000000008</v>
      </c>
      <c r="R20" s="6">
        <f>15*Q20-F20-O20-P20</f>
        <v>320.60000000000014</v>
      </c>
      <c r="S20" s="6"/>
      <c r="T20" s="1"/>
      <c r="U20" s="1">
        <f t="shared" ref="U20:U22" si="6">(F20+O20+P20+R20)/Q20</f>
        <v>15</v>
      </c>
      <c r="V20" s="1">
        <f t="shared" ref="V20:V22" si="7">(F20+O20+P20)/Q20</f>
        <v>10.247554106136969</v>
      </c>
      <c r="W20" s="1">
        <v>59.94</v>
      </c>
      <c r="X20" s="1">
        <v>74.739999999999995</v>
      </c>
      <c r="Y20" s="1">
        <v>68.08</v>
      </c>
      <c r="Z20" s="1">
        <v>73.260000000000005</v>
      </c>
      <c r="AA20" s="1">
        <v>91.76</v>
      </c>
      <c r="AB20" s="1"/>
      <c r="AC20" s="1">
        <f t="shared" si="5"/>
        <v>320.60000000000014</v>
      </c>
      <c r="AD20" s="7">
        <v>3.7</v>
      </c>
      <c r="AE20" s="11">
        <f t="shared" ref="AE20:AE22" si="8">MROUND(R20,AD20)/AD20</f>
        <v>87</v>
      </c>
      <c r="AF20" s="1">
        <f t="shared" ref="AF20:AF22" si="9">AE20*AD20*G20</f>
        <v>321.90000000000003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44</v>
      </c>
      <c r="C21" s="1">
        <v>158.4</v>
      </c>
      <c r="D21" s="1">
        <v>18.5</v>
      </c>
      <c r="E21" s="1">
        <v>38.299999999999997</v>
      </c>
      <c r="F21" s="1">
        <v>136.80000000000001</v>
      </c>
      <c r="G21" s="7">
        <v>1</v>
      </c>
      <c r="H21" s="1">
        <v>180</v>
      </c>
      <c r="I21" s="1" t="s">
        <v>35</v>
      </c>
      <c r="J21" s="1">
        <v>38.299999999999997</v>
      </c>
      <c r="K21" s="1">
        <f t="shared" si="1"/>
        <v>0</v>
      </c>
      <c r="L21" s="1"/>
      <c r="M21" s="1"/>
      <c r="N21" s="1">
        <v>0</v>
      </c>
      <c r="O21" s="21">
        <f>VLOOKUP(A21,[1]Sheet!$A:$N,14,0)</f>
        <v>5.4</v>
      </c>
      <c r="P21" s="21">
        <f>VLOOKUP(A21,[1]Sheet!$A:$Q,17,0)</f>
        <v>0</v>
      </c>
      <c r="Q21" s="1">
        <f t="shared" si="2"/>
        <v>7.6599999999999993</v>
      </c>
      <c r="R21" s="6"/>
      <c r="S21" s="6"/>
      <c r="T21" s="1"/>
      <c r="U21" s="1">
        <f t="shared" si="6"/>
        <v>18.563968668407316</v>
      </c>
      <c r="V21" s="1">
        <f t="shared" si="7"/>
        <v>18.563968668407316</v>
      </c>
      <c r="W21" s="1">
        <v>4.68</v>
      </c>
      <c r="X21" s="1">
        <v>5.76</v>
      </c>
      <c r="Y21" s="1">
        <v>13.68</v>
      </c>
      <c r="Z21" s="1">
        <v>6.48</v>
      </c>
      <c r="AA21" s="1">
        <v>4.68</v>
      </c>
      <c r="AB21" s="19" t="s">
        <v>53</v>
      </c>
      <c r="AC21" s="1">
        <f t="shared" si="5"/>
        <v>0</v>
      </c>
      <c r="AD21" s="7">
        <v>1.8</v>
      </c>
      <c r="AE21" s="11">
        <f t="shared" si="8"/>
        <v>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34</v>
      </c>
      <c r="C22" s="1">
        <v>1844</v>
      </c>
      <c r="D22" s="1">
        <v>93</v>
      </c>
      <c r="E22" s="1">
        <v>569</v>
      </c>
      <c r="F22" s="1">
        <v>1292</v>
      </c>
      <c r="G22" s="7">
        <v>0.25</v>
      </c>
      <c r="H22" s="1">
        <v>180</v>
      </c>
      <c r="I22" s="1" t="s">
        <v>35</v>
      </c>
      <c r="J22" s="1">
        <v>565</v>
      </c>
      <c r="K22" s="1">
        <f t="shared" si="1"/>
        <v>4</v>
      </c>
      <c r="L22" s="1"/>
      <c r="M22" s="1"/>
      <c r="N22" s="1">
        <v>0</v>
      </c>
      <c r="O22" s="21">
        <f>VLOOKUP(A22,[1]Sheet!$A:$N,14,0)</f>
        <v>42</v>
      </c>
      <c r="P22" s="21">
        <f>VLOOKUP(A22,[1]Sheet!$A:$Q,17,0)</f>
        <v>0</v>
      </c>
      <c r="Q22" s="1">
        <f t="shared" si="2"/>
        <v>113.8</v>
      </c>
      <c r="R22" s="6">
        <f>15*Q22-F22-O22-P22</f>
        <v>373</v>
      </c>
      <c r="S22" s="6"/>
      <c r="T22" s="1"/>
      <c r="U22" s="1">
        <f t="shared" si="6"/>
        <v>15</v>
      </c>
      <c r="V22" s="1">
        <f t="shared" si="7"/>
        <v>11.722319859402461</v>
      </c>
      <c r="W22" s="1">
        <v>121</v>
      </c>
      <c r="X22" s="1">
        <v>136.4</v>
      </c>
      <c r="Y22" s="1">
        <v>197.6</v>
      </c>
      <c r="Z22" s="1">
        <v>190</v>
      </c>
      <c r="AA22" s="1">
        <v>208</v>
      </c>
      <c r="AB22" s="1"/>
      <c r="AC22" s="1">
        <f t="shared" si="5"/>
        <v>93.25</v>
      </c>
      <c r="AD22" s="7">
        <v>6</v>
      </c>
      <c r="AE22" s="11">
        <f t="shared" si="8"/>
        <v>62</v>
      </c>
      <c r="AF22" s="1">
        <f t="shared" si="9"/>
        <v>93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55</v>
      </c>
      <c r="B23" s="15" t="s">
        <v>34</v>
      </c>
      <c r="C23" s="15"/>
      <c r="D23" s="15"/>
      <c r="E23" s="15"/>
      <c r="F23" s="15"/>
      <c r="G23" s="16">
        <v>0</v>
      </c>
      <c r="H23" s="15" t="e">
        <v>#N/A</v>
      </c>
      <c r="I23" s="15" t="s">
        <v>35</v>
      </c>
      <c r="J23" s="15"/>
      <c r="K23" s="15">
        <f t="shared" si="1"/>
        <v>0</v>
      </c>
      <c r="L23" s="15"/>
      <c r="M23" s="15"/>
      <c r="N23" s="15"/>
      <c r="O23" s="24">
        <f>VLOOKUP(A23,[1]Sheet!$A:$N,14,0)</f>
        <v>0</v>
      </c>
      <c r="P23" s="24">
        <f>VLOOKUP(A23,[1]Sheet!$A:$Q,17,0)</f>
        <v>0</v>
      </c>
      <c r="Q23" s="15">
        <f t="shared" si="2"/>
        <v>0</v>
      </c>
      <c r="R23" s="17"/>
      <c r="S23" s="17"/>
      <c r="T23" s="15"/>
      <c r="U23" s="15" t="e">
        <f t="shared" si="3"/>
        <v>#DIV/0!</v>
      </c>
      <c r="V23" s="15" t="e">
        <f t="shared" si="4"/>
        <v>#DIV/0!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 t="s">
        <v>36</v>
      </c>
      <c r="AC23" s="15">
        <f t="shared" si="5"/>
        <v>0</v>
      </c>
      <c r="AD23" s="16">
        <v>0</v>
      </c>
      <c r="AE23" s="18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56</v>
      </c>
      <c r="B24" s="15" t="s">
        <v>34</v>
      </c>
      <c r="C24" s="15"/>
      <c r="D24" s="15"/>
      <c r="E24" s="15"/>
      <c r="F24" s="15"/>
      <c r="G24" s="16">
        <v>0</v>
      </c>
      <c r="H24" s="15" t="e">
        <v>#N/A</v>
      </c>
      <c r="I24" s="15" t="s">
        <v>35</v>
      </c>
      <c r="J24" s="15"/>
      <c r="K24" s="15">
        <f t="shared" si="1"/>
        <v>0</v>
      </c>
      <c r="L24" s="15"/>
      <c r="M24" s="15"/>
      <c r="N24" s="15"/>
      <c r="O24" s="24">
        <f>VLOOKUP(A24,[1]Sheet!$A:$N,14,0)</f>
        <v>0</v>
      </c>
      <c r="P24" s="24">
        <f>VLOOKUP(A24,[1]Sheet!$A:$Q,17,0)</f>
        <v>0</v>
      </c>
      <c r="Q24" s="15">
        <f t="shared" si="2"/>
        <v>0</v>
      </c>
      <c r="R24" s="17"/>
      <c r="S24" s="17"/>
      <c r="T24" s="15"/>
      <c r="U24" s="15" t="e">
        <f t="shared" si="3"/>
        <v>#DIV/0!</v>
      </c>
      <c r="V24" s="15" t="e">
        <f t="shared" si="4"/>
        <v>#DIV/0!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 t="s">
        <v>36</v>
      </c>
      <c r="AC24" s="15">
        <f t="shared" si="5"/>
        <v>0</v>
      </c>
      <c r="AD24" s="16">
        <v>0</v>
      </c>
      <c r="AE24" s="18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44</v>
      </c>
      <c r="C25" s="1">
        <v>414</v>
      </c>
      <c r="D25" s="1">
        <v>1134</v>
      </c>
      <c r="E25" s="1">
        <v>432</v>
      </c>
      <c r="F25" s="1">
        <v>1014</v>
      </c>
      <c r="G25" s="7">
        <v>1</v>
      </c>
      <c r="H25" s="1">
        <v>180</v>
      </c>
      <c r="I25" s="1" t="s">
        <v>35</v>
      </c>
      <c r="J25" s="1">
        <v>423</v>
      </c>
      <c r="K25" s="1">
        <f t="shared" si="1"/>
        <v>9</v>
      </c>
      <c r="L25" s="1"/>
      <c r="M25" s="1"/>
      <c r="N25" s="1">
        <v>0</v>
      </c>
      <c r="O25" s="21">
        <f>VLOOKUP(A25,[1]Sheet!$A:$N,14,0)</f>
        <v>276</v>
      </c>
      <c r="P25" s="21">
        <f>VLOOKUP(A25,[1]Sheet!$A:$Q,17,0)</f>
        <v>0</v>
      </c>
      <c r="Q25" s="1">
        <f t="shared" si="2"/>
        <v>86.4</v>
      </c>
      <c r="R25" s="6"/>
      <c r="S25" s="6"/>
      <c r="T25" s="1"/>
      <c r="U25" s="1">
        <f>(F25+O25+P25+R25)/Q25</f>
        <v>14.930555555555555</v>
      </c>
      <c r="V25" s="1">
        <f>(F25+O25+P25)/Q25</f>
        <v>14.930555555555555</v>
      </c>
      <c r="W25" s="1">
        <v>99.6</v>
      </c>
      <c r="X25" s="1">
        <v>108</v>
      </c>
      <c r="Y25" s="1">
        <v>87.6</v>
      </c>
      <c r="Z25" s="1">
        <v>94.8</v>
      </c>
      <c r="AA25" s="1">
        <v>96</v>
      </c>
      <c r="AB25" s="1"/>
      <c r="AC25" s="1">
        <f t="shared" si="5"/>
        <v>0</v>
      </c>
      <c r="AD25" s="7">
        <v>6</v>
      </c>
      <c r="AE25" s="11">
        <f>MROUND(R25,AD25)/AD25</f>
        <v>0</v>
      </c>
      <c r="AF25" s="1">
        <f>AE25*AD25*G25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58</v>
      </c>
      <c r="B26" s="15" t="s">
        <v>34</v>
      </c>
      <c r="C26" s="15"/>
      <c r="D26" s="15"/>
      <c r="E26" s="15"/>
      <c r="F26" s="15"/>
      <c r="G26" s="16">
        <v>0</v>
      </c>
      <c r="H26" s="15" t="e">
        <v>#N/A</v>
      </c>
      <c r="I26" s="15" t="s">
        <v>35</v>
      </c>
      <c r="J26" s="15"/>
      <c r="K26" s="15">
        <f t="shared" si="1"/>
        <v>0</v>
      </c>
      <c r="L26" s="15"/>
      <c r="M26" s="15"/>
      <c r="N26" s="15"/>
      <c r="O26" s="24">
        <f>VLOOKUP(A26,[1]Sheet!$A:$N,14,0)</f>
        <v>156</v>
      </c>
      <c r="P26" s="24">
        <f>VLOOKUP(A26,[1]Sheet!$A:$Q,17,0)</f>
        <v>0</v>
      </c>
      <c r="Q26" s="15">
        <f t="shared" si="2"/>
        <v>0</v>
      </c>
      <c r="R26" s="17"/>
      <c r="S26" s="17"/>
      <c r="T26" s="15"/>
      <c r="U26" s="15" t="e">
        <f t="shared" si="3"/>
        <v>#DIV/0!</v>
      </c>
      <c r="V26" s="15" t="e">
        <f t="shared" si="4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 t="s">
        <v>36</v>
      </c>
      <c r="AC26" s="15">
        <f t="shared" si="5"/>
        <v>0</v>
      </c>
      <c r="AD26" s="16">
        <v>0</v>
      </c>
      <c r="AE26" s="18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34</v>
      </c>
      <c r="C27" s="1">
        <v>2150</v>
      </c>
      <c r="D27" s="1">
        <v>3</v>
      </c>
      <c r="E27" s="1">
        <v>687</v>
      </c>
      <c r="F27" s="1">
        <v>1376</v>
      </c>
      <c r="G27" s="7">
        <v>0.25</v>
      </c>
      <c r="H27" s="1">
        <v>180</v>
      </c>
      <c r="I27" s="1" t="s">
        <v>35</v>
      </c>
      <c r="J27" s="1">
        <v>668</v>
      </c>
      <c r="K27" s="1">
        <f t="shared" si="1"/>
        <v>19</v>
      </c>
      <c r="L27" s="1"/>
      <c r="M27" s="1"/>
      <c r="N27" s="1">
        <v>0</v>
      </c>
      <c r="O27" s="21">
        <f>VLOOKUP(A27,[1]Sheet!$A:$N,14,0)</f>
        <v>744</v>
      </c>
      <c r="P27" s="21">
        <f>VLOOKUP(A27,[1]Sheet!$A:$Q,17,0)</f>
        <v>0</v>
      </c>
      <c r="Q27" s="1">
        <f t="shared" si="2"/>
        <v>137.4</v>
      </c>
      <c r="R27" s="6"/>
      <c r="S27" s="6"/>
      <c r="T27" s="1"/>
      <c r="U27" s="1">
        <f t="shared" ref="U27:U28" si="10">(F27+O27+P27+R27)/Q27</f>
        <v>15.429403202328967</v>
      </c>
      <c r="V27" s="1">
        <f t="shared" ref="V27:V28" si="11">(F27+O27+P27)/Q27</f>
        <v>15.429403202328967</v>
      </c>
      <c r="W27" s="1">
        <v>117.8</v>
      </c>
      <c r="X27" s="1">
        <v>117.6</v>
      </c>
      <c r="Y27" s="1">
        <v>211.8</v>
      </c>
      <c r="Z27" s="1">
        <v>197.2</v>
      </c>
      <c r="AA27" s="1">
        <v>203.4</v>
      </c>
      <c r="AB27" s="1"/>
      <c r="AC27" s="1">
        <f t="shared" si="5"/>
        <v>0</v>
      </c>
      <c r="AD27" s="7">
        <v>12</v>
      </c>
      <c r="AE27" s="11">
        <f t="shared" ref="AE27:AE28" si="12">MROUND(R27,AD27)/AD27</f>
        <v>0</v>
      </c>
      <c r="AF27" s="1">
        <f t="shared" ref="AF27:AF28" si="13">AE27*AD27*G27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34</v>
      </c>
      <c r="C28" s="1">
        <v>268</v>
      </c>
      <c r="D28" s="1">
        <v>504</v>
      </c>
      <c r="E28" s="1">
        <v>352</v>
      </c>
      <c r="F28" s="1">
        <v>328</v>
      </c>
      <c r="G28" s="7">
        <v>0.25</v>
      </c>
      <c r="H28" s="1">
        <v>180</v>
      </c>
      <c r="I28" s="1" t="s">
        <v>35</v>
      </c>
      <c r="J28" s="1">
        <v>358</v>
      </c>
      <c r="K28" s="1">
        <f t="shared" si="1"/>
        <v>-6</v>
      </c>
      <c r="L28" s="1"/>
      <c r="M28" s="1"/>
      <c r="N28" s="1">
        <v>852</v>
      </c>
      <c r="O28" s="21">
        <f>VLOOKUP(A28,[1]Sheet!$A:$N,14,0)</f>
        <v>48</v>
      </c>
      <c r="P28" s="21">
        <f>VLOOKUP(A28,[1]Sheet!$A:$Q,17,0)</f>
        <v>480</v>
      </c>
      <c r="Q28" s="1">
        <f t="shared" si="2"/>
        <v>70.400000000000006</v>
      </c>
      <c r="R28" s="6">
        <f>15*Q28-F28-O28-P28</f>
        <v>200</v>
      </c>
      <c r="S28" s="6"/>
      <c r="T28" s="1"/>
      <c r="U28" s="1">
        <f t="shared" si="10"/>
        <v>14.999999999999998</v>
      </c>
      <c r="V28" s="1">
        <f t="shared" si="11"/>
        <v>12.159090909090908</v>
      </c>
      <c r="W28" s="1">
        <v>90</v>
      </c>
      <c r="X28" s="1">
        <v>63.2</v>
      </c>
      <c r="Y28" s="1">
        <v>61.4</v>
      </c>
      <c r="Z28" s="1">
        <v>75.2</v>
      </c>
      <c r="AA28" s="1">
        <v>0</v>
      </c>
      <c r="AB28" s="1"/>
      <c r="AC28" s="1">
        <f t="shared" si="5"/>
        <v>50</v>
      </c>
      <c r="AD28" s="7">
        <v>12</v>
      </c>
      <c r="AE28" s="11">
        <f t="shared" si="12"/>
        <v>17</v>
      </c>
      <c r="AF28" s="1">
        <f t="shared" si="13"/>
        <v>51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5" t="s">
        <v>61</v>
      </c>
      <c r="B29" s="15" t="s">
        <v>34</v>
      </c>
      <c r="C29" s="15"/>
      <c r="D29" s="15"/>
      <c r="E29" s="15"/>
      <c r="F29" s="15"/>
      <c r="G29" s="16">
        <v>0</v>
      </c>
      <c r="H29" s="15" t="e">
        <v>#N/A</v>
      </c>
      <c r="I29" s="15" t="s">
        <v>35</v>
      </c>
      <c r="J29" s="15"/>
      <c r="K29" s="15">
        <f t="shared" si="1"/>
        <v>0</v>
      </c>
      <c r="L29" s="15"/>
      <c r="M29" s="15"/>
      <c r="N29" s="15"/>
      <c r="O29" s="24">
        <f>VLOOKUP(A29,[1]Sheet!$A:$N,14,0)</f>
        <v>0</v>
      </c>
      <c r="P29" s="24">
        <f>VLOOKUP(A29,[1]Sheet!$A:$Q,17,0)</f>
        <v>0</v>
      </c>
      <c r="Q29" s="15">
        <f t="shared" si="2"/>
        <v>0</v>
      </c>
      <c r="R29" s="17"/>
      <c r="S29" s="17"/>
      <c r="T29" s="15"/>
      <c r="U29" s="15" t="e">
        <f t="shared" si="3"/>
        <v>#DIV/0!</v>
      </c>
      <c r="V29" s="15" t="e">
        <f t="shared" si="4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 t="s">
        <v>36</v>
      </c>
      <c r="AC29" s="15">
        <f t="shared" si="5"/>
        <v>0</v>
      </c>
      <c r="AD29" s="16">
        <v>0</v>
      </c>
      <c r="AE29" s="18"/>
      <c r="AF29" s="15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5" t="s">
        <v>62</v>
      </c>
      <c r="B30" s="15" t="s">
        <v>34</v>
      </c>
      <c r="C30" s="15"/>
      <c r="D30" s="15"/>
      <c r="E30" s="15"/>
      <c r="F30" s="15"/>
      <c r="G30" s="16">
        <v>0</v>
      </c>
      <c r="H30" s="15" t="e">
        <v>#N/A</v>
      </c>
      <c r="I30" s="15" t="s">
        <v>35</v>
      </c>
      <c r="J30" s="15"/>
      <c r="K30" s="15">
        <f t="shared" si="1"/>
        <v>0</v>
      </c>
      <c r="L30" s="15"/>
      <c r="M30" s="15"/>
      <c r="N30" s="15"/>
      <c r="O30" s="24">
        <f>VLOOKUP(A30,[1]Sheet!$A:$N,14,0)</f>
        <v>156</v>
      </c>
      <c r="P30" s="24">
        <f>VLOOKUP(A30,[1]Sheet!$A:$Q,17,0)</f>
        <v>0</v>
      </c>
      <c r="Q30" s="15">
        <f t="shared" si="2"/>
        <v>0</v>
      </c>
      <c r="R30" s="17"/>
      <c r="S30" s="17"/>
      <c r="T30" s="15"/>
      <c r="U30" s="15" t="e">
        <f t="shared" si="3"/>
        <v>#DIV/0!</v>
      </c>
      <c r="V30" s="15" t="e">
        <f t="shared" si="4"/>
        <v>#DIV/0!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 t="s">
        <v>36</v>
      </c>
      <c r="AC30" s="15">
        <f t="shared" si="5"/>
        <v>0</v>
      </c>
      <c r="AD30" s="16">
        <v>0</v>
      </c>
      <c r="AE30" s="18"/>
      <c r="AF30" s="15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63</v>
      </c>
      <c r="B31" s="15" t="s">
        <v>34</v>
      </c>
      <c r="C31" s="15"/>
      <c r="D31" s="15"/>
      <c r="E31" s="15"/>
      <c r="F31" s="15"/>
      <c r="G31" s="16">
        <v>0</v>
      </c>
      <c r="H31" s="15" t="e">
        <v>#N/A</v>
      </c>
      <c r="I31" s="15" t="s">
        <v>35</v>
      </c>
      <c r="J31" s="15"/>
      <c r="K31" s="15">
        <f t="shared" si="1"/>
        <v>0</v>
      </c>
      <c r="L31" s="15"/>
      <c r="M31" s="15"/>
      <c r="N31" s="15"/>
      <c r="O31" s="24">
        <f>VLOOKUP(A31,[1]Sheet!$A:$N,14,0)</f>
        <v>0</v>
      </c>
      <c r="P31" s="24">
        <f>VLOOKUP(A31,[1]Sheet!$A:$Q,17,0)</f>
        <v>0</v>
      </c>
      <c r="Q31" s="15">
        <f t="shared" si="2"/>
        <v>0</v>
      </c>
      <c r="R31" s="17"/>
      <c r="S31" s="17"/>
      <c r="T31" s="15"/>
      <c r="U31" s="15" t="e">
        <f t="shared" si="3"/>
        <v>#DIV/0!</v>
      </c>
      <c r="V31" s="15" t="e">
        <f t="shared" si="4"/>
        <v>#DIV/0!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 t="s">
        <v>36</v>
      </c>
      <c r="AC31" s="15">
        <f t="shared" si="5"/>
        <v>0</v>
      </c>
      <c r="AD31" s="16">
        <v>0</v>
      </c>
      <c r="AE31" s="18"/>
      <c r="AF31" s="15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64</v>
      </c>
      <c r="B32" s="15" t="s">
        <v>34</v>
      </c>
      <c r="C32" s="15"/>
      <c r="D32" s="15"/>
      <c r="E32" s="15"/>
      <c r="F32" s="15"/>
      <c r="G32" s="16">
        <v>0</v>
      </c>
      <c r="H32" s="15" t="e">
        <v>#N/A</v>
      </c>
      <c r="I32" s="15" t="s">
        <v>35</v>
      </c>
      <c r="J32" s="15"/>
      <c r="K32" s="15">
        <f t="shared" si="1"/>
        <v>0</v>
      </c>
      <c r="L32" s="15"/>
      <c r="M32" s="15"/>
      <c r="N32" s="15"/>
      <c r="O32" s="24">
        <f>VLOOKUP(A32,[1]Sheet!$A:$N,14,0)</f>
        <v>96</v>
      </c>
      <c r="P32" s="24">
        <f>VLOOKUP(A32,[1]Sheet!$A:$Q,17,0)</f>
        <v>0</v>
      </c>
      <c r="Q32" s="15">
        <f t="shared" si="2"/>
        <v>0</v>
      </c>
      <c r="R32" s="17"/>
      <c r="S32" s="17"/>
      <c r="T32" s="15"/>
      <c r="U32" s="15" t="e">
        <f t="shared" si="3"/>
        <v>#DIV/0!</v>
      </c>
      <c r="V32" s="15" t="e">
        <f t="shared" si="4"/>
        <v>#DIV/0!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 t="s">
        <v>36</v>
      </c>
      <c r="AC32" s="15">
        <f t="shared" si="5"/>
        <v>0</v>
      </c>
      <c r="AD32" s="16">
        <v>0</v>
      </c>
      <c r="AE32" s="18"/>
      <c r="AF32" s="15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65</v>
      </c>
      <c r="B33" s="15" t="s">
        <v>34</v>
      </c>
      <c r="C33" s="15"/>
      <c r="D33" s="15"/>
      <c r="E33" s="15"/>
      <c r="F33" s="15"/>
      <c r="G33" s="16">
        <v>0</v>
      </c>
      <c r="H33" s="15" t="e">
        <v>#N/A</v>
      </c>
      <c r="I33" s="15" t="s">
        <v>35</v>
      </c>
      <c r="J33" s="15"/>
      <c r="K33" s="15">
        <f t="shared" si="1"/>
        <v>0</v>
      </c>
      <c r="L33" s="15"/>
      <c r="M33" s="15"/>
      <c r="N33" s="15"/>
      <c r="O33" s="24">
        <f>VLOOKUP(A33,[1]Sheet!$A:$N,14,0)</f>
        <v>64</v>
      </c>
      <c r="P33" s="24">
        <f>VLOOKUP(A33,[1]Sheet!$A:$Q,17,0)</f>
        <v>0</v>
      </c>
      <c r="Q33" s="15">
        <f t="shared" si="2"/>
        <v>0</v>
      </c>
      <c r="R33" s="17"/>
      <c r="S33" s="17"/>
      <c r="T33" s="15"/>
      <c r="U33" s="15" t="e">
        <f t="shared" si="3"/>
        <v>#DIV/0!</v>
      </c>
      <c r="V33" s="15" t="e">
        <f t="shared" si="4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 t="s">
        <v>36</v>
      </c>
      <c r="AC33" s="15">
        <f t="shared" si="5"/>
        <v>0</v>
      </c>
      <c r="AD33" s="16">
        <v>0</v>
      </c>
      <c r="AE33" s="18"/>
      <c r="AF33" s="15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34</v>
      </c>
      <c r="C34" s="1">
        <v>962</v>
      </c>
      <c r="D34" s="1">
        <v>8</v>
      </c>
      <c r="E34" s="1">
        <v>278</v>
      </c>
      <c r="F34" s="1">
        <v>662</v>
      </c>
      <c r="G34" s="7">
        <v>0.75</v>
      </c>
      <c r="H34" s="1">
        <v>180</v>
      </c>
      <c r="I34" s="1" t="s">
        <v>35</v>
      </c>
      <c r="J34" s="1">
        <v>286</v>
      </c>
      <c r="K34" s="1">
        <f t="shared" si="1"/>
        <v>-8</v>
      </c>
      <c r="L34" s="1"/>
      <c r="M34" s="1"/>
      <c r="N34" s="1">
        <v>0</v>
      </c>
      <c r="O34" s="21">
        <f>VLOOKUP(A34,[1]Sheet!$A:$N,14,0)</f>
        <v>0</v>
      </c>
      <c r="P34" s="21">
        <f>VLOOKUP(A34,[1]Sheet!$A:$Q,17,0)</f>
        <v>0</v>
      </c>
      <c r="Q34" s="1">
        <f t="shared" si="2"/>
        <v>55.6</v>
      </c>
      <c r="R34" s="6">
        <f>15*Q34-F34-O34-P34</f>
        <v>172</v>
      </c>
      <c r="S34" s="6"/>
      <c r="T34" s="1"/>
      <c r="U34" s="1">
        <f>(F34+O34+P34+R34)/Q34</f>
        <v>15</v>
      </c>
      <c r="V34" s="1">
        <f>(F34+O34+P34)/Q34</f>
        <v>11.906474820143885</v>
      </c>
      <c r="W34" s="1">
        <v>57.6</v>
      </c>
      <c r="X34" s="1">
        <v>66.400000000000006</v>
      </c>
      <c r="Y34" s="1">
        <v>81.400000000000006</v>
      </c>
      <c r="Z34" s="1">
        <v>90.2</v>
      </c>
      <c r="AA34" s="1">
        <v>173.2</v>
      </c>
      <c r="AB34" s="1"/>
      <c r="AC34" s="1">
        <f t="shared" si="5"/>
        <v>129</v>
      </c>
      <c r="AD34" s="7">
        <v>8</v>
      </c>
      <c r="AE34" s="11">
        <f>MROUND(R34,AD34)/AD34</f>
        <v>22</v>
      </c>
      <c r="AF34" s="1">
        <f>AE34*AD34*G34</f>
        <v>132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5" t="s">
        <v>67</v>
      </c>
      <c r="B35" s="15" t="s">
        <v>34</v>
      </c>
      <c r="C35" s="15"/>
      <c r="D35" s="15"/>
      <c r="E35" s="15"/>
      <c r="F35" s="15"/>
      <c r="G35" s="16">
        <v>0</v>
      </c>
      <c r="H35" s="15" t="e">
        <v>#N/A</v>
      </c>
      <c r="I35" s="15" t="s">
        <v>35</v>
      </c>
      <c r="J35" s="15"/>
      <c r="K35" s="15">
        <f t="shared" ref="K35:K66" si="14">E35-J35</f>
        <v>0</v>
      </c>
      <c r="L35" s="15"/>
      <c r="M35" s="15"/>
      <c r="N35" s="15"/>
      <c r="O35" s="24">
        <f>VLOOKUP(A35,[1]Sheet!$A:$N,14,0)</f>
        <v>0</v>
      </c>
      <c r="P35" s="24">
        <f>VLOOKUP(A35,[1]Sheet!$A:$Q,17,0)</f>
        <v>0</v>
      </c>
      <c r="Q35" s="15">
        <f t="shared" si="2"/>
        <v>0</v>
      </c>
      <c r="R35" s="17"/>
      <c r="S35" s="17"/>
      <c r="T35" s="15"/>
      <c r="U35" s="15" t="e">
        <f t="shared" si="3"/>
        <v>#DIV/0!</v>
      </c>
      <c r="V35" s="15" t="e">
        <f t="shared" si="4"/>
        <v>#DIV/0!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 t="s">
        <v>36</v>
      </c>
      <c r="AC35" s="15">
        <f t="shared" si="5"/>
        <v>0</v>
      </c>
      <c r="AD35" s="16">
        <v>0</v>
      </c>
      <c r="AE35" s="18"/>
      <c r="AF35" s="15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5" t="s">
        <v>68</v>
      </c>
      <c r="B36" s="15" t="s">
        <v>34</v>
      </c>
      <c r="C36" s="15"/>
      <c r="D36" s="15"/>
      <c r="E36" s="15"/>
      <c r="F36" s="15"/>
      <c r="G36" s="16">
        <v>0</v>
      </c>
      <c r="H36" s="15" t="e">
        <v>#N/A</v>
      </c>
      <c r="I36" s="15" t="s">
        <v>35</v>
      </c>
      <c r="J36" s="15"/>
      <c r="K36" s="15">
        <f t="shared" si="14"/>
        <v>0</v>
      </c>
      <c r="L36" s="15"/>
      <c r="M36" s="15"/>
      <c r="N36" s="15"/>
      <c r="O36" s="24">
        <f>VLOOKUP(A36,[1]Sheet!$A:$N,14,0)</f>
        <v>0</v>
      </c>
      <c r="P36" s="24">
        <f>VLOOKUP(A36,[1]Sheet!$A:$Q,17,0)</f>
        <v>0</v>
      </c>
      <c r="Q36" s="15">
        <f t="shared" si="2"/>
        <v>0</v>
      </c>
      <c r="R36" s="17"/>
      <c r="S36" s="17"/>
      <c r="T36" s="15"/>
      <c r="U36" s="15" t="e">
        <f t="shared" si="3"/>
        <v>#DIV/0!</v>
      </c>
      <c r="V36" s="15" t="e">
        <f t="shared" si="4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 t="s">
        <v>36</v>
      </c>
      <c r="AC36" s="15">
        <f t="shared" si="5"/>
        <v>0</v>
      </c>
      <c r="AD36" s="16">
        <v>0</v>
      </c>
      <c r="AE36" s="18"/>
      <c r="AF36" s="15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5" t="s">
        <v>69</v>
      </c>
      <c r="B37" s="15" t="s">
        <v>34</v>
      </c>
      <c r="C37" s="15"/>
      <c r="D37" s="15"/>
      <c r="E37" s="15"/>
      <c r="F37" s="15"/>
      <c r="G37" s="16">
        <v>0</v>
      </c>
      <c r="H37" s="15" t="e">
        <v>#N/A</v>
      </c>
      <c r="I37" s="15" t="s">
        <v>35</v>
      </c>
      <c r="J37" s="15"/>
      <c r="K37" s="15">
        <f t="shared" si="14"/>
        <v>0</v>
      </c>
      <c r="L37" s="15"/>
      <c r="M37" s="15"/>
      <c r="N37" s="15"/>
      <c r="O37" s="24">
        <f>VLOOKUP(A37,[1]Sheet!$A:$N,14,0)</f>
        <v>32</v>
      </c>
      <c r="P37" s="24">
        <f>VLOOKUP(A37,[1]Sheet!$A:$Q,17,0)</f>
        <v>0</v>
      </c>
      <c r="Q37" s="15">
        <f t="shared" si="2"/>
        <v>0</v>
      </c>
      <c r="R37" s="17"/>
      <c r="S37" s="17"/>
      <c r="T37" s="15"/>
      <c r="U37" s="15" t="e">
        <f t="shared" si="3"/>
        <v>#DIV/0!</v>
      </c>
      <c r="V37" s="15" t="e">
        <f t="shared" si="4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 t="s">
        <v>36</v>
      </c>
      <c r="AC37" s="15">
        <f t="shared" si="5"/>
        <v>0</v>
      </c>
      <c r="AD37" s="16">
        <v>0</v>
      </c>
      <c r="AE37" s="18"/>
      <c r="AF37" s="15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34</v>
      </c>
      <c r="C38" s="1">
        <v>947</v>
      </c>
      <c r="D38" s="1"/>
      <c r="E38" s="1">
        <v>313</v>
      </c>
      <c r="F38" s="1">
        <v>584</v>
      </c>
      <c r="G38" s="7">
        <v>0.9</v>
      </c>
      <c r="H38" s="1">
        <v>180</v>
      </c>
      <c r="I38" s="1" t="s">
        <v>35</v>
      </c>
      <c r="J38" s="1">
        <v>321</v>
      </c>
      <c r="K38" s="1">
        <f t="shared" si="14"/>
        <v>-8</v>
      </c>
      <c r="L38" s="1"/>
      <c r="M38" s="1"/>
      <c r="N38" s="1">
        <v>0</v>
      </c>
      <c r="O38" s="21">
        <f>VLOOKUP(A38,[1]Sheet!$A:$N,14,0)</f>
        <v>0</v>
      </c>
      <c r="P38" s="21">
        <f>VLOOKUP(A38,[1]Sheet!$A:$Q,17,0)</f>
        <v>0</v>
      </c>
      <c r="Q38" s="1">
        <f t="shared" si="2"/>
        <v>62.6</v>
      </c>
      <c r="R38" s="6">
        <f>15*Q38-F38-O38-P38</f>
        <v>355</v>
      </c>
      <c r="S38" s="6"/>
      <c r="T38" s="1"/>
      <c r="U38" s="1">
        <f>(F38+O38+P38+R38)/Q38</f>
        <v>15</v>
      </c>
      <c r="V38" s="1">
        <f>(F38+O38+P38)/Q38</f>
        <v>9.3290734824281145</v>
      </c>
      <c r="W38" s="1">
        <v>55.2</v>
      </c>
      <c r="X38" s="1">
        <v>42.6</v>
      </c>
      <c r="Y38" s="1">
        <v>90.4</v>
      </c>
      <c r="Z38" s="1">
        <v>119</v>
      </c>
      <c r="AA38" s="1">
        <v>167.8</v>
      </c>
      <c r="AB38" s="1"/>
      <c r="AC38" s="1">
        <f t="shared" si="5"/>
        <v>319.5</v>
      </c>
      <c r="AD38" s="7">
        <v>8</v>
      </c>
      <c r="AE38" s="11">
        <f>MROUND(R38,AD38)/AD38</f>
        <v>44</v>
      </c>
      <c r="AF38" s="1">
        <f>AE38*AD38*G38</f>
        <v>316.8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71</v>
      </c>
      <c r="B39" s="15" t="s">
        <v>34</v>
      </c>
      <c r="C39" s="15"/>
      <c r="D39" s="15"/>
      <c r="E39" s="15"/>
      <c r="F39" s="15"/>
      <c r="G39" s="16">
        <v>0</v>
      </c>
      <c r="H39" s="15" t="e">
        <v>#N/A</v>
      </c>
      <c r="I39" s="15" t="s">
        <v>35</v>
      </c>
      <c r="J39" s="15"/>
      <c r="K39" s="15">
        <f t="shared" si="14"/>
        <v>0</v>
      </c>
      <c r="L39" s="15"/>
      <c r="M39" s="15"/>
      <c r="N39" s="15"/>
      <c r="O39" s="24">
        <f>VLOOKUP(A39,[1]Sheet!$A:$N,14,0)</f>
        <v>176</v>
      </c>
      <c r="P39" s="24">
        <f>VLOOKUP(A39,[1]Sheet!$A:$Q,17,0)</f>
        <v>0</v>
      </c>
      <c r="Q39" s="15">
        <f t="shared" si="2"/>
        <v>0</v>
      </c>
      <c r="R39" s="17"/>
      <c r="S39" s="17"/>
      <c r="T39" s="15"/>
      <c r="U39" s="15" t="e">
        <f t="shared" si="3"/>
        <v>#DIV/0!</v>
      </c>
      <c r="V39" s="15" t="e">
        <f t="shared" si="4"/>
        <v>#DIV/0!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 t="s">
        <v>36</v>
      </c>
      <c r="AC39" s="15">
        <f t="shared" si="5"/>
        <v>0</v>
      </c>
      <c r="AD39" s="16">
        <v>0</v>
      </c>
      <c r="AE39" s="18"/>
      <c r="AF39" s="15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5" t="s">
        <v>72</v>
      </c>
      <c r="B40" s="15" t="s">
        <v>34</v>
      </c>
      <c r="C40" s="15"/>
      <c r="D40" s="15"/>
      <c r="E40" s="15"/>
      <c r="F40" s="15"/>
      <c r="G40" s="16">
        <v>0</v>
      </c>
      <c r="H40" s="15" t="e">
        <v>#N/A</v>
      </c>
      <c r="I40" s="15" t="s">
        <v>35</v>
      </c>
      <c r="J40" s="15"/>
      <c r="K40" s="15">
        <f t="shared" si="14"/>
        <v>0</v>
      </c>
      <c r="L40" s="15"/>
      <c r="M40" s="15"/>
      <c r="N40" s="15"/>
      <c r="O40" s="24">
        <f>VLOOKUP(A40,[1]Sheet!$A:$N,14,0)</f>
        <v>0</v>
      </c>
      <c r="P40" s="24">
        <f>VLOOKUP(A40,[1]Sheet!$A:$Q,17,0)</f>
        <v>0</v>
      </c>
      <c r="Q40" s="15">
        <f t="shared" si="2"/>
        <v>0</v>
      </c>
      <c r="R40" s="17"/>
      <c r="S40" s="17"/>
      <c r="T40" s="15"/>
      <c r="U40" s="15" t="e">
        <f t="shared" si="3"/>
        <v>#DIV/0!</v>
      </c>
      <c r="V40" s="15" t="e">
        <f t="shared" si="4"/>
        <v>#DIV/0!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 t="s">
        <v>36</v>
      </c>
      <c r="AC40" s="15">
        <f t="shared" si="5"/>
        <v>0</v>
      </c>
      <c r="AD40" s="16">
        <v>0</v>
      </c>
      <c r="AE40" s="18"/>
      <c r="AF40" s="15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34</v>
      </c>
      <c r="C41" s="1">
        <v>1265</v>
      </c>
      <c r="D41" s="1">
        <v>272</v>
      </c>
      <c r="E41" s="1">
        <v>581</v>
      </c>
      <c r="F41" s="1">
        <v>858</v>
      </c>
      <c r="G41" s="7">
        <v>0.9</v>
      </c>
      <c r="H41" s="1">
        <v>180</v>
      </c>
      <c r="I41" s="1" t="s">
        <v>35</v>
      </c>
      <c r="J41" s="1">
        <v>583</v>
      </c>
      <c r="K41" s="1">
        <f t="shared" si="14"/>
        <v>-2</v>
      </c>
      <c r="L41" s="1"/>
      <c r="M41" s="1"/>
      <c r="N41" s="1">
        <v>576</v>
      </c>
      <c r="O41" s="21">
        <f>VLOOKUP(A41,[1]Sheet!$A:$N,14,0)</f>
        <v>72</v>
      </c>
      <c r="P41" s="21">
        <f>VLOOKUP(A41,[1]Sheet!$A:$Q,17,0)</f>
        <v>280</v>
      </c>
      <c r="Q41" s="1">
        <f t="shared" si="2"/>
        <v>116.2</v>
      </c>
      <c r="R41" s="6">
        <f>15*Q41-F41-O41-P41</f>
        <v>533</v>
      </c>
      <c r="S41" s="6"/>
      <c r="T41" s="1"/>
      <c r="U41" s="1">
        <f t="shared" ref="U41:U53" si="15">(F41+O41+P41+R41)/Q41</f>
        <v>15</v>
      </c>
      <c r="V41" s="1">
        <f t="shared" ref="V41:V53" si="16">(F41+O41+P41)/Q41</f>
        <v>10.413080895008605</v>
      </c>
      <c r="W41" s="1">
        <v>118.6</v>
      </c>
      <c r="X41" s="1">
        <v>113</v>
      </c>
      <c r="Y41" s="1">
        <v>149.6</v>
      </c>
      <c r="Z41" s="1">
        <v>222.8</v>
      </c>
      <c r="AA41" s="1">
        <v>299.60000000000002</v>
      </c>
      <c r="AB41" s="1"/>
      <c r="AC41" s="1">
        <f t="shared" si="5"/>
        <v>479.7</v>
      </c>
      <c r="AD41" s="7">
        <v>8</v>
      </c>
      <c r="AE41" s="11">
        <f t="shared" ref="AE41:AE53" si="17">MROUND(R41,AD41)/AD41</f>
        <v>67</v>
      </c>
      <c r="AF41" s="1">
        <f t="shared" ref="AF41:AF53" si="18">AE41*AD41*G41</f>
        <v>482.40000000000003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74</v>
      </c>
      <c r="B42" s="1" t="s">
        <v>34</v>
      </c>
      <c r="C42" s="1">
        <v>16</v>
      </c>
      <c r="D42" s="1">
        <v>176</v>
      </c>
      <c r="E42" s="1">
        <v>85</v>
      </c>
      <c r="F42" s="1">
        <v>91</v>
      </c>
      <c r="G42" s="7">
        <v>0.43</v>
      </c>
      <c r="H42" s="1">
        <v>180</v>
      </c>
      <c r="I42" s="1" t="s">
        <v>35</v>
      </c>
      <c r="J42" s="1">
        <v>85</v>
      </c>
      <c r="K42" s="1">
        <f t="shared" si="14"/>
        <v>0</v>
      </c>
      <c r="L42" s="1"/>
      <c r="M42" s="1"/>
      <c r="N42" s="1">
        <v>208</v>
      </c>
      <c r="O42" s="21">
        <f>VLOOKUP(A42,[1]Sheet!$A:$N,14,0)</f>
        <v>0</v>
      </c>
      <c r="P42" s="21">
        <f>VLOOKUP(A42,[1]Sheet!$A:$Q,17,0)</f>
        <v>208</v>
      </c>
      <c r="Q42" s="1">
        <f t="shared" si="2"/>
        <v>17</v>
      </c>
      <c r="R42" s="6"/>
      <c r="S42" s="6"/>
      <c r="T42" s="1"/>
      <c r="U42" s="1">
        <f t="shared" si="15"/>
        <v>17.588235294117649</v>
      </c>
      <c r="V42" s="1">
        <f t="shared" si="16"/>
        <v>17.588235294117649</v>
      </c>
      <c r="W42" s="1">
        <v>22.4</v>
      </c>
      <c r="X42" s="1">
        <v>16</v>
      </c>
      <c r="Y42" s="1">
        <v>12.8</v>
      </c>
      <c r="Z42" s="1">
        <v>10.4</v>
      </c>
      <c r="AA42" s="1">
        <v>7.6</v>
      </c>
      <c r="AB42" s="1"/>
      <c r="AC42" s="1">
        <f t="shared" si="5"/>
        <v>0</v>
      </c>
      <c r="AD42" s="7">
        <v>16</v>
      </c>
      <c r="AE42" s="11">
        <f t="shared" si="17"/>
        <v>0</v>
      </c>
      <c r="AF42" s="1">
        <f t="shared" si="1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75</v>
      </c>
      <c r="B43" s="1" t="s">
        <v>44</v>
      </c>
      <c r="C43" s="1">
        <v>1385</v>
      </c>
      <c r="D43" s="1">
        <v>1800</v>
      </c>
      <c r="E43" s="1">
        <v>1245</v>
      </c>
      <c r="F43" s="1">
        <v>1835</v>
      </c>
      <c r="G43" s="7">
        <v>1</v>
      </c>
      <c r="H43" s="1">
        <v>180</v>
      </c>
      <c r="I43" s="1" t="s">
        <v>35</v>
      </c>
      <c r="J43" s="1">
        <v>1245</v>
      </c>
      <c r="K43" s="1">
        <f t="shared" si="14"/>
        <v>0</v>
      </c>
      <c r="L43" s="1"/>
      <c r="M43" s="1"/>
      <c r="N43" s="1">
        <v>990</v>
      </c>
      <c r="O43" s="21">
        <f>VLOOKUP(A43,[1]Sheet!$A:$N,14,0)</f>
        <v>505</v>
      </c>
      <c r="P43" s="21">
        <f>VLOOKUP(A43,[1]Sheet!$A:$Q,17,0)</f>
        <v>0</v>
      </c>
      <c r="Q43" s="1">
        <f t="shared" si="2"/>
        <v>249</v>
      </c>
      <c r="R43" s="6">
        <f t="shared" ref="R43:R44" si="19">15*Q43-F43-O43-P43</f>
        <v>1395</v>
      </c>
      <c r="S43" s="6"/>
      <c r="T43" s="1"/>
      <c r="U43" s="1">
        <f t="shared" si="15"/>
        <v>15</v>
      </c>
      <c r="V43" s="1">
        <f t="shared" si="16"/>
        <v>9.3975903614457827</v>
      </c>
      <c r="W43" s="1">
        <v>239</v>
      </c>
      <c r="X43" s="1">
        <v>237</v>
      </c>
      <c r="Y43" s="1">
        <v>236</v>
      </c>
      <c r="Z43" s="1">
        <v>276</v>
      </c>
      <c r="AA43" s="1">
        <v>255</v>
      </c>
      <c r="AB43" s="1"/>
      <c r="AC43" s="1">
        <f t="shared" si="5"/>
        <v>1395</v>
      </c>
      <c r="AD43" s="7">
        <v>5</v>
      </c>
      <c r="AE43" s="11">
        <f t="shared" si="17"/>
        <v>279</v>
      </c>
      <c r="AF43" s="1">
        <f t="shared" si="18"/>
        <v>1395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76</v>
      </c>
      <c r="B44" s="1" t="s">
        <v>34</v>
      </c>
      <c r="C44" s="1">
        <v>1609</v>
      </c>
      <c r="D44" s="1">
        <v>960</v>
      </c>
      <c r="E44" s="1">
        <v>1040</v>
      </c>
      <c r="F44" s="1">
        <v>1378</v>
      </c>
      <c r="G44" s="7">
        <v>0.9</v>
      </c>
      <c r="H44" s="1">
        <v>180</v>
      </c>
      <c r="I44" s="1" t="s">
        <v>35</v>
      </c>
      <c r="J44" s="1">
        <v>1047</v>
      </c>
      <c r="K44" s="1">
        <f t="shared" si="14"/>
        <v>-7</v>
      </c>
      <c r="L44" s="1"/>
      <c r="M44" s="1"/>
      <c r="N44" s="1">
        <v>1064</v>
      </c>
      <c r="O44" s="21">
        <f>VLOOKUP(A44,[1]Sheet!$A:$N,14,0)</f>
        <v>224</v>
      </c>
      <c r="P44" s="21">
        <f>VLOOKUP(A44,[1]Sheet!$A:$Q,17,0)</f>
        <v>360</v>
      </c>
      <c r="Q44" s="1">
        <f t="shared" si="2"/>
        <v>208</v>
      </c>
      <c r="R44" s="6">
        <f t="shared" si="19"/>
        <v>1158</v>
      </c>
      <c r="S44" s="6"/>
      <c r="T44" s="1"/>
      <c r="U44" s="1">
        <f t="shared" si="15"/>
        <v>15</v>
      </c>
      <c r="V44" s="1">
        <f t="shared" si="16"/>
        <v>9.4326923076923084</v>
      </c>
      <c r="W44" s="1">
        <v>205</v>
      </c>
      <c r="X44" s="1">
        <v>191.2</v>
      </c>
      <c r="Y44" s="1">
        <v>257.8</v>
      </c>
      <c r="Z44" s="1">
        <v>297</v>
      </c>
      <c r="AA44" s="1">
        <v>317.39999999999998</v>
      </c>
      <c r="AB44" s="1"/>
      <c r="AC44" s="1">
        <f t="shared" si="5"/>
        <v>1042.2</v>
      </c>
      <c r="AD44" s="7">
        <v>8</v>
      </c>
      <c r="AE44" s="11">
        <f t="shared" si="17"/>
        <v>145</v>
      </c>
      <c r="AF44" s="1">
        <f t="shared" si="18"/>
        <v>1044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77</v>
      </c>
      <c r="B45" s="1" t="s">
        <v>34</v>
      </c>
      <c r="C45" s="1">
        <v>507</v>
      </c>
      <c r="D45" s="1"/>
      <c r="E45" s="1">
        <v>125</v>
      </c>
      <c r="F45" s="1">
        <v>353</v>
      </c>
      <c r="G45" s="7">
        <v>0.43</v>
      </c>
      <c r="H45" s="1">
        <v>180</v>
      </c>
      <c r="I45" s="1" t="s">
        <v>35</v>
      </c>
      <c r="J45" s="1">
        <v>133</v>
      </c>
      <c r="K45" s="1">
        <f t="shared" si="14"/>
        <v>-8</v>
      </c>
      <c r="L45" s="1"/>
      <c r="M45" s="1"/>
      <c r="N45" s="1">
        <v>0</v>
      </c>
      <c r="O45" s="21">
        <f>VLOOKUP(A45,[1]Sheet!$A:$N,14,0)</f>
        <v>144</v>
      </c>
      <c r="P45" s="21">
        <f>VLOOKUP(A45,[1]Sheet!$A:$Q,17,0)</f>
        <v>0</v>
      </c>
      <c r="Q45" s="1">
        <f t="shared" si="2"/>
        <v>25</v>
      </c>
      <c r="R45" s="6"/>
      <c r="S45" s="6"/>
      <c r="T45" s="1"/>
      <c r="U45" s="1">
        <f t="shared" si="15"/>
        <v>19.88</v>
      </c>
      <c r="V45" s="1">
        <f t="shared" si="16"/>
        <v>19.88</v>
      </c>
      <c r="W45" s="1">
        <v>29.2</v>
      </c>
      <c r="X45" s="1">
        <v>28.4</v>
      </c>
      <c r="Y45" s="1">
        <v>37.200000000000003</v>
      </c>
      <c r="Z45" s="1">
        <v>68</v>
      </c>
      <c r="AA45" s="1">
        <v>71.2</v>
      </c>
      <c r="AB45" s="1"/>
      <c r="AC45" s="1">
        <f t="shared" si="5"/>
        <v>0</v>
      </c>
      <c r="AD45" s="7">
        <v>16</v>
      </c>
      <c r="AE45" s="11">
        <f t="shared" si="17"/>
        <v>0</v>
      </c>
      <c r="AF45" s="1">
        <f t="shared" si="1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5" t="s">
        <v>78</v>
      </c>
      <c r="B46" s="1" t="s">
        <v>34</v>
      </c>
      <c r="C46" s="1"/>
      <c r="D46" s="1"/>
      <c r="E46" s="1"/>
      <c r="F46" s="1"/>
      <c r="G46" s="7">
        <v>0.7</v>
      </c>
      <c r="H46" s="1">
        <v>180</v>
      </c>
      <c r="I46" s="1" t="s">
        <v>35</v>
      </c>
      <c r="J46" s="1"/>
      <c r="K46" s="1">
        <f t="shared" si="14"/>
        <v>0</v>
      </c>
      <c r="L46" s="1"/>
      <c r="M46" s="1"/>
      <c r="N46" s="1">
        <v>48</v>
      </c>
      <c r="O46" s="21">
        <f>VLOOKUP(A46,[1]Sheet!$A:$N,14,0)</f>
        <v>48</v>
      </c>
      <c r="P46" s="21">
        <f>VLOOKUP(A46,[1]Sheet!$A:$Q,17,0)</f>
        <v>0</v>
      </c>
      <c r="Q46" s="1">
        <f t="shared" si="2"/>
        <v>0</v>
      </c>
      <c r="R46" s="6"/>
      <c r="S46" s="6"/>
      <c r="T46" s="1"/>
      <c r="U46" s="1" t="e">
        <f t="shared" si="15"/>
        <v>#DIV/0!</v>
      </c>
      <c r="V46" s="1" t="e">
        <f t="shared" si="16"/>
        <v>#DIV/0!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 t="s">
        <v>79</v>
      </c>
      <c r="AC46" s="1">
        <f t="shared" si="5"/>
        <v>0</v>
      </c>
      <c r="AD46" s="7">
        <v>8</v>
      </c>
      <c r="AE46" s="11">
        <f t="shared" si="17"/>
        <v>0</v>
      </c>
      <c r="AF46" s="1">
        <f t="shared" si="1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5" t="s">
        <v>80</v>
      </c>
      <c r="B47" s="1" t="s">
        <v>34</v>
      </c>
      <c r="C47" s="1"/>
      <c r="D47" s="1"/>
      <c r="E47" s="1"/>
      <c r="F47" s="1"/>
      <c r="G47" s="7">
        <v>0.7</v>
      </c>
      <c r="H47" s="1">
        <v>180</v>
      </c>
      <c r="I47" s="1" t="s">
        <v>35</v>
      </c>
      <c r="J47" s="1"/>
      <c r="K47" s="1">
        <f t="shared" si="14"/>
        <v>0</v>
      </c>
      <c r="L47" s="1"/>
      <c r="M47" s="1"/>
      <c r="N47" s="1">
        <v>48</v>
      </c>
      <c r="O47" s="21">
        <f>VLOOKUP(A47,[1]Sheet!$A:$N,14,0)</f>
        <v>48</v>
      </c>
      <c r="P47" s="21">
        <f>VLOOKUP(A47,[1]Sheet!$A:$Q,17,0)</f>
        <v>0</v>
      </c>
      <c r="Q47" s="1">
        <f t="shared" si="2"/>
        <v>0</v>
      </c>
      <c r="R47" s="6"/>
      <c r="S47" s="6"/>
      <c r="T47" s="1"/>
      <c r="U47" s="1" t="e">
        <f t="shared" si="15"/>
        <v>#DIV/0!</v>
      </c>
      <c r="V47" s="1" t="e">
        <f t="shared" si="16"/>
        <v>#DIV/0!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 t="s">
        <v>79</v>
      </c>
      <c r="AC47" s="1">
        <f t="shared" si="5"/>
        <v>0</v>
      </c>
      <c r="AD47" s="7">
        <v>8</v>
      </c>
      <c r="AE47" s="11">
        <f t="shared" si="17"/>
        <v>0</v>
      </c>
      <c r="AF47" s="1">
        <f t="shared" si="1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5" t="s">
        <v>81</v>
      </c>
      <c r="B48" s="1" t="s">
        <v>34</v>
      </c>
      <c r="C48" s="1"/>
      <c r="D48" s="1"/>
      <c r="E48" s="1"/>
      <c r="F48" s="1"/>
      <c r="G48" s="7">
        <v>0.7</v>
      </c>
      <c r="H48" s="1">
        <v>180</v>
      </c>
      <c r="I48" s="1" t="s">
        <v>35</v>
      </c>
      <c r="J48" s="1"/>
      <c r="K48" s="1">
        <f t="shared" si="14"/>
        <v>0</v>
      </c>
      <c r="L48" s="1"/>
      <c r="M48" s="1"/>
      <c r="N48" s="1">
        <v>48</v>
      </c>
      <c r="O48" s="21">
        <f>VLOOKUP(A48,[1]Sheet!$A:$N,14,0)</f>
        <v>48</v>
      </c>
      <c r="P48" s="21">
        <f>VLOOKUP(A48,[1]Sheet!$A:$Q,17,0)</f>
        <v>0</v>
      </c>
      <c r="Q48" s="1">
        <f t="shared" si="2"/>
        <v>0</v>
      </c>
      <c r="R48" s="6"/>
      <c r="S48" s="6"/>
      <c r="T48" s="1"/>
      <c r="U48" s="1" t="e">
        <f t="shared" si="15"/>
        <v>#DIV/0!</v>
      </c>
      <c r="V48" s="1" t="e">
        <f t="shared" si="16"/>
        <v>#DIV/0!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 t="s">
        <v>79</v>
      </c>
      <c r="AC48" s="1">
        <f t="shared" si="5"/>
        <v>0</v>
      </c>
      <c r="AD48" s="7">
        <v>8</v>
      </c>
      <c r="AE48" s="11">
        <f t="shared" si="17"/>
        <v>0</v>
      </c>
      <c r="AF48" s="1">
        <f t="shared" si="1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82</v>
      </c>
      <c r="B49" s="1" t="s">
        <v>34</v>
      </c>
      <c r="C49" s="1">
        <v>511</v>
      </c>
      <c r="D49" s="1">
        <v>80</v>
      </c>
      <c r="E49" s="1">
        <v>226</v>
      </c>
      <c r="F49" s="1">
        <v>339</v>
      </c>
      <c r="G49" s="7">
        <v>0.7</v>
      </c>
      <c r="H49" s="1">
        <v>180</v>
      </c>
      <c r="I49" s="1" t="s">
        <v>35</v>
      </c>
      <c r="J49" s="1">
        <v>230</v>
      </c>
      <c r="K49" s="1">
        <f t="shared" si="14"/>
        <v>-4</v>
      </c>
      <c r="L49" s="1"/>
      <c r="M49" s="1"/>
      <c r="N49" s="1">
        <v>0</v>
      </c>
      <c r="O49" s="21">
        <f>VLOOKUP(A49,[1]Sheet!$A:$N,14,0)</f>
        <v>0</v>
      </c>
      <c r="P49" s="21">
        <f>VLOOKUP(A49,[1]Sheet!$A:$Q,17,0)</f>
        <v>0</v>
      </c>
      <c r="Q49" s="1">
        <f t="shared" si="2"/>
        <v>45.2</v>
      </c>
      <c r="R49" s="6">
        <f>15*Q49-F49-O49-P49</f>
        <v>339</v>
      </c>
      <c r="S49" s="6"/>
      <c r="T49" s="1"/>
      <c r="U49" s="1">
        <f t="shared" si="15"/>
        <v>14.999999999999998</v>
      </c>
      <c r="V49" s="1">
        <f t="shared" si="16"/>
        <v>7.4999999999999991</v>
      </c>
      <c r="W49" s="1">
        <v>38</v>
      </c>
      <c r="X49" s="1">
        <v>41.8</v>
      </c>
      <c r="Y49" s="1">
        <v>57.6</v>
      </c>
      <c r="Z49" s="1">
        <v>53.6</v>
      </c>
      <c r="AA49" s="1">
        <v>78.400000000000006</v>
      </c>
      <c r="AB49" s="1"/>
      <c r="AC49" s="1">
        <f t="shared" si="5"/>
        <v>237.29999999999998</v>
      </c>
      <c r="AD49" s="7">
        <v>8</v>
      </c>
      <c r="AE49" s="11">
        <f t="shared" si="17"/>
        <v>42</v>
      </c>
      <c r="AF49" s="1">
        <f t="shared" si="18"/>
        <v>235.2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83</v>
      </c>
      <c r="B50" s="1" t="s">
        <v>34</v>
      </c>
      <c r="C50" s="1">
        <v>603</v>
      </c>
      <c r="D50" s="1"/>
      <c r="E50" s="1">
        <v>105</v>
      </c>
      <c r="F50" s="1">
        <v>480</v>
      </c>
      <c r="G50" s="7">
        <v>0.9</v>
      </c>
      <c r="H50" s="1">
        <v>180</v>
      </c>
      <c r="I50" s="1" t="s">
        <v>35</v>
      </c>
      <c r="J50" s="1">
        <v>104</v>
      </c>
      <c r="K50" s="1">
        <f t="shared" si="14"/>
        <v>1</v>
      </c>
      <c r="L50" s="1"/>
      <c r="M50" s="1"/>
      <c r="N50" s="1">
        <v>0</v>
      </c>
      <c r="O50" s="21">
        <f>VLOOKUP(A50,[1]Sheet!$A:$N,14,0)</f>
        <v>136</v>
      </c>
      <c r="P50" s="21">
        <f>VLOOKUP(A50,[1]Sheet!$A:$Q,17,0)</f>
        <v>0</v>
      </c>
      <c r="Q50" s="1">
        <f t="shared" si="2"/>
        <v>21</v>
      </c>
      <c r="R50" s="6"/>
      <c r="S50" s="6"/>
      <c r="T50" s="1"/>
      <c r="U50" s="1">
        <f t="shared" si="15"/>
        <v>29.333333333333332</v>
      </c>
      <c r="V50" s="1">
        <f t="shared" si="16"/>
        <v>29.333333333333332</v>
      </c>
      <c r="W50" s="1">
        <v>27.8</v>
      </c>
      <c r="X50" s="1">
        <v>25.8</v>
      </c>
      <c r="Y50" s="1">
        <v>42</v>
      </c>
      <c r="Z50" s="1">
        <v>71.599999999999994</v>
      </c>
      <c r="AA50" s="1">
        <v>102.2</v>
      </c>
      <c r="AB50" s="19" t="s">
        <v>53</v>
      </c>
      <c r="AC50" s="1">
        <f t="shared" si="5"/>
        <v>0</v>
      </c>
      <c r="AD50" s="7">
        <v>8</v>
      </c>
      <c r="AE50" s="11">
        <f t="shared" si="17"/>
        <v>0</v>
      </c>
      <c r="AF50" s="1">
        <f t="shared" si="1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84</v>
      </c>
      <c r="B51" s="1" t="s">
        <v>34</v>
      </c>
      <c r="C51" s="1">
        <v>473</v>
      </c>
      <c r="D51" s="1">
        <v>8</v>
      </c>
      <c r="E51" s="1">
        <v>63</v>
      </c>
      <c r="F51" s="1">
        <v>408</v>
      </c>
      <c r="G51" s="7">
        <v>0.9</v>
      </c>
      <c r="H51" s="1">
        <v>180</v>
      </c>
      <c r="I51" s="1" t="s">
        <v>35</v>
      </c>
      <c r="J51" s="1">
        <v>65</v>
      </c>
      <c r="K51" s="1">
        <f t="shared" si="14"/>
        <v>-2</v>
      </c>
      <c r="L51" s="1"/>
      <c r="M51" s="1"/>
      <c r="N51" s="1">
        <v>0</v>
      </c>
      <c r="O51" s="21">
        <f>VLOOKUP(A51,[1]Sheet!$A:$N,14,0)</f>
        <v>0</v>
      </c>
      <c r="P51" s="21">
        <f>VLOOKUP(A51,[1]Sheet!$A:$Q,17,0)</f>
        <v>0</v>
      </c>
      <c r="Q51" s="1">
        <f t="shared" si="2"/>
        <v>12.6</v>
      </c>
      <c r="R51" s="6"/>
      <c r="S51" s="6"/>
      <c r="T51" s="1"/>
      <c r="U51" s="1">
        <f t="shared" si="15"/>
        <v>32.38095238095238</v>
      </c>
      <c r="V51" s="1">
        <f t="shared" si="16"/>
        <v>32.38095238095238</v>
      </c>
      <c r="W51" s="1">
        <v>16.2</v>
      </c>
      <c r="X51" s="1">
        <v>22.6</v>
      </c>
      <c r="Y51" s="1">
        <v>35.200000000000003</v>
      </c>
      <c r="Z51" s="1">
        <v>37</v>
      </c>
      <c r="AA51" s="1">
        <v>73</v>
      </c>
      <c r="AB51" s="19" t="s">
        <v>53</v>
      </c>
      <c r="AC51" s="1">
        <f t="shared" si="5"/>
        <v>0</v>
      </c>
      <c r="AD51" s="7">
        <v>8</v>
      </c>
      <c r="AE51" s="11">
        <f t="shared" si="17"/>
        <v>0</v>
      </c>
      <c r="AF51" s="1">
        <f t="shared" si="1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85</v>
      </c>
      <c r="B52" s="1" t="s">
        <v>44</v>
      </c>
      <c r="C52" s="1">
        <v>1700</v>
      </c>
      <c r="D52" s="1"/>
      <c r="E52" s="1">
        <v>1305</v>
      </c>
      <c r="F52" s="1">
        <v>185</v>
      </c>
      <c r="G52" s="7">
        <v>1</v>
      </c>
      <c r="H52" s="1">
        <v>180</v>
      </c>
      <c r="I52" s="1" t="s">
        <v>35</v>
      </c>
      <c r="J52" s="1">
        <v>1310</v>
      </c>
      <c r="K52" s="1">
        <f t="shared" si="14"/>
        <v>-5</v>
      </c>
      <c r="L52" s="1"/>
      <c r="M52" s="1"/>
      <c r="N52" s="1">
        <v>2995</v>
      </c>
      <c r="O52" s="21">
        <f>VLOOKUP(A52,[1]Sheet!$A:$N,14,0)</f>
        <v>150</v>
      </c>
      <c r="P52" s="21">
        <f>VLOOKUP(A52,[1]Sheet!$A:$Q,17,0)</f>
        <v>2000</v>
      </c>
      <c r="Q52" s="1">
        <f t="shared" si="2"/>
        <v>261</v>
      </c>
      <c r="R52" s="6">
        <f t="shared" ref="R52:R53" si="20">15*Q52-F52-O52-P52</f>
        <v>1580</v>
      </c>
      <c r="S52" s="6"/>
      <c r="T52" s="1"/>
      <c r="U52" s="1">
        <f t="shared" si="15"/>
        <v>15</v>
      </c>
      <c r="V52" s="1">
        <f t="shared" si="16"/>
        <v>8.9463601532567054</v>
      </c>
      <c r="W52" s="1">
        <v>264</v>
      </c>
      <c r="X52" s="1">
        <v>117</v>
      </c>
      <c r="Y52" s="1">
        <v>222</v>
      </c>
      <c r="Z52" s="1">
        <v>258</v>
      </c>
      <c r="AA52" s="1">
        <v>75</v>
      </c>
      <c r="AB52" s="1"/>
      <c r="AC52" s="1">
        <f t="shared" si="5"/>
        <v>1580</v>
      </c>
      <c r="AD52" s="7">
        <v>5</v>
      </c>
      <c r="AE52" s="11">
        <f t="shared" si="17"/>
        <v>316</v>
      </c>
      <c r="AF52" s="1">
        <f t="shared" si="18"/>
        <v>1580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86</v>
      </c>
      <c r="B53" s="1" t="s">
        <v>34</v>
      </c>
      <c r="C53" s="1">
        <v>1310</v>
      </c>
      <c r="D53" s="1">
        <v>260</v>
      </c>
      <c r="E53" s="1">
        <v>653</v>
      </c>
      <c r="F53" s="1">
        <v>777</v>
      </c>
      <c r="G53" s="7">
        <v>1</v>
      </c>
      <c r="H53" s="1">
        <v>180</v>
      </c>
      <c r="I53" s="1" t="s">
        <v>35</v>
      </c>
      <c r="J53" s="1">
        <v>642</v>
      </c>
      <c r="K53" s="1">
        <f t="shared" si="14"/>
        <v>11</v>
      </c>
      <c r="L53" s="1"/>
      <c r="M53" s="1"/>
      <c r="N53" s="1">
        <v>910</v>
      </c>
      <c r="O53" s="21">
        <f>VLOOKUP(A53,[1]Sheet!$A:$N,14,0)</f>
        <v>0</v>
      </c>
      <c r="P53" s="21">
        <f>VLOOKUP(A53,[1]Sheet!$A:$Q,17,0)</f>
        <v>910</v>
      </c>
      <c r="Q53" s="1">
        <f t="shared" si="2"/>
        <v>130.6</v>
      </c>
      <c r="R53" s="6">
        <f t="shared" si="20"/>
        <v>272</v>
      </c>
      <c r="S53" s="6"/>
      <c r="T53" s="1"/>
      <c r="U53" s="1">
        <f t="shared" si="15"/>
        <v>15</v>
      </c>
      <c r="V53" s="1">
        <f t="shared" si="16"/>
        <v>12.917304747320062</v>
      </c>
      <c r="W53" s="1">
        <v>138</v>
      </c>
      <c r="X53" s="1">
        <v>118</v>
      </c>
      <c r="Y53" s="1">
        <v>159.4</v>
      </c>
      <c r="Z53" s="1">
        <v>189</v>
      </c>
      <c r="AA53" s="1">
        <v>202</v>
      </c>
      <c r="AB53" s="1"/>
      <c r="AC53" s="1">
        <f t="shared" si="5"/>
        <v>272</v>
      </c>
      <c r="AD53" s="7">
        <v>5</v>
      </c>
      <c r="AE53" s="11">
        <f t="shared" si="17"/>
        <v>54</v>
      </c>
      <c r="AF53" s="1">
        <f t="shared" si="18"/>
        <v>270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5" t="s">
        <v>87</v>
      </c>
      <c r="B54" s="15" t="s">
        <v>34</v>
      </c>
      <c r="C54" s="15"/>
      <c r="D54" s="15"/>
      <c r="E54" s="15"/>
      <c r="F54" s="15"/>
      <c r="G54" s="16">
        <v>0</v>
      </c>
      <c r="H54" s="15" t="e">
        <v>#N/A</v>
      </c>
      <c r="I54" s="15" t="s">
        <v>35</v>
      </c>
      <c r="J54" s="15"/>
      <c r="K54" s="15">
        <f t="shared" si="14"/>
        <v>0</v>
      </c>
      <c r="L54" s="15"/>
      <c r="M54" s="15"/>
      <c r="N54" s="15"/>
      <c r="O54" s="24">
        <f>VLOOKUP(A54,[1]Sheet!$A:$N,14,0)</f>
        <v>56</v>
      </c>
      <c r="P54" s="24">
        <f>VLOOKUP(A54,[1]Sheet!$A:$Q,17,0)</f>
        <v>0</v>
      </c>
      <c r="Q54" s="15">
        <f t="shared" si="2"/>
        <v>0</v>
      </c>
      <c r="R54" s="17"/>
      <c r="S54" s="17"/>
      <c r="T54" s="15"/>
      <c r="U54" s="15" t="e">
        <f t="shared" si="3"/>
        <v>#DIV/0!</v>
      </c>
      <c r="V54" s="15" t="e">
        <f t="shared" si="4"/>
        <v>#DIV/0!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 t="s">
        <v>36</v>
      </c>
      <c r="AC54" s="15">
        <f t="shared" si="5"/>
        <v>0</v>
      </c>
      <c r="AD54" s="16">
        <v>0</v>
      </c>
      <c r="AE54" s="18"/>
      <c r="AF54" s="15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5" t="s">
        <v>88</v>
      </c>
      <c r="B55" s="15" t="s">
        <v>34</v>
      </c>
      <c r="C55" s="15"/>
      <c r="D55" s="15"/>
      <c r="E55" s="15"/>
      <c r="F55" s="15"/>
      <c r="G55" s="16">
        <v>0</v>
      </c>
      <c r="H55" s="15" t="e">
        <v>#N/A</v>
      </c>
      <c r="I55" s="15" t="s">
        <v>35</v>
      </c>
      <c r="J55" s="15"/>
      <c r="K55" s="15">
        <f t="shared" si="14"/>
        <v>0</v>
      </c>
      <c r="L55" s="15"/>
      <c r="M55" s="15"/>
      <c r="N55" s="15"/>
      <c r="O55" s="24">
        <f>VLOOKUP(A55,[1]Sheet!$A:$N,14,0)</f>
        <v>0</v>
      </c>
      <c r="P55" s="24">
        <f>VLOOKUP(A55,[1]Sheet!$A:$Q,17,0)</f>
        <v>0</v>
      </c>
      <c r="Q55" s="15">
        <f t="shared" si="2"/>
        <v>0</v>
      </c>
      <c r="R55" s="17"/>
      <c r="S55" s="17"/>
      <c r="T55" s="15"/>
      <c r="U55" s="15" t="e">
        <f t="shared" si="3"/>
        <v>#DIV/0!</v>
      </c>
      <c r="V55" s="15" t="e">
        <f t="shared" si="4"/>
        <v>#DIV/0!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 t="s">
        <v>36</v>
      </c>
      <c r="AC55" s="15">
        <f t="shared" si="5"/>
        <v>0</v>
      </c>
      <c r="AD55" s="16">
        <v>0</v>
      </c>
      <c r="AE55" s="18"/>
      <c r="AF55" s="15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5" t="s">
        <v>89</v>
      </c>
      <c r="B56" s="15" t="s">
        <v>34</v>
      </c>
      <c r="C56" s="15"/>
      <c r="D56" s="15"/>
      <c r="E56" s="15"/>
      <c r="F56" s="15"/>
      <c r="G56" s="16">
        <v>0</v>
      </c>
      <c r="H56" s="15" t="e">
        <v>#N/A</v>
      </c>
      <c r="I56" s="15" t="s">
        <v>35</v>
      </c>
      <c r="J56" s="15"/>
      <c r="K56" s="15">
        <f t="shared" si="14"/>
        <v>0</v>
      </c>
      <c r="L56" s="15"/>
      <c r="M56" s="15"/>
      <c r="N56" s="15"/>
      <c r="O56" s="24">
        <f>VLOOKUP(A56,[1]Sheet!$A:$N,14,0)</f>
        <v>0</v>
      </c>
      <c r="P56" s="24">
        <f>VLOOKUP(A56,[1]Sheet!$A:$Q,17,0)</f>
        <v>0</v>
      </c>
      <c r="Q56" s="15">
        <f t="shared" si="2"/>
        <v>0</v>
      </c>
      <c r="R56" s="17"/>
      <c r="S56" s="17"/>
      <c r="T56" s="15"/>
      <c r="U56" s="15" t="e">
        <f t="shared" si="3"/>
        <v>#DIV/0!</v>
      </c>
      <c r="V56" s="15" t="e">
        <f t="shared" si="4"/>
        <v>#DIV/0!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 t="s">
        <v>36</v>
      </c>
      <c r="AC56" s="15">
        <f t="shared" si="5"/>
        <v>0</v>
      </c>
      <c r="AD56" s="16">
        <v>0</v>
      </c>
      <c r="AE56" s="18"/>
      <c r="AF56" s="15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5" t="s">
        <v>90</v>
      </c>
      <c r="B57" s="15" t="s">
        <v>34</v>
      </c>
      <c r="C57" s="15"/>
      <c r="D57" s="15"/>
      <c r="E57" s="15"/>
      <c r="F57" s="15"/>
      <c r="G57" s="16">
        <v>0</v>
      </c>
      <c r="H57" s="15" t="e">
        <v>#N/A</v>
      </c>
      <c r="I57" s="15" t="s">
        <v>35</v>
      </c>
      <c r="J57" s="15"/>
      <c r="K57" s="15">
        <f t="shared" si="14"/>
        <v>0</v>
      </c>
      <c r="L57" s="15"/>
      <c r="M57" s="15"/>
      <c r="N57" s="15"/>
      <c r="O57" s="24">
        <f>VLOOKUP(A57,[1]Sheet!$A:$N,14,0)</f>
        <v>0</v>
      </c>
      <c r="P57" s="24">
        <f>VLOOKUP(A57,[1]Sheet!$A:$Q,17,0)</f>
        <v>0</v>
      </c>
      <c r="Q57" s="15">
        <f t="shared" si="2"/>
        <v>0</v>
      </c>
      <c r="R57" s="17"/>
      <c r="S57" s="17"/>
      <c r="T57" s="15"/>
      <c r="U57" s="15" t="e">
        <f t="shared" si="3"/>
        <v>#DIV/0!</v>
      </c>
      <c r="V57" s="15" t="e">
        <f t="shared" si="4"/>
        <v>#DIV/0!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 t="s">
        <v>36</v>
      </c>
      <c r="AC57" s="15">
        <f t="shared" si="5"/>
        <v>0</v>
      </c>
      <c r="AD57" s="16">
        <v>0</v>
      </c>
      <c r="AE57" s="18"/>
      <c r="AF57" s="15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91</v>
      </c>
      <c r="B58" s="1" t="s">
        <v>44</v>
      </c>
      <c r="C58" s="1">
        <v>15</v>
      </c>
      <c r="D58" s="1">
        <v>84</v>
      </c>
      <c r="E58" s="1">
        <v>6</v>
      </c>
      <c r="F58" s="1">
        <v>78</v>
      </c>
      <c r="G58" s="7">
        <v>1</v>
      </c>
      <c r="H58" s="1">
        <v>180</v>
      </c>
      <c r="I58" s="1" t="s">
        <v>35</v>
      </c>
      <c r="J58" s="1">
        <v>6</v>
      </c>
      <c r="K58" s="1">
        <f t="shared" si="14"/>
        <v>0</v>
      </c>
      <c r="L58" s="1"/>
      <c r="M58" s="1"/>
      <c r="N58" s="1">
        <v>0</v>
      </c>
      <c r="O58" s="21">
        <f>VLOOKUP(A58,[1]Sheet!$A:$N,14,0)</f>
        <v>24</v>
      </c>
      <c r="P58" s="21">
        <f>VLOOKUP(A58,[1]Sheet!$A:$Q,17,0)</f>
        <v>0</v>
      </c>
      <c r="Q58" s="1">
        <f t="shared" si="2"/>
        <v>1.2</v>
      </c>
      <c r="R58" s="6"/>
      <c r="S58" s="6"/>
      <c r="T58" s="1"/>
      <c r="U58" s="1">
        <f t="shared" ref="U58:U59" si="21">(F58+O58+P58+R58)/Q58</f>
        <v>85</v>
      </c>
      <c r="V58" s="1">
        <f t="shared" ref="V58:V59" si="22">(F58+O58+P58)/Q58</f>
        <v>85</v>
      </c>
      <c r="W58" s="1">
        <v>4.8</v>
      </c>
      <c r="X58" s="1">
        <v>6</v>
      </c>
      <c r="Y58" s="1">
        <v>3.6</v>
      </c>
      <c r="Z58" s="1">
        <v>4.2</v>
      </c>
      <c r="AA58" s="1">
        <v>4.2</v>
      </c>
      <c r="AB58" s="1"/>
      <c r="AC58" s="1">
        <f t="shared" si="5"/>
        <v>0</v>
      </c>
      <c r="AD58" s="7">
        <v>3</v>
      </c>
      <c r="AE58" s="11">
        <f t="shared" ref="AE58:AE59" si="23">MROUND(R58,AD58)/AD58</f>
        <v>0</v>
      </c>
      <c r="AF58" s="1">
        <f t="shared" ref="AF58:AF59" si="24">AE58*AD58*G58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92</v>
      </c>
      <c r="B59" s="1" t="s">
        <v>34</v>
      </c>
      <c r="C59" s="1">
        <v>1827</v>
      </c>
      <c r="D59" s="1">
        <v>132</v>
      </c>
      <c r="E59" s="1">
        <v>714</v>
      </c>
      <c r="F59" s="1">
        <v>1076</v>
      </c>
      <c r="G59" s="7">
        <v>0.25</v>
      </c>
      <c r="H59" s="1">
        <v>180</v>
      </c>
      <c r="I59" s="1" t="s">
        <v>35</v>
      </c>
      <c r="J59" s="1">
        <v>709</v>
      </c>
      <c r="K59" s="1">
        <f t="shared" si="14"/>
        <v>5</v>
      </c>
      <c r="L59" s="1"/>
      <c r="M59" s="1"/>
      <c r="N59" s="1">
        <v>744</v>
      </c>
      <c r="O59" s="21">
        <f>VLOOKUP(A59,[1]Sheet!$A:$N,14,0)</f>
        <v>144</v>
      </c>
      <c r="P59" s="21">
        <f>VLOOKUP(A59,[1]Sheet!$A:$Q,17,0)</f>
        <v>0</v>
      </c>
      <c r="Q59" s="1">
        <f t="shared" si="2"/>
        <v>142.80000000000001</v>
      </c>
      <c r="R59" s="6">
        <f>15*Q59-F59-O59-P59</f>
        <v>922</v>
      </c>
      <c r="S59" s="6"/>
      <c r="T59" s="1"/>
      <c r="U59" s="1">
        <f t="shared" si="21"/>
        <v>14.999999999999998</v>
      </c>
      <c r="V59" s="1">
        <f t="shared" si="22"/>
        <v>8.5434173669467786</v>
      </c>
      <c r="W59" s="1">
        <v>149.4</v>
      </c>
      <c r="X59" s="1">
        <v>141.19999999999999</v>
      </c>
      <c r="Y59" s="1">
        <v>201.8</v>
      </c>
      <c r="Z59" s="1">
        <v>226</v>
      </c>
      <c r="AA59" s="1">
        <v>200.8</v>
      </c>
      <c r="AB59" s="1"/>
      <c r="AC59" s="1">
        <f t="shared" si="5"/>
        <v>230.5</v>
      </c>
      <c r="AD59" s="7">
        <v>12</v>
      </c>
      <c r="AE59" s="11">
        <f t="shared" si="23"/>
        <v>77</v>
      </c>
      <c r="AF59" s="1">
        <f t="shared" si="24"/>
        <v>231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5" t="s">
        <v>93</v>
      </c>
      <c r="B60" s="15" t="s">
        <v>34</v>
      </c>
      <c r="C60" s="15"/>
      <c r="D60" s="15"/>
      <c r="E60" s="15"/>
      <c r="F60" s="15"/>
      <c r="G60" s="16">
        <v>0</v>
      </c>
      <c r="H60" s="15" t="e">
        <v>#N/A</v>
      </c>
      <c r="I60" s="15" t="s">
        <v>35</v>
      </c>
      <c r="J60" s="15"/>
      <c r="K60" s="15">
        <f t="shared" si="14"/>
        <v>0</v>
      </c>
      <c r="L60" s="15"/>
      <c r="M60" s="15"/>
      <c r="N60" s="15"/>
      <c r="O60" s="24">
        <f>VLOOKUP(A60,[1]Sheet!$A:$N,14,0)</f>
        <v>0</v>
      </c>
      <c r="P60" s="24">
        <f>VLOOKUP(A60,[1]Sheet!$A:$Q,17,0)</f>
        <v>0</v>
      </c>
      <c r="Q60" s="15">
        <f t="shared" si="2"/>
        <v>0</v>
      </c>
      <c r="R60" s="17"/>
      <c r="S60" s="17"/>
      <c r="T60" s="15"/>
      <c r="U60" s="15" t="e">
        <f t="shared" si="3"/>
        <v>#DIV/0!</v>
      </c>
      <c r="V60" s="15" t="e">
        <f t="shared" si="4"/>
        <v>#DIV/0!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 t="s">
        <v>36</v>
      </c>
      <c r="AC60" s="15">
        <f t="shared" si="5"/>
        <v>0</v>
      </c>
      <c r="AD60" s="16">
        <v>0</v>
      </c>
      <c r="AE60" s="18"/>
      <c r="AF60" s="15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94</v>
      </c>
      <c r="B61" s="1" t="s">
        <v>44</v>
      </c>
      <c r="C61" s="1">
        <v>111.6</v>
      </c>
      <c r="D61" s="1">
        <v>651.6</v>
      </c>
      <c r="E61" s="1">
        <v>184.3</v>
      </c>
      <c r="F61" s="1">
        <v>539.29999999999995</v>
      </c>
      <c r="G61" s="7">
        <v>1</v>
      </c>
      <c r="H61" s="1">
        <v>180</v>
      </c>
      <c r="I61" s="1" t="s">
        <v>35</v>
      </c>
      <c r="J61" s="1">
        <v>237.3</v>
      </c>
      <c r="K61" s="1">
        <f t="shared" si="14"/>
        <v>-53</v>
      </c>
      <c r="L61" s="1"/>
      <c r="M61" s="1"/>
      <c r="N61" s="1">
        <v>0</v>
      </c>
      <c r="O61" s="21">
        <f>VLOOKUP(A61,[1]Sheet!$A:$N,14,0)</f>
        <v>48.6</v>
      </c>
      <c r="P61" s="21">
        <f>VLOOKUP(A61,[1]Sheet!$A:$Q,17,0)</f>
        <v>0</v>
      </c>
      <c r="Q61" s="1">
        <f t="shared" si="2"/>
        <v>36.86</v>
      </c>
      <c r="R61" s="6"/>
      <c r="S61" s="6"/>
      <c r="T61" s="1"/>
      <c r="U61" s="1">
        <f>(F61+O61+P61+R61)/Q61</f>
        <v>15.949538795442214</v>
      </c>
      <c r="V61" s="1">
        <f>(F61+O61+P61)/Q61</f>
        <v>15.949538795442214</v>
      </c>
      <c r="W61" s="1">
        <v>48.64</v>
      </c>
      <c r="X61" s="1">
        <v>53.720000000000013</v>
      </c>
      <c r="Y61" s="1">
        <v>37.799999999999997</v>
      </c>
      <c r="Z61" s="1">
        <v>52</v>
      </c>
      <c r="AA61" s="1">
        <v>52.52</v>
      </c>
      <c r="AB61" s="1"/>
      <c r="AC61" s="1">
        <f t="shared" si="5"/>
        <v>0</v>
      </c>
      <c r="AD61" s="7">
        <v>1.8</v>
      </c>
      <c r="AE61" s="11">
        <f>MROUND(R61,AD61)/AD61</f>
        <v>0</v>
      </c>
      <c r="AF61" s="1">
        <f>AE61*AD61*G61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5" t="s">
        <v>95</v>
      </c>
      <c r="B62" s="15" t="s">
        <v>34</v>
      </c>
      <c r="C62" s="15"/>
      <c r="D62" s="15"/>
      <c r="E62" s="15"/>
      <c r="F62" s="15"/>
      <c r="G62" s="16">
        <v>0</v>
      </c>
      <c r="H62" s="15" t="e">
        <v>#N/A</v>
      </c>
      <c r="I62" s="15" t="s">
        <v>35</v>
      </c>
      <c r="J62" s="15"/>
      <c r="K62" s="15">
        <f t="shared" si="14"/>
        <v>0</v>
      </c>
      <c r="L62" s="15"/>
      <c r="M62" s="15"/>
      <c r="N62" s="15"/>
      <c r="O62" s="24">
        <f>VLOOKUP(A62,[1]Sheet!$A:$N,14,0)</f>
        <v>0</v>
      </c>
      <c r="P62" s="24">
        <f>VLOOKUP(A62,[1]Sheet!$A:$Q,17,0)</f>
        <v>0</v>
      </c>
      <c r="Q62" s="15">
        <f t="shared" si="2"/>
        <v>0</v>
      </c>
      <c r="R62" s="17"/>
      <c r="S62" s="17"/>
      <c r="T62" s="15"/>
      <c r="U62" s="15" t="e">
        <f t="shared" si="3"/>
        <v>#DIV/0!</v>
      </c>
      <c r="V62" s="15" t="e">
        <f t="shared" si="4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 t="s">
        <v>36</v>
      </c>
      <c r="AC62" s="15">
        <f t="shared" si="5"/>
        <v>0</v>
      </c>
      <c r="AD62" s="16">
        <v>0</v>
      </c>
      <c r="AE62" s="18"/>
      <c r="AF62" s="15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5" t="s">
        <v>96</v>
      </c>
      <c r="B63" s="15" t="s">
        <v>34</v>
      </c>
      <c r="C63" s="15"/>
      <c r="D63" s="15"/>
      <c r="E63" s="15"/>
      <c r="F63" s="15"/>
      <c r="G63" s="16">
        <v>0</v>
      </c>
      <c r="H63" s="15" t="e">
        <v>#N/A</v>
      </c>
      <c r="I63" s="15" t="s">
        <v>35</v>
      </c>
      <c r="J63" s="15"/>
      <c r="K63" s="15">
        <f t="shared" si="14"/>
        <v>0</v>
      </c>
      <c r="L63" s="15"/>
      <c r="M63" s="15"/>
      <c r="N63" s="15"/>
      <c r="O63" s="24">
        <f>VLOOKUP(A63,[1]Sheet!$A:$N,14,0)</f>
        <v>264</v>
      </c>
      <c r="P63" s="24">
        <f>VLOOKUP(A63,[1]Sheet!$A:$Q,17,0)</f>
        <v>0</v>
      </c>
      <c r="Q63" s="15">
        <f t="shared" si="2"/>
        <v>0</v>
      </c>
      <c r="R63" s="17"/>
      <c r="S63" s="17"/>
      <c r="T63" s="15"/>
      <c r="U63" s="15" t="e">
        <f t="shared" si="3"/>
        <v>#DIV/0!</v>
      </c>
      <c r="V63" s="15" t="e">
        <f t="shared" si="4"/>
        <v>#DIV/0!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 t="s">
        <v>36</v>
      </c>
      <c r="AC63" s="15">
        <f t="shared" si="5"/>
        <v>0</v>
      </c>
      <c r="AD63" s="16">
        <v>0</v>
      </c>
      <c r="AE63" s="18"/>
      <c r="AF63" s="15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5" t="s">
        <v>97</v>
      </c>
      <c r="B64" s="15" t="s">
        <v>34</v>
      </c>
      <c r="C64" s="15"/>
      <c r="D64" s="15"/>
      <c r="E64" s="15"/>
      <c r="F64" s="15"/>
      <c r="G64" s="16">
        <v>0</v>
      </c>
      <c r="H64" s="15" t="e">
        <v>#N/A</v>
      </c>
      <c r="I64" s="15" t="s">
        <v>35</v>
      </c>
      <c r="J64" s="15"/>
      <c r="K64" s="15">
        <f t="shared" si="14"/>
        <v>0</v>
      </c>
      <c r="L64" s="15"/>
      <c r="M64" s="15"/>
      <c r="N64" s="15"/>
      <c r="O64" s="24">
        <f>VLOOKUP(A64,[1]Sheet!$A:$N,14,0)</f>
        <v>198</v>
      </c>
      <c r="P64" s="24">
        <f>VLOOKUP(A64,[1]Sheet!$A:$Q,17,0)</f>
        <v>0</v>
      </c>
      <c r="Q64" s="15">
        <f t="shared" si="2"/>
        <v>0</v>
      </c>
      <c r="R64" s="17"/>
      <c r="S64" s="17"/>
      <c r="T64" s="15"/>
      <c r="U64" s="15" t="e">
        <f t="shared" si="3"/>
        <v>#DIV/0!</v>
      </c>
      <c r="V64" s="15" t="e">
        <f t="shared" si="4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 t="s">
        <v>36</v>
      </c>
      <c r="AC64" s="15">
        <f t="shared" si="5"/>
        <v>0</v>
      </c>
      <c r="AD64" s="16">
        <v>0</v>
      </c>
      <c r="AE64" s="18"/>
      <c r="AF64" s="15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5" t="s">
        <v>98</v>
      </c>
      <c r="B65" s="15" t="s">
        <v>34</v>
      </c>
      <c r="C65" s="15"/>
      <c r="D65" s="15"/>
      <c r="E65" s="15"/>
      <c r="F65" s="15"/>
      <c r="G65" s="16">
        <v>0</v>
      </c>
      <c r="H65" s="15" t="e">
        <v>#N/A</v>
      </c>
      <c r="I65" s="15" t="s">
        <v>35</v>
      </c>
      <c r="J65" s="15"/>
      <c r="K65" s="15">
        <f t="shared" si="14"/>
        <v>0</v>
      </c>
      <c r="L65" s="15"/>
      <c r="M65" s="15"/>
      <c r="N65" s="15"/>
      <c r="O65" s="24">
        <f>VLOOKUP(A65,[1]Sheet!$A:$N,14,0)</f>
        <v>0</v>
      </c>
      <c r="P65" s="24">
        <f>VLOOKUP(A65,[1]Sheet!$A:$Q,17,0)</f>
        <v>0</v>
      </c>
      <c r="Q65" s="15">
        <f t="shared" si="2"/>
        <v>0</v>
      </c>
      <c r="R65" s="17"/>
      <c r="S65" s="17"/>
      <c r="T65" s="15"/>
      <c r="U65" s="15" t="e">
        <f t="shared" si="3"/>
        <v>#DIV/0!</v>
      </c>
      <c r="V65" s="15" t="e">
        <f t="shared" si="4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 t="s">
        <v>36</v>
      </c>
      <c r="AC65" s="15">
        <f t="shared" si="5"/>
        <v>0</v>
      </c>
      <c r="AD65" s="16">
        <v>0</v>
      </c>
      <c r="AE65" s="18"/>
      <c r="AF65" s="15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5" t="s">
        <v>99</v>
      </c>
      <c r="B66" s="15" t="s">
        <v>34</v>
      </c>
      <c r="C66" s="15"/>
      <c r="D66" s="15"/>
      <c r="E66" s="15"/>
      <c r="F66" s="15"/>
      <c r="G66" s="16">
        <v>0</v>
      </c>
      <c r="H66" s="15" t="e">
        <v>#N/A</v>
      </c>
      <c r="I66" s="15" t="s">
        <v>35</v>
      </c>
      <c r="J66" s="15"/>
      <c r="K66" s="15">
        <f t="shared" si="14"/>
        <v>0</v>
      </c>
      <c r="L66" s="15"/>
      <c r="M66" s="15"/>
      <c r="N66" s="15"/>
      <c r="O66" s="24">
        <f>VLOOKUP(A66,[1]Sheet!$A:$N,14,0)</f>
        <v>24</v>
      </c>
      <c r="P66" s="24">
        <f>VLOOKUP(A66,[1]Sheet!$A:$Q,17,0)</f>
        <v>0</v>
      </c>
      <c r="Q66" s="15">
        <f t="shared" si="2"/>
        <v>0</v>
      </c>
      <c r="R66" s="17"/>
      <c r="S66" s="17"/>
      <c r="T66" s="15"/>
      <c r="U66" s="15" t="e">
        <f t="shared" si="3"/>
        <v>#DIV/0!</v>
      </c>
      <c r="V66" s="15" t="e">
        <f t="shared" si="4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 t="s">
        <v>36</v>
      </c>
      <c r="AC66" s="15">
        <f t="shared" si="5"/>
        <v>0</v>
      </c>
      <c r="AD66" s="16">
        <v>0</v>
      </c>
      <c r="AE66" s="18"/>
      <c r="AF66" s="15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100</v>
      </c>
      <c r="B67" s="1" t="s">
        <v>34</v>
      </c>
      <c r="C67" s="1">
        <v>2118</v>
      </c>
      <c r="D67" s="1"/>
      <c r="E67" s="1">
        <v>708</v>
      </c>
      <c r="F67" s="1">
        <v>1252</v>
      </c>
      <c r="G67" s="7">
        <v>0.25</v>
      </c>
      <c r="H67" s="1">
        <v>180</v>
      </c>
      <c r="I67" s="1" t="s">
        <v>35</v>
      </c>
      <c r="J67" s="1">
        <v>701</v>
      </c>
      <c r="K67" s="1">
        <f t="shared" ref="K67:K71" si="25">E67-J67</f>
        <v>7</v>
      </c>
      <c r="L67" s="1"/>
      <c r="M67" s="1"/>
      <c r="N67" s="1">
        <v>0</v>
      </c>
      <c r="O67" s="21">
        <f>VLOOKUP(A67,[1]Sheet!$A:$N,14,0)</f>
        <v>900</v>
      </c>
      <c r="P67" s="21">
        <f>VLOOKUP(A67,[1]Sheet!$A:$Q,17,0)</f>
        <v>0</v>
      </c>
      <c r="Q67" s="1">
        <f t="shared" si="2"/>
        <v>141.6</v>
      </c>
      <c r="R67" s="6"/>
      <c r="S67" s="6"/>
      <c r="T67" s="1"/>
      <c r="U67" s="1">
        <f t="shared" ref="U67:U70" si="26">(F67+O67+P67+R67)/Q67</f>
        <v>15.197740112994351</v>
      </c>
      <c r="V67" s="1">
        <f t="shared" ref="V67:V70" si="27">(F67+O67+P67)/Q67</f>
        <v>15.197740112994351</v>
      </c>
      <c r="W67" s="1">
        <v>130.6</v>
      </c>
      <c r="X67" s="1">
        <v>129.4</v>
      </c>
      <c r="Y67" s="1">
        <v>218.4</v>
      </c>
      <c r="Z67" s="1">
        <v>229.6</v>
      </c>
      <c r="AA67" s="1">
        <v>303.39999999999998</v>
      </c>
      <c r="AB67" s="1"/>
      <c r="AC67" s="1">
        <f t="shared" si="5"/>
        <v>0</v>
      </c>
      <c r="AD67" s="7">
        <v>12</v>
      </c>
      <c r="AE67" s="11">
        <f t="shared" ref="AE67:AE70" si="28">MROUND(R67,AD67)/AD67</f>
        <v>0</v>
      </c>
      <c r="AF67" s="1">
        <f t="shared" ref="AF67:AF70" si="29">AE67*AD67*G67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101</v>
      </c>
      <c r="B68" s="1" t="s">
        <v>34</v>
      </c>
      <c r="C68" s="1">
        <v>1707</v>
      </c>
      <c r="D68" s="1">
        <v>660</v>
      </c>
      <c r="E68" s="1">
        <v>757</v>
      </c>
      <c r="F68" s="1">
        <v>1469</v>
      </c>
      <c r="G68" s="7">
        <v>0.25</v>
      </c>
      <c r="H68" s="1">
        <v>180</v>
      </c>
      <c r="I68" s="1" t="s">
        <v>35</v>
      </c>
      <c r="J68" s="1">
        <v>745</v>
      </c>
      <c r="K68" s="1">
        <f t="shared" si="25"/>
        <v>12</v>
      </c>
      <c r="L68" s="1"/>
      <c r="M68" s="1"/>
      <c r="N68" s="1">
        <v>0</v>
      </c>
      <c r="O68" s="21">
        <f>VLOOKUP(A68,[1]Sheet!$A:$N,14,0)</f>
        <v>792</v>
      </c>
      <c r="P68" s="21">
        <f>VLOOKUP(A68,[1]Sheet!$A:$Q,17,0)</f>
        <v>0</v>
      </c>
      <c r="Q68" s="1">
        <f t="shared" ref="Q68:Q71" si="30">E68/5</f>
        <v>151.4</v>
      </c>
      <c r="R68" s="6"/>
      <c r="S68" s="6"/>
      <c r="T68" s="1"/>
      <c r="U68" s="1">
        <f t="shared" si="26"/>
        <v>14.933949801849405</v>
      </c>
      <c r="V68" s="1">
        <f t="shared" si="27"/>
        <v>14.933949801849405</v>
      </c>
      <c r="W68" s="1">
        <v>134.80000000000001</v>
      </c>
      <c r="X68" s="1">
        <v>161.19999999999999</v>
      </c>
      <c r="Y68" s="1">
        <v>198</v>
      </c>
      <c r="Z68" s="1">
        <v>229</v>
      </c>
      <c r="AA68" s="1">
        <v>316.39999999999998</v>
      </c>
      <c r="AB68" s="1"/>
      <c r="AC68" s="1">
        <f t="shared" si="5"/>
        <v>0</v>
      </c>
      <c r="AD68" s="7">
        <v>12</v>
      </c>
      <c r="AE68" s="11">
        <f t="shared" si="28"/>
        <v>0</v>
      </c>
      <c r="AF68" s="1">
        <f t="shared" si="2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102</v>
      </c>
      <c r="B69" s="1" t="s">
        <v>44</v>
      </c>
      <c r="C69" s="1">
        <v>418.5</v>
      </c>
      <c r="D69" s="1">
        <v>2.7</v>
      </c>
      <c r="E69" s="1">
        <v>18.899999999999999</v>
      </c>
      <c r="F69" s="1">
        <v>402.3</v>
      </c>
      <c r="G69" s="7">
        <v>1</v>
      </c>
      <c r="H69" s="1">
        <v>180</v>
      </c>
      <c r="I69" s="1" t="s">
        <v>35</v>
      </c>
      <c r="J69" s="1">
        <v>18.899999999999999</v>
      </c>
      <c r="K69" s="1">
        <f t="shared" si="25"/>
        <v>0</v>
      </c>
      <c r="L69" s="1"/>
      <c r="M69" s="1"/>
      <c r="N69" s="1">
        <v>0</v>
      </c>
      <c r="O69" s="21">
        <f>VLOOKUP(A69,[1]Sheet!$A:$N,14,0)</f>
        <v>67.5</v>
      </c>
      <c r="P69" s="21">
        <f>VLOOKUP(A69,[1]Sheet!$A:$Q,17,0)</f>
        <v>0</v>
      </c>
      <c r="Q69" s="1">
        <f t="shared" si="30"/>
        <v>3.78</v>
      </c>
      <c r="R69" s="6"/>
      <c r="S69" s="6"/>
      <c r="T69" s="1"/>
      <c r="U69" s="1">
        <f t="shared" si="26"/>
        <v>124.28571428571429</v>
      </c>
      <c r="V69" s="1">
        <f t="shared" si="27"/>
        <v>124.28571428571429</v>
      </c>
      <c r="W69" s="1">
        <v>7.02</v>
      </c>
      <c r="X69" s="1">
        <v>4.32</v>
      </c>
      <c r="Y69" s="1">
        <v>30.78</v>
      </c>
      <c r="Z69" s="1">
        <v>18.899999999999999</v>
      </c>
      <c r="AA69" s="1">
        <v>18.899999999999999</v>
      </c>
      <c r="AB69" s="20" t="s">
        <v>53</v>
      </c>
      <c r="AC69" s="1">
        <f t="shared" si="5"/>
        <v>0</v>
      </c>
      <c r="AD69" s="7">
        <v>2.7</v>
      </c>
      <c r="AE69" s="11">
        <f t="shared" si="28"/>
        <v>0</v>
      </c>
      <c r="AF69" s="1">
        <f t="shared" si="2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44</v>
      </c>
      <c r="C70" s="1">
        <v>950</v>
      </c>
      <c r="D70" s="1">
        <v>165</v>
      </c>
      <c r="E70" s="1">
        <v>775</v>
      </c>
      <c r="F70" s="1">
        <v>235</v>
      </c>
      <c r="G70" s="7">
        <v>1</v>
      </c>
      <c r="H70" s="1">
        <v>180</v>
      </c>
      <c r="I70" s="1" t="s">
        <v>35</v>
      </c>
      <c r="J70" s="1">
        <v>780</v>
      </c>
      <c r="K70" s="1">
        <f t="shared" si="25"/>
        <v>-5</v>
      </c>
      <c r="L70" s="1"/>
      <c r="M70" s="1"/>
      <c r="N70" s="1">
        <v>1610</v>
      </c>
      <c r="O70" s="21">
        <f>VLOOKUP(A70,[1]Sheet!$A:$N,14,0)</f>
        <v>95</v>
      </c>
      <c r="P70" s="21">
        <f>VLOOKUP(A70,[1]Sheet!$A:$Q,17,0)</f>
        <v>0</v>
      </c>
      <c r="Q70" s="1">
        <f t="shared" si="30"/>
        <v>155</v>
      </c>
      <c r="R70" s="6">
        <f>15*Q70-F70-O70-P70</f>
        <v>1995</v>
      </c>
      <c r="S70" s="6"/>
      <c r="T70" s="1"/>
      <c r="U70" s="1">
        <f t="shared" si="26"/>
        <v>15</v>
      </c>
      <c r="V70" s="1">
        <f t="shared" si="27"/>
        <v>2.129032258064516</v>
      </c>
      <c r="W70" s="1">
        <v>154</v>
      </c>
      <c r="X70" s="1">
        <v>99</v>
      </c>
      <c r="Y70" s="1">
        <v>137</v>
      </c>
      <c r="Z70" s="1">
        <v>162</v>
      </c>
      <c r="AA70" s="1">
        <v>38</v>
      </c>
      <c r="AB70" s="1"/>
      <c r="AC70" s="1">
        <f t="shared" si="5"/>
        <v>1995</v>
      </c>
      <c r="AD70" s="7">
        <v>5</v>
      </c>
      <c r="AE70" s="11">
        <f t="shared" si="28"/>
        <v>399</v>
      </c>
      <c r="AF70" s="1">
        <f t="shared" si="29"/>
        <v>1995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104</v>
      </c>
      <c r="B71" s="15" t="s">
        <v>34</v>
      </c>
      <c r="C71" s="15"/>
      <c r="D71" s="15"/>
      <c r="E71" s="15"/>
      <c r="F71" s="15"/>
      <c r="G71" s="16">
        <v>0</v>
      </c>
      <c r="H71" s="15" t="e">
        <v>#N/A</v>
      </c>
      <c r="I71" s="15" t="s">
        <v>35</v>
      </c>
      <c r="J71" s="15"/>
      <c r="K71" s="15">
        <f t="shared" si="25"/>
        <v>0</v>
      </c>
      <c r="L71" s="15"/>
      <c r="M71" s="15"/>
      <c r="N71" s="15"/>
      <c r="O71" s="24">
        <f>VLOOKUP(A71,[1]Sheet!$A:$N,14,0)</f>
        <v>484</v>
      </c>
      <c r="P71" s="24">
        <f>VLOOKUP(A71,[1]Sheet!$A:$Q,17,0)</f>
        <v>0</v>
      </c>
      <c r="Q71" s="15">
        <f t="shared" si="30"/>
        <v>0</v>
      </c>
      <c r="R71" s="17"/>
      <c r="S71" s="17"/>
      <c r="T71" s="15"/>
      <c r="U71" s="15" t="e">
        <f t="shared" ref="U71" si="31">(F71+N71+R71)/Q71</f>
        <v>#DIV/0!</v>
      </c>
      <c r="V71" s="15" t="e">
        <f t="shared" ref="V71" si="32">(F71+N71)/Q71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 t="s">
        <v>36</v>
      </c>
      <c r="AC71" s="15">
        <f t="shared" ref="AC71" si="33">R71*G71</f>
        <v>0</v>
      </c>
      <c r="AD71" s="16">
        <v>0</v>
      </c>
      <c r="AE71" s="18"/>
      <c r="AF71" s="15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21"/>
      <c r="P72" s="2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7"/>
      <c r="AE72" s="1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21"/>
      <c r="P73" s="2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7"/>
      <c r="AE73" s="1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21"/>
      <c r="P74" s="2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7"/>
      <c r="AE74" s="1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21"/>
      <c r="P75" s="2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7"/>
      <c r="AE75" s="1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21"/>
      <c r="P76" s="2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7"/>
      <c r="AE76" s="1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21"/>
      <c r="P77" s="2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7"/>
      <c r="AE77" s="1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21"/>
      <c r="P78" s="2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7"/>
      <c r="AE78" s="1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21"/>
      <c r="P79" s="2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7"/>
      <c r="AE79" s="1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21"/>
      <c r="P80" s="2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7"/>
      <c r="AE80" s="1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21"/>
      <c r="P81" s="2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7"/>
      <c r="AE81" s="1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21"/>
      <c r="P82" s="2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21"/>
      <c r="P83" s="2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21"/>
      <c r="P84" s="2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21"/>
      <c r="P85" s="2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21"/>
      <c r="P86" s="2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21"/>
      <c r="P87" s="2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21"/>
      <c r="P88" s="2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21"/>
      <c r="P89" s="2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21"/>
      <c r="P90" s="2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21"/>
      <c r="P91" s="2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21"/>
      <c r="P92" s="2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21"/>
      <c r="P93" s="2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21"/>
      <c r="P94" s="2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21"/>
      <c r="P95" s="2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21"/>
      <c r="P96" s="2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21"/>
      <c r="P97" s="2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21"/>
      <c r="P98" s="2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21"/>
      <c r="P99" s="2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21"/>
      <c r="P100" s="2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21"/>
      <c r="P101" s="2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21"/>
      <c r="P102" s="2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21"/>
      <c r="P103" s="2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21"/>
      <c r="P104" s="2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21"/>
      <c r="P105" s="2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21"/>
      <c r="P106" s="2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21"/>
      <c r="P107" s="2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21"/>
      <c r="P108" s="2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21"/>
      <c r="P109" s="2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21"/>
      <c r="P110" s="2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21"/>
      <c r="P111" s="2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21"/>
      <c r="P112" s="2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21"/>
      <c r="P113" s="2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21"/>
      <c r="P114" s="2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21"/>
      <c r="P115" s="2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21"/>
      <c r="P116" s="2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21"/>
      <c r="P117" s="2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21"/>
      <c r="P118" s="2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21"/>
      <c r="P119" s="2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21"/>
      <c r="P120" s="2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21"/>
      <c r="P121" s="2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21"/>
      <c r="P122" s="2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21"/>
      <c r="P123" s="2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21"/>
      <c r="P124" s="2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21"/>
      <c r="P125" s="2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21"/>
      <c r="P126" s="2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21"/>
      <c r="P127" s="2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21"/>
      <c r="P128" s="2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21"/>
      <c r="P129" s="2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21"/>
      <c r="P130" s="2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21"/>
      <c r="P131" s="2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21"/>
      <c r="P132" s="2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21"/>
      <c r="P133" s="2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21"/>
      <c r="P134" s="2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21"/>
      <c r="P135" s="2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21"/>
      <c r="P136" s="2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21"/>
      <c r="P137" s="2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21"/>
      <c r="P138" s="2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21"/>
      <c r="P139" s="2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21"/>
      <c r="P140" s="2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21"/>
      <c r="P141" s="2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21"/>
      <c r="P142" s="2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21"/>
      <c r="P143" s="2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21"/>
      <c r="P144" s="2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21"/>
      <c r="P145" s="2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21"/>
      <c r="P146" s="2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21"/>
      <c r="P147" s="2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21"/>
      <c r="P148" s="2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21"/>
      <c r="P149" s="2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21"/>
      <c r="P150" s="2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21"/>
      <c r="P151" s="2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21"/>
      <c r="P152" s="2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21"/>
      <c r="P153" s="2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21"/>
      <c r="P154" s="2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21"/>
      <c r="P155" s="2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21"/>
      <c r="P156" s="2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21"/>
      <c r="P157" s="2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21"/>
      <c r="P158" s="2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21"/>
      <c r="P159" s="2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21"/>
      <c r="P160" s="2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21"/>
      <c r="P161" s="2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21"/>
      <c r="P162" s="2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21"/>
      <c r="P163" s="2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21"/>
      <c r="P164" s="2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21"/>
      <c r="P165" s="2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21"/>
      <c r="P166" s="2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21"/>
      <c r="P167" s="2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21"/>
      <c r="P168" s="2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21"/>
      <c r="P169" s="2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21"/>
      <c r="P170" s="2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21"/>
      <c r="P171" s="2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21"/>
      <c r="P172" s="2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21"/>
      <c r="P173" s="2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21"/>
      <c r="P174" s="2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21"/>
      <c r="P175" s="2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21"/>
      <c r="P176" s="2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21"/>
      <c r="P177" s="2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21"/>
      <c r="P178" s="2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21"/>
      <c r="P179" s="2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21"/>
      <c r="P180" s="2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21"/>
      <c r="P181" s="2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21"/>
      <c r="P182" s="2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21"/>
      <c r="P183" s="2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21"/>
      <c r="P184" s="2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21"/>
      <c r="P185" s="2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21"/>
      <c r="P186" s="2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21"/>
      <c r="P187" s="2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21"/>
      <c r="P188" s="2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21"/>
      <c r="P189" s="2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21"/>
      <c r="P190" s="2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21"/>
      <c r="P191" s="2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21"/>
      <c r="P192" s="2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21"/>
      <c r="P193" s="2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21"/>
      <c r="P194" s="2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21"/>
      <c r="P195" s="2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21"/>
      <c r="P196" s="2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21"/>
      <c r="P197" s="2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21"/>
      <c r="P198" s="2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21"/>
      <c r="P199" s="2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21"/>
      <c r="P200" s="2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21"/>
      <c r="P201" s="2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21"/>
      <c r="P202" s="2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21"/>
      <c r="P203" s="2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21"/>
      <c r="P204" s="2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21"/>
      <c r="P205" s="2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21"/>
      <c r="P206" s="2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21"/>
      <c r="P207" s="2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21"/>
      <c r="P208" s="2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21"/>
      <c r="P209" s="2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21"/>
      <c r="P210" s="2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21"/>
      <c r="P211" s="2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21"/>
      <c r="P212" s="2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21"/>
      <c r="P213" s="2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21"/>
      <c r="P214" s="2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21"/>
      <c r="P215" s="2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21"/>
      <c r="P216" s="2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21"/>
      <c r="P217" s="2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21"/>
      <c r="P218" s="2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21"/>
      <c r="P219" s="2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21"/>
      <c r="P220" s="2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21"/>
      <c r="P221" s="2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21"/>
      <c r="P222" s="2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21"/>
      <c r="P223" s="2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21"/>
      <c r="P224" s="2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21"/>
      <c r="P225" s="2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21"/>
      <c r="P226" s="2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21"/>
      <c r="P227" s="2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21"/>
      <c r="P228" s="2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21"/>
      <c r="P229" s="2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21"/>
      <c r="P230" s="2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21"/>
      <c r="P231" s="2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21"/>
      <c r="P232" s="2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21"/>
      <c r="P233" s="2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21"/>
      <c r="P234" s="2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21"/>
      <c r="P235" s="2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21"/>
      <c r="P236" s="2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21"/>
      <c r="P237" s="2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21"/>
      <c r="P238" s="2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21"/>
      <c r="P239" s="2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21"/>
      <c r="P240" s="2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21"/>
      <c r="P241" s="2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21"/>
      <c r="P242" s="2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21"/>
      <c r="P243" s="2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21"/>
      <c r="P244" s="2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21"/>
      <c r="P245" s="2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21"/>
      <c r="P246" s="2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21"/>
      <c r="P247" s="2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21"/>
      <c r="P248" s="2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21"/>
      <c r="P249" s="2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21"/>
      <c r="P250" s="2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21"/>
      <c r="P251" s="2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21"/>
      <c r="P252" s="2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21"/>
      <c r="P253" s="2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21"/>
      <c r="P254" s="2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21"/>
      <c r="P255" s="2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21"/>
      <c r="P256" s="2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21"/>
      <c r="P257" s="2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21"/>
      <c r="P258" s="2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21"/>
      <c r="P259" s="2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21"/>
      <c r="P260" s="2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21"/>
      <c r="P261" s="2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21"/>
      <c r="P262" s="2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21"/>
      <c r="P263" s="2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21"/>
      <c r="P264" s="2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21"/>
      <c r="P265" s="2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21"/>
      <c r="P266" s="2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21"/>
      <c r="P267" s="2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21"/>
      <c r="P268" s="2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21"/>
      <c r="P269" s="2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21"/>
      <c r="P270" s="2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21"/>
      <c r="P271" s="2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21"/>
      <c r="P272" s="2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21"/>
      <c r="P273" s="2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21"/>
      <c r="P274" s="2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21"/>
      <c r="P275" s="2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21"/>
      <c r="P276" s="2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21"/>
      <c r="P277" s="2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21"/>
      <c r="P278" s="2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21"/>
      <c r="P279" s="2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21"/>
      <c r="P280" s="2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21"/>
      <c r="P281" s="2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21"/>
      <c r="P282" s="2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21"/>
      <c r="P283" s="2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21"/>
      <c r="P284" s="2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21"/>
      <c r="P285" s="2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21"/>
      <c r="P286" s="2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21"/>
      <c r="P287" s="2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21"/>
      <c r="P288" s="2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21"/>
      <c r="P289" s="2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21"/>
      <c r="P290" s="2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21"/>
      <c r="P291" s="2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21"/>
      <c r="P292" s="2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21"/>
      <c r="P293" s="2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21"/>
      <c r="P294" s="2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21"/>
      <c r="P295" s="2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21"/>
      <c r="P296" s="2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21"/>
      <c r="P297" s="2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21"/>
      <c r="P298" s="2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21"/>
      <c r="P299" s="2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21"/>
      <c r="P300" s="2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21"/>
      <c r="P301" s="2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21"/>
      <c r="P302" s="2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21"/>
      <c r="P303" s="2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21"/>
      <c r="P304" s="2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21"/>
      <c r="P305" s="2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21"/>
      <c r="P306" s="2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21"/>
      <c r="P307" s="2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21"/>
      <c r="P308" s="2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21"/>
      <c r="P309" s="2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21"/>
      <c r="P310" s="2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21"/>
      <c r="P311" s="2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21"/>
      <c r="P312" s="2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21"/>
      <c r="P313" s="2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21"/>
      <c r="P314" s="2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21"/>
      <c r="P315" s="2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21"/>
      <c r="P316" s="2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21"/>
      <c r="P317" s="2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21"/>
      <c r="P318" s="2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21"/>
      <c r="P319" s="2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21"/>
      <c r="P320" s="2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21"/>
      <c r="P321" s="2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21"/>
      <c r="P322" s="2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21"/>
      <c r="P323" s="2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21"/>
      <c r="P324" s="2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21"/>
      <c r="P325" s="2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21"/>
      <c r="P326" s="2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21"/>
      <c r="P327" s="2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21"/>
      <c r="P328" s="2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21"/>
      <c r="P329" s="2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21"/>
      <c r="P330" s="2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21"/>
      <c r="P331" s="2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21"/>
      <c r="P332" s="2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21"/>
      <c r="P333" s="2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21"/>
      <c r="P334" s="2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21"/>
      <c r="P335" s="2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21"/>
      <c r="P336" s="2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21"/>
      <c r="P337" s="2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21"/>
      <c r="P338" s="2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21"/>
      <c r="P339" s="2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21"/>
      <c r="P340" s="2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21"/>
      <c r="P341" s="2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21"/>
      <c r="P342" s="2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21"/>
      <c r="P343" s="2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21"/>
      <c r="P344" s="2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21"/>
      <c r="P345" s="2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21"/>
      <c r="P346" s="2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21"/>
      <c r="P347" s="2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21"/>
      <c r="P348" s="2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21"/>
      <c r="P349" s="2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21"/>
      <c r="P350" s="2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21"/>
      <c r="P351" s="2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21"/>
      <c r="P352" s="2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21"/>
      <c r="P353" s="2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21"/>
      <c r="P354" s="2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21"/>
      <c r="P355" s="2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21"/>
      <c r="P356" s="2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21"/>
      <c r="P357" s="2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21"/>
      <c r="P358" s="2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21"/>
      <c r="P359" s="2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21"/>
      <c r="P360" s="2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21"/>
      <c r="P361" s="2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21"/>
      <c r="P362" s="2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21"/>
      <c r="P363" s="2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21"/>
      <c r="P364" s="2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21"/>
      <c r="P365" s="2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21"/>
      <c r="P366" s="2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21"/>
      <c r="P367" s="2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21"/>
      <c r="P368" s="2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21"/>
      <c r="P369" s="2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21"/>
      <c r="P370" s="2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21"/>
      <c r="P371" s="2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21"/>
      <c r="P372" s="2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21"/>
      <c r="P373" s="2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21"/>
      <c r="P374" s="2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21"/>
      <c r="P375" s="2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21"/>
      <c r="P376" s="2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21"/>
      <c r="P377" s="2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21"/>
      <c r="P378" s="2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21"/>
      <c r="P379" s="2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21"/>
      <c r="P380" s="2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21"/>
      <c r="P381" s="2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21"/>
      <c r="P382" s="2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21"/>
      <c r="P383" s="2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21"/>
      <c r="P384" s="2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21"/>
      <c r="P385" s="2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21"/>
      <c r="P386" s="2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21"/>
      <c r="P387" s="2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21"/>
      <c r="P388" s="2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21"/>
      <c r="P389" s="2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21"/>
      <c r="P390" s="2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21"/>
      <c r="P391" s="2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21"/>
      <c r="P392" s="2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21"/>
      <c r="P393" s="2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21"/>
      <c r="P394" s="2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21"/>
      <c r="P395" s="2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21"/>
      <c r="P396" s="2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21"/>
      <c r="P397" s="2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21"/>
      <c r="P398" s="2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21"/>
      <c r="P399" s="2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21"/>
      <c r="P400" s="2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21"/>
      <c r="P401" s="2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21"/>
      <c r="P402" s="2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21"/>
      <c r="P403" s="2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21"/>
      <c r="P404" s="2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21"/>
      <c r="P405" s="2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21"/>
      <c r="P406" s="2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21"/>
      <c r="P407" s="2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21"/>
      <c r="P408" s="2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21"/>
      <c r="P409" s="2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21"/>
      <c r="P410" s="2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21"/>
      <c r="P411" s="2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21"/>
      <c r="P412" s="2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21"/>
      <c r="P413" s="2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21"/>
      <c r="P414" s="2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21"/>
      <c r="P415" s="2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21"/>
      <c r="P416" s="2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21"/>
      <c r="P417" s="2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21"/>
      <c r="P418" s="2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21"/>
      <c r="P419" s="2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21"/>
      <c r="P420" s="2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21"/>
      <c r="P421" s="2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21"/>
      <c r="P422" s="2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21"/>
      <c r="P423" s="2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21"/>
      <c r="P424" s="2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21"/>
      <c r="P425" s="2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21"/>
      <c r="P426" s="2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21"/>
      <c r="P427" s="2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21"/>
      <c r="P428" s="2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21"/>
      <c r="P429" s="2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21"/>
      <c r="P430" s="2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21"/>
      <c r="P431" s="2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21"/>
      <c r="P432" s="2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21"/>
      <c r="P433" s="2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21"/>
      <c r="P434" s="2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21"/>
      <c r="P435" s="2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21"/>
      <c r="P436" s="2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21"/>
      <c r="P437" s="2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21"/>
      <c r="P438" s="2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21"/>
      <c r="P439" s="2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21"/>
      <c r="P440" s="2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21"/>
      <c r="P441" s="2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21"/>
      <c r="P442" s="2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21"/>
      <c r="P443" s="2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21"/>
      <c r="P444" s="2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21"/>
      <c r="P445" s="2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21"/>
      <c r="P446" s="2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21"/>
      <c r="P447" s="2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21"/>
      <c r="P448" s="2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21"/>
      <c r="P449" s="2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21"/>
      <c r="P450" s="2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21"/>
      <c r="P451" s="2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21"/>
      <c r="P452" s="2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21"/>
      <c r="P453" s="2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21"/>
      <c r="P454" s="2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21"/>
      <c r="P455" s="2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21"/>
      <c r="P456" s="2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21"/>
      <c r="P457" s="2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21"/>
      <c r="P458" s="2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21"/>
      <c r="P459" s="2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21"/>
      <c r="P460" s="2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21"/>
      <c r="P461" s="2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21"/>
      <c r="P462" s="2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21"/>
      <c r="P463" s="2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21"/>
      <c r="P464" s="2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21"/>
      <c r="P465" s="2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21"/>
      <c r="P466" s="2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21"/>
      <c r="P467" s="2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21"/>
      <c r="P468" s="2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21"/>
      <c r="P469" s="2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21"/>
      <c r="P470" s="2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21"/>
      <c r="P471" s="2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21"/>
      <c r="P472" s="2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21"/>
      <c r="P473" s="2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21"/>
      <c r="P474" s="2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21"/>
      <c r="P475" s="2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21"/>
      <c r="P476" s="2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21"/>
      <c r="P477" s="2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21"/>
      <c r="P478" s="2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21"/>
      <c r="P479" s="2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21"/>
      <c r="P480" s="2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21"/>
      <c r="P481" s="2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21"/>
      <c r="P482" s="2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21"/>
      <c r="P483" s="2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21"/>
      <c r="P484" s="2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21"/>
      <c r="P485" s="2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21"/>
      <c r="P486" s="2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21"/>
      <c r="P487" s="2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21"/>
      <c r="P488" s="2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21"/>
      <c r="P489" s="2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21"/>
      <c r="P490" s="2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21"/>
      <c r="P491" s="2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21"/>
      <c r="P492" s="2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21"/>
      <c r="P493" s="2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21"/>
      <c r="P494" s="2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21"/>
      <c r="P495" s="2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"/>
      <c r="AE495" s="1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21"/>
      <c r="P496" s="2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"/>
      <c r="AE496" s="1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21"/>
      <c r="P497" s="2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"/>
      <c r="AE497" s="1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F71" xr:uid="{4143B5D3-25A1-4C75-9116-61E4C590149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2024-04-18T10:47:15Z</dcterms:created>
  <dcterms:modified xsi:type="dcterms:W3CDTF">2024-04-25T07:36:51Z</dcterms:modified>
</cp:coreProperties>
</file>