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1C1D0CC6-92AB-4990-9CEB-B7E6563EF3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3" i="1" l="1"/>
  <c r="AD81" i="1"/>
  <c r="AD63" i="1"/>
  <c r="AD59" i="1"/>
  <c r="AD55" i="1"/>
  <c r="AD50" i="1"/>
  <c r="AD46" i="1"/>
  <c r="AD38" i="1"/>
  <c r="AD30" i="1"/>
  <c r="AD28" i="1"/>
  <c r="AD24" i="1"/>
  <c r="AD18" i="1"/>
  <c r="AD15" i="1"/>
  <c r="AC83" i="1"/>
  <c r="AC81" i="1"/>
  <c r="AC78" i="1"/>
  <c r="AD78" i="1" s="1"/>
  <c r="AC72" i="1"/>
  <c r="AD72" i="1" s="1"/>
  <c r="AC63" i="1"/>
  <c r="AC62" i="1"/>
  <c r="AD62" i="1" s="1"/>
  <c r="AC59" i="1"/>
  <c r="AC58" i="1"/>
  <c r="AD58" i="1" s="1"/>
  <c r="AC55" i="1"/>
  <c r="AC50" i="1"/>
  <c r="AC49" i="1"/>
  <c r="AD49" i="1" s="1"/>
  <c r="AC46" i="1"/>
  <c r="AC45" i="1"/>
  <c r="AD45" i="1" s="1"/>
  <c r="AC38" i="1"/>
  <c r="AC30" i="1"/>
  <c r="AC28" i="1"/>
  <c r="AC27" i="1"/>
  <c r="AD27" i="1" s="1"/>
  <c r="AC24" i="1"/>
  <c r="AC18" i="1"/>
  <c r="AC15" i="1"/>
  <c r="AC6" i="1"/>
  <c r="AD6" i="1" s="1"/>
  <c r="F45" i="1" l="1"/>
  <c r="E45" i="1"/>
  <c r="O45" i="1" s="1"/>
  <c r="AA45" i="1" s="1"/>
  <c r="F38" i="1"/>
  <c r="E38" i="1"/>
  <c r="O38" i="1" s="1"/>
  <c r="AA38" i="1" s="1"/>
  <c r="F23" i="1"/>
  <c r="E23" i="1"/>
  <c r="K23" i="1" s="1"/>
  <c r="F13" i="1"/>
  <c r="F5" i="1" s="1"/>
  <c r="E13" i="1"/>
  <c r="O13" i="1" s="1"/>
  <c r="P13" i="1" s="1"/>
  <c r="AC13" i="1" s="1"/>
  <c r="AD13" i="1" s="1"/>
  <c r="O7" i="1"/>
  <c r="P7" i="1" s="1"/>
  <c r="AC7" i="1" s="1"/>
  <c r="AD7" i="1" s="1"/>
  <c r="O8" i="1"/>
  <c r="O9" i="1"/>
  <c r="P9" i="1" s="1"/>
  <c r="AC9" i="1" s="1"/>
  <c r="AD9" i="1" s="1"/>
  <c r="O10" i="1"/>
  <c r="O11" i="1"/>
  <c r="P11" i="1" s="1"/>
  <c r="AC11" i="1" s="1"/>
  <c r="AD11" i="1" s="1"/>
  <c r="O12" i="1"/>
  <c r="O14" i="1"/>
  <c r="O15" i="1"/>
  <c r="O16" i="1"/>
  <c r="O17" i="1"/>
  <c r="S17" i="1" s="1"/>
  <c r="O18" i="1"/>
  <c r="O19" i="1"/>
  <c r="P19" i="1" s="1"/>
  <c r="AC19" i="1" s="1"/>
  <c r="AD19" i="1" s="1"/>
  <c r="O20" i="1"/>
  <c r="S20" i="1" s="1"/>
  <c r="O21" i="1"/>
  <c r="P21" i="1" s="1"/>
  <c r="AC21" i="1" s="1"/>
  <c r="AD21" i="1" s="1"/>
  <c r="O22" i="1"/>
  <c r="S22" i="1" s="1"/>
  <c r="O23" i="1"/>
  <c r="P23" i="1" s="1"/>
  <c r="AC23" i="1" s="1"/>
  <c r="AD23" i="1" s="1"/>
  <c r="O24" i="1"/>
  <c r="O25" i="1"/>
  <c r="P25" i="1" s="1"/>
  <c r="AC25" i="1" s="1"/>
  <c r="AD25" i="1" s="1"/>
  <c r="O26" i="1"/>
  <c r="P26" i="1" s="1"/>
  <c r="AC26" i="1" s="1"/>
  <c r="AD26" i="1" s="1"/>
  <c r="O27" i="1"/>
  <c r="O28" i="1"/>
  <c r="O29" i="1"/>
  <c r="P29" i="1" s="1"/>
  <c r="AC29" i="1" s="1"/>
  <c r="AD29" i="1" s="1"/>
  <c r="O30" i="1"/>
  <c r="O31" i="1"/>
  <c r="P31" i="1" s="1"/>
  <c r="AC31" i="1" s="1"/>
  <c r="AD31" i="1" s="1"/>
  <c r="O32" i="1"/>
  <c r="P32" i="1" s="1"/>
  <c r="AC32" i="1" s="1"/>
  <c r="AD32" i="1" s="1"/>
  <c r="O33" i="1"/>
  <c r="P33" i="1" s="1"/>
  <c r="AC33" i="1" s="1"/>
  <c r="AD33" i="1" s="1"/>
  <c r="O34" i="1"/>
  <c r="P34" i="1" s="1"/>
  <c r="AC34" i="1" s="1"/>
  <c r="AD34" i="1" s="1"/>
  <c r="O35" i="1"/>
  <c r="P35" i="1" s="1"/>
  <c r="AC35" i="1" s="1"/>
  <c r="AD35" i="1" s="1"/>
  <c r="O36" i="1"/>
  <c r="P36" i="1" s="1"/>
  <c r="AC36" i="1" s="1"/>
  <c r="AD36" i="1" s="1"/>
  <c r="O37" i="1"/>
  <c r="P37" i="1" s="1"/>
  <c r="AC37" i="1" s="1"/>
  <c r="AD37" i="1" s="1"/>
  <c r="O39" i="1"/>
  <c r="O40" i="1"/>
  <c r="P40" i="1" s="1"/>
  <c r="AC40" i="1" s="1"/>
  <c r="AD40" i="1" s="1"/>
  <c r="O41" i="1"/>
  <c r="O42" i="1"/>
  <c r="S42" i="1" s="1"/>
  <c r="O43" i="1"/>
  <c r="P43" i="1" s="1"/>
  <c r="AC43" i="1" s="1"/>
  <c r="AD43" i="1" s="1"/>
  <c r="O44" i="1"/>
  <c r="S44" i="1" s="1"/>
  <c r="O46" i="1"/>
  <c r="O47" i="1"/>
  <c r="P47" i="1" s="1"/>
  <c r="AC47" i="1" s="1"/>
  <c r="AD47" i="1" s="1"/>
  <c r="O48" i="1"/>
  <c r="P48" i="1" s="1"/>
  <c r="AC48" i="1" s="1"/>
  <c r="AD48" i="1" s="1"/>
  <c r="O49" i="1"/>
  <c r="O50" i="1"/>
  <c r="O51" i="1"/>
  <c r="S51" i="1" s="1"/>
  <c r="O52" i="1"/>
  <c r="O53" i="1"/>
  <c r="P53" i="1" s="1"/>
  <c r="AC53" i="1" s="1"/>
  <c r="AD53" i="1" s="1"/>
  <c r="O54" i="1"/>
  <c r="P54" i="1" s="1"/>
  <c r="AC54" i="1" s="1"/>
  <c r="AD54" i="1" s="1"/>
  <c r="O55" i="1"/>
  <c r="O56" i="1"/>
  <c r="O57" i="1"/>
  <c r="P57" i="1" s="1"/>
  <c r="AC57" i="1" s="1"/>
  <c r="AD57" i="1" s="1"/>
  <c r="O58" i="1"/>
  <c r="O59" i="1"/>
  <c r="O60" i="1"/>
  <c r="S60" i="1" s="1"/>
  <c r="O61" i="1"/>
  <c r="O62" i="1"/>
  <c r="O63" i="1"/>
  <c r="O64" i="1"/>
  <c r="S64" i="1" s="1"/>
  <c r="O65" i="1"/>
  <c r="S65" i="1" s="1"/>
  <c r="O66" i="1"/>
  <c r="P66" i="1" s="1"/>
  <c r="AC66" i="1" s="1"/>
  <c r="AD66" i="1" s="1"/>
  <c r="O67" i="1"/>
  <c r="S67" i="1" s="1"/>
  <c r="O68" i="1"/>
  <c r="S68" i="1" s="1"/>
  <c r="O69" i="1"/>
  <c r="S69" i="1" s="1"/>
  <c r="O70" i="1"/>
  <c r="S70" i="1" s="1"/>
  <c r="O71" i="1"/>
  <c r="P71" i="1" s="1"/>
  <c r="AC71" i="1" s="1"/>
  <c r="AD71" i="1" s="1"/>
  <c r="O72" i="1"/>
  <c r="O73" i="1"/>
  <c r="P73" i="1" s="1"/>
  <c r="AC73" i="1" s="1"/>
  <c r="AD73" i="1" s="1"/>
  <c r="O74" i="1"/>
  <c r="P74" i="1" s="1"/>
  <c r="AC74" i="1" s="1"/>
  <c r="AD74" i="1" s="1"/>
  <c r="O75" i="1"/>
  <c r="P75" i="1" s="1"/>
  <c r="AC75" i="1" s="1"/>
  <c r="AD75" i="1" s="1"/>
  <c r="O76" i="1"/>
  <c r="P76" i="1" s="1"/>
  <c r="AC76" i="1" s="1"/>
  <c r="AD76" i="1" s="1"/>
  <c r="O77" i="1"/>
  <c r="P77" i="1" s="1"/>
  <c r="AC77" i="1" s="1"/>
  <c r="AD77" i="1" s="1"/>
  <c r="O78" i="1"/>
  <c r="O79" i="1"/>
  <c r="P79" i="1" s="1"/>
  <c r="AC79" i="1" s="1"/>
  <c r="AD79" i="1" s="1"/>
  <c r="O80" i="1"/>
  <c r="P80" i="1" s="1"/>
  <c r="AC80" i="1" s="1"/>
  <c r="AD80" i="1" s="1"/>
  <c r="O81" i="1"/>
  <c r="O82" i="1"/>
  <c r="P82" i="1" s="1"/>
  <c r="AC82" i="1" s="1"/>
  <c r="AD82" i="1" s="1"/>
  <c r="O83" i="1"/>
  <c r="O84" i="1"/>
  <c r="P84" i="1" s="1"/>
  <c r="AC84" i="1" s="1"/>
  <c r="AD84" i="1" s="1"/>
  <c r="O6" i="1"/>
  <c r="T6" i="1" s="1"/>
  <c r="AA17" i="1"/>
  <c r="AA20" i="1"/>
  <c r="AA22" i="1"/>
  <c r="AA42" i="1"/>
  <c r="AA44" i="1"/>
  <c r="AA51" i="1"/>
  <c r="AA58" i="1"/>
  <c r="AA60" i="1"/>
  <c r="AA64" i="1"/>
  <c r="AA65" i="1"/>
  <c r="AA67" i="1"/>
  <c r="AA68" i="1"/>
  <c r="AA69" i="1"/>
  <c r="AA70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12" i="1" l="1"/>
  <c r="P10" i="1"/>
  <c r="P8" i="1"/>
  <c r="P56" i="1"/>
  <c r="P52" i="1"/>
  <c r="P41" i="1"/>
  <c r="P39" i="1"/>
  <c r="P16" i="1"/>
  <c r="P14" i="1"/>
  <c r="AA54" i="1"/>
  <c r="AA23" i="1"/>
  <c r="AA13" i="1"/>
  <c r="AA83" i="1"/>
  <c r="AA81" i="1"/>
  <c r="AA79" i="1"/>
  <c r="AA77" i="1"/>
  <c r="AA75" i="1"/>
  <c r="AA73" i="1"/>
  <c r="AA71" i="1"/>
  <c r="AA63" i="1"/>
  <c r="AA61" i="1"/>
  <c r="AA59" i="1"/>
  <c r="AA57" i="1"/>
  <c r="AA55" i="1"/>
  <c r="AA53" i="1"/>
  <c r="AA40" i="1"/>
  <c r="AA21" i="1"/>
  <c r="AA15" i="1"/>
  <c r="AA6" i="1"/>
  <c r="AA19" i="1"/>
  <c r="AA25" i="1"/>
  <c r="AA29" i="1"/>
  <c r="AA33" i="1"/>
  <c r="AA37" i="1"/>
  <c r="AA47" i="1"/>
  <c r="AA27" i="1"/>
  <c r="AA31" i="1"/>
  <c r="AA35" i="1"/>
  <c r="AA49" i="1"/>
  <c r="S72" i="1"/>
  <c r="S62" i="1"/>
  <c r="S30" i="1"/>
  <c r="S18" i="1"/>
  <c r="AA7" i="1"/>
  <c r="AA9" i="1"/>
  <c r="AA11" i="1"/>
  <c r="AA18" i="1"/>
  <c r="AA24" i="1"/>
  <c r="AA26" i="1"/>
  <c r="AA28" i="1"/>
  <c r="AA30" i="1"/>
  <c r="AA32" i="1"/>
  <c r="AA34" i="1"/>
  <c r="AA36" i="1"/>
  <c r="AA43" i="1"/>
  <c r="AA46" i="1"/>
  <c r="AA48" i="1"/>
  <c r="AA50" i="1"/>
  <c r="AA62" i="1"/>
  <c r="AA66" i="1"/>
  <c r="AA72" i="1"/>
  <c r="AA74" i="1"/>
  <c r="AA76" i="1"/>
  <c r="AA78" i="1"/>
  <c r="AA80" i="1"/>
  <c r="AA82" i="1"/>
  <c r="AA84" i="1"/>
  <c r="S58" i="1"/>
  <c r="S54" i="1"/>
  <c r="S52" i="1"/>
  <c r="K13" i="1"/>
  <c r="K38" i="1"/>
  <c r="K45" i="1"/>
  <c r="S45" i="1"/>
  <c r="S38" i="1"/>
  <c r="E5" i="1"/>
  <c r="S23" i="1"/>
  <c r="T13" i="1"/>
  <c r="T9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5" i="1"/>
  <c r="T11" i="1"/>
  <c r="T7" i="1"/>
  <c r="T14" i="1"/>
  <c r="T12" i="1"/>
  <c r="T10" i="1"/>
  <c r="T8" i="1"/>
  <c r="S6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O5" i="1"/>
  <c r="AA16" i="1" l="1"/>
  <c r="AC16" i="1"/>
  <c r="AD16" i="1" s="1"/>
  <c r="AA41" i="1"/>
  <c r="AC41" i="1"/>
  <c r="AD41" i="1" s="1"/>
  <c r="AA56" i="1"/>
  <c r="AC56" i="1"/>
  <c r="AD56" i="1" s="1"/>
  <c r="AA10" i="1"/>
  <c r="AC10" i="1"/>
  <c r="AD10" i="1" s="1"/>
  <c r="S56" i="1"/>
  <c r="AA14" i="1"/>
  <c r="AC14" i="1"/>
  <c r="AD14" i="1" s="1"/>
  <c r="AA39" i="1"/>
  <c r="AC39" i="1"/>
  <c r="AD39" i="1" s="1"/>
  <c r="AA52" i="1"/>
  <c r="AC52" i="1"/>
  <c r="AD52" i="1" s="1"/>
  <c r="AA8" i="1"/>
  <c r="AA5" i="1" s="1"/>
  <c r="AC8" i="1"/>
  <c r="AA12" i="1"/>
  <c r="AC12" i="1"/>
  <c r="AD12" i="1" s="1"/>
  <c r="S39" i="1"/>
  <c r="S8" i="1"/>
  <c r="S10" i="1"/>
  <c r="S12" i="1"/>
  <c r="S14" i="1"/>
  <c r="S16" i="1"/>
  <c r="S41" i="1"/>
  <c r="S9" i="1"/>
  <c r="S26" i="1"/>
  <c r="S34" i="1"/>
  <c r="S48" i="1"/>
  <c r="S80" i="1"/>
  <c r="S31" i="1"/>
  <c r="S47" i="1"/>
  <c r="S13" i="1"/>
  <c r="S43" i="1"/>
  <c r="S76" i="1"/>
  <c r="S84" i="1"/>
  <c r="S21" i="1"/>
  <c r="K5" i="1"/>
  <c r="S19" i="1"/>
  <c r="S27" i="1"/>
  <c r="S35" i="1"/>
  <c r="P5" i="1"/>
  <c r="S7" i="1"/>
  <c r="S11" i="1"/>
  <c r="S24" i="1"/>
  <c r="S28" i="1"/>
  <c r="S32" i="1"/>
  <c r="S36" i="1"/>
  <c r="S46" i="1"/>
  <c r="S50" i="1"/>
  <c r="S66" i="1"/>
  <c r="S74" i="1"/>
  <c r="S78" i="1"/>
  <c r="S82" i="1"/>
  <c r="S15" i="1"/>
  <c r="S25" i="1"/>
  <c r="S29" i="1"/>
  <c r="S33" i="1"/>
  <c r="S37" i="1"/>
  <c r="S40" i="1"/>
  <c r="S49" i="1"/>
  <c r="S53" i="1"/>
  <c r="S55" i="1"/>
  <c r="S57" i="1"/>
  <c r="S59" i="1"/>
  <c r="S61" i="1"/>
  <c r="S63" i="1"/>
  <c r="S71" i="1"/>
  <c r="S73" i="1"/>
  <c r="S75" i="1"/>
  <c r="S77" i="1"/>
  <c r="S79" i="1"/>
  <c r="S81" i="1"/>
  <c r="S83" i="1"/>
  <c r="AD8" i="1" l="1"/>
  <c r="AD5" i="1" s="1"/>
  <c r="AC5" i="1"/>
</calcChain>
</file>

<file path=xl/sharedStrings.xml><?xml version="1.0" encoding="utf-8"?>
<sst xmlns="http://schemas.openxmlformats.org/spreadsheetml/2006/main" count="309" uniqueCount="132">
  <si>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</si>
  <si>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</si>
  <si>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</si>
  <si>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</si>
  <si>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</si>
  <si>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</si>
  <si>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</si>
  <si>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</si>
  <si>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</si>
  <si>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</si>
  <si>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</si>
  <si>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</si>
  <si>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</si>
  <si>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</si>
  <si>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</si>
  <si>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</si>
  <si>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</si>
  <si>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</si>
  <si>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</si>
  <si>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</si>
  <si>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</si>
  <si>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</si>
  <si>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</si>
  <si>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</si>
  <si>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</si>
  <si>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</si>
  <si>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25,04,</t>
  </si>
  <si>
    <t>18,04,</t>
  </si>
  <si>
    <t>11,04,</t>
  </si>
  <si>
    <t>04,04,</t>
  </si>
  <si>
    <t>28,03,</t>
  </si>
  <si>
    <t>21,03,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</si>
  <si>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</si>
  <si>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</si>
  <si>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</si>
  <si>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</si>
  <si>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</si>
  <si>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</si>
  <si>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</si>
  <si>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</si>
  <si>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</si>
  <si>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</si>
  <si>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</si>
  <si>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</si>
  <si>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</si>
  <si>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</si>
  <si>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</si>
  <si>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нет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</si>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</sst>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4" borderId="1" xfId="1" applyNumberFormat="1" applyFont="1" applyFill="1"/>
    <xf numFmtId="164" fontId="1" fillId="7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5" sqref="AE5"/>
    </sheetView>
  </sheetViews>
  <sheetFormatPr defaultRowHeight="15" x14ac:dyDescent="0.25"/>
  <cols>
    <col min="1" max="1" width="60" customWidth="1"/>
    <col min="2" max="2" width="4" customWidth="1"/>
    <col min="3" max="6" width="8" customWidth="1"/>
    <col min="7" max="7" width="5" style="8" customWidth="1"/>
    <col min="8" max="8" width="5" customWidth="1"/>
    <col min="9" max="9" width="13.85546875" customWidth="1"/>
    <col min="10" max="11" width="6" customWidth="1"/>
    <col min="12" max="14" width="1" customWidth="1"/>
    <col min="15" max="17" width="6.140625" customWidth="1"/>
    <col min="18" max="18" width="21.7109375" customWidth="1"/>
    <col min="19" max="20" width="4.85546875" customWidth="1"/>
    <col min="21" max="25" width="6" customWidth="1"/>
    <col min="26" max="26" width="32.7109375" customWidth="1"/>
    <col min="27" max="27" width="8" customWidth="1"/>
    <col min="28" max="28" width="8" style="8" customWidth="1"/>
    <col min="29" max="29" width="8" style="12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8659.5999999999985</v>
      </c>
      <c r="F5" s="4">
        <f>SUM(F6:F496)</f>
        <v>19331.699999999997</v>
      </c>
      <c r="G5" s="6"/>
      <c r="H5" s="1"/>
      <c r="I5" s="1"/>
      <c r="J5" s="4">
        <f t="shared" ref="J5:Q5" si="0">SUM(J6:J496)</f>
        <v>9043.1</v>
      </c>
      <c r="K5" s="4">
        <f t="shared" si="0"/>
        <v>-383.50000000000011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1731.92</v>
      </c>
      <c r="P5" s="4">
        <f t="shared" si="0"/>
        <v>6840.4</v>
      </c>
      <c r="Q5" s="4">
        <f t="shared" si="0"/>
        <v>0</v>
      </c>
      <c r="R5" s="1"/>
      <c r="S5" s="1"/>
      <c r="T5" s="1"/>
      <c r="U5" s="4">
        <f>SUM(U6:U496)</f>
        <v>1723.66</v>
      </c>
      <c r="V5" s="4">
        <f>SUM(V6:V496)</f>
        <v>1589.82</v>
      </c>
      <c r="W5" s="4">
        <f>SUM(W6:W496)</f>
        <v>1595.8999999999996</v>
      </c>
      <c r="X5" s="4">
        <f>SUM(X6:X496)</f>
        <v>1855.7599999999998</v>
      </c>
      <c r="Y5" s="4">
        <f>SUM(Y6:Y496)</f>
        <v>1782.6199999999994</v>
      </c>
      <c r="Z5" s="1"/>
      <c r="AA5" s="4">
        <f>SUM(AA6:AA496)</f>
        <v>3452.2980000000007</v>
      </c>
      <c r="AB5" s="6"/>
      <c r="AC5" s="11">
        <f>SUM(AC6:AC496)</f>
        <v>895</v>
      </c>
      <c r="AD5" s="4">
        <f>SUM(AD6:AD496)</f>
        <v>3444.7200000000003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96</v>
      </c>
      <c r="D6" s="1">
        <v>156</v>
      </c>
      <c r="E6" s="1">
        <v>25</v>
      </c>
      <c r="F6" s="1">
        <v>167</v>
      </c>
      <c r="G6" s="6">
        <v>0.3</v>
      </c>
      <c r="H6" s="1">
        <v>180</v>
      </c>
      <c r="I6" s="1" t="s">
        <v>34</v>
      </c>
      <c r="J6" s="1">
        <v>37</v>
      </c>
      <c r="K6" s="1">
        <f t="shared" ref="K6:K36" si="1">E6-J6</f>
        <v>-12</v>
      </c>
      <c r="L6" s="1"/>
      <c r="M6" s="1"/>
      <c r="N6" s="1"/>
      <c r="O6" s="1">
        <f>E6/5</f>
        <v>5</v>
      </c>
      <c r="P6" s="5"/>
      <c r="Q6" s="5"/>
      <c r="R6" s="1"/>
      <c r="S6" s="1">
        <f>(F6+P6)/O6</f>
        <v>33.4</v>
      </c>
      <c r="T6" s="1">
        <f>F6/O6</f>
        <v>33.4</v>
      </c>
      <c r="U6" s="1">
        <v>15.8</v>
      </c>
      <c r="V6" s="1">
        <v>18.399999999999999</v>
      </c>
      <c r="W6" s="1">
        <v>12.8</v>
      </c>
      <c r="X6" s="1">
        <v>17.399999999999999</v>
      </c>
      <c r="Y6" s="1">
        <v>19.8</v>
      </c>
      <c r="Z6" s="1"/>
      <c r="AA6" s="1">
        <f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555</v>
      </c>
      <c r="D7" s="1">
        <v>96</v>
      </c>
      <c r="E7" s="1">
        <v>172</v>
      </c>
      <c r="F7" s="1">
        <v>377</v>
      </c>
      <c r="G7" s="6">
        <v>0.3</v>
      </c>
      <c r="H7" s="1">
        <v>180</v>
      </c>
      <c r="I7" s="1" t="s">
        <v>34</v>
      </c>
      <c r="J7" s="1">
        <v>174</v>
      </c>
      <c r="K7" s="1">
        <f t="shared" si="1"/>
        <v>-2</v>
      </c>
      <c r="L7" s="1"/>
      <c r="M7" s="1"/>
      <c r="N7" s="1"/>
      <c r="O7" s="1">
        <f t="shared" ref="O7:O66" si="2">E7/5</f>
        <v>34.4</v>
      </c>
      <c r="P7" s="5">
        <f>13*O7-F7</f>
        <v>70.199999999999989</v>
      </c>
      <c r="Q7" s="5"/>
      <c r="R7" s="1"/>
      <c r="S7" s="1">
        <f t="shared" ref="S7:S69" si="3">(F7+P7)/O7</f>
        <v>13</v>
      </c>
      <c r="T7" s="1">
        <f t="shared" ref="T7:T69" si="4">F7/O7</f>
        <v>10.959302325581396</v>
      </c>
      <c r="U7" s="1">
        <v>39.4</v>
      </c>
      <c r="V7" s="1">
        <v>31.2</v>
      </c>
      <c r="W7" s="1">
        <v>53.2</v>
      </c>
      <c r="X7" s="1">
        <v>44.8</v>
      </c>
      <c r="Y7" s="1">
        <v>35.200000000000003</v>
      </c>
      <c r="Z7" s="1"/>
      <c r="AA7" s="1">
        <f t="shared" ref="AA7:AA66" si="5">P7*G7</f>
        <v>21.059999999999995</v>
      </c>
      <c r="AB7" s="6">
        <v>12</v>
      </c>
      <c r="AC7" s="9">
        <f t="shared" ref="AC7:AC16" si="6">MROUND(P7,AB7)/AB7</f>
        <v>6</v>
      </c>
      <c r="AD7" s="1">
        <f t="shared" ref="AD7:AD16" si="7">AC7*AB7*G7</f>
        <v>21.599999999999998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33</v>
      </c>
      <c r="C8" s="1">
        <v>508</v>
      </c>
      <c r="D8" s="1">
        <v>564</v>
      </c>
      <c r="E8" s="1">
        <v>291</v>
      </c>
      <c r="F8" s="1">
        <v>597</v>
      </c>
      <c r="G8" s="6">
        <v>0.3</v>
      </c>
      <c r="H8" s="1">
        <v>180</v>
      </c>
      <c r="I8" s="1" t="s">
        <v>34</v>
      </c>
      <c r="J8" s="1">
        <v>287</v>
      </c>
      <c r="K8" s="1">
        <f t="shared" si="1"/>
        <v>4</v>
      </c>
      <c r="L8" s="1"/>
      <c r="M8" s="1"/>
      <c r="N8" s="1"/>
      <c r="O8" s="1">
        <f t="shared" si="2"/>
        <v>58.2</v>
      </c>
      <c r="P8" s="5">
        <f t="shared" ref="P8:P14" si="8">13*O8-F8</f>
        <v>159.60000000000002</v>
      </c>
      <c r="Q8" s="5"/>
      <c r="R8" s="1"/>
      <c r="S8" s="1">
        <f t="shared" si="3"/>
        <v>13</v>
      </c>
      <c r="T8" s="1">
        <f t="shared" si="4"/>
        <v>10.257731958762886</v>
      </c>
      <c r="U8" s="1">
        <v>63.8</v>
      </c>
      <c r="V8" s="1">
        <v>76.8</v>
      </c>
      <c r="W8" s="1">
        <v>68.599999999999994</v>
      </c>
      <c r="X8" s="1">
        <v>49.4</v>
      </c>
      <c r="Y8" s="1">
        <v>46.8</v>
      </c>
      <c r="Z8" s="1"/>
      <c r="AA8" s="1">
        <f t="shared" si="5"/>
        <v>47.88</v>
      </c>
      <c r="AB8" s="6">
        <v>12</v>
      </c>
      <c r="AC8" s="9">
        <f t="shared" si="6"/>
        <v>13</v>
      </c>
      <c r="AD8" s="1">
        <f t="shared" si="7"/>
        <v>46.8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33</v>
      </c>
      <c r="C9" s="1">
        <v>132</v>
      </c>
      <c r="D9" s="1">
        <v>228</v>
      </c>
      <c r="E9" s="1">
        <v>127</v>
      </c>
      <c r="F9" s="1">
        <v>207</v>
      </c>
      <c r="G9" s="6">
        <v>0.3</v>
      </c>
      <c r="H9" s="1">
        <v>180</v>
      </c>
      <c r="I9" s="1" t="s">
        <v>34</v>
      </c>
      <c r="J9" s="1">
        <v>129</v>
      </c>
      <c r="K9" s="1">
        <f t="shared" si="1"/>
        <v>-2</v>
      </c>
      <c r="L9" s="1"/>
      <c r="M9" s="1"/>
      <c r="N9" s="1"/>
      <c r="O9" s="1">
        <f t="shared" si="2"/>
        <v>25.4</v>
      </c>
      <c r="P9" s="5">
        <f t="shared" si="8"/>
        <v>123.19999999999999</v>
      </c>
      <c r="Q9" s="5"/>
      <c r="R9" s="1"/>
      <c r="S9" s="1">
        <f t="shared" si="3"/>
        <v>13</v>
      </c>
      <c r="T9" s="1">
        <f t="shared" si="4"/>
        <v>8.1496062992125982</v>
      </c>
      <c r="U9" s="1">
        <v>23.8</v>
      </c>
      <c r="V9" s="1">
        <v>22.4</v>
      </c>
      <c r="W9" s="1">
        <v>21.4</v>
      </c>
      <c r="X9" s="1">
        <v>28.6</v>
      </c>
      <c r="Y9" s="1">
        <v>28.2</v>
      </c>
      <c r="Z9" s="1"/>
      <c r="AA9" s="1">
        <f t="shared" si="5"/>
        <v>36.959999999999994</v>
      </c>
      <c r="AB9" s="6">
        <v>12</v>
      </c>
      <c r="AC9" s="9">
        <f t="shared" si="6"/>
        <v>10</v>
      </c>
      <c r="AD9" s="1">
        <f t="shared" si="7"/>
        <v>36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38</v>
      </c>
      <c r="B10" s="1" t="s">
        <v>33</v>
      </c>
      <c r="C10" s="1">
        <v>533</v>
      </c>
      <c r="D10" s="1">
        <v>552</v>
      </c>
      <c r="E10" s="1">
        <v>289</v>
      </c>
      <c r="F10" s="1">
        <v>629</v>
      </c>
      <c r="G10" s="6">
        <v>0.3</v>
      </c>
      <c r="H10" s="1">
        <v>180</v>
      </c>
      <c r="I10" s="1" t="s">
        <v>34</v>
      </c>
      <c r="J10" s="1">
        <v>291</v>
      </c>
      <c r="K10" s="1">
        <f t="shared" si="1"/>
        <v>-2</v>
      </c>
      <c r="L10" s="1"/>
      <c r="M10" s="1"/>
      <c r="N10" s="1"/>
      <c r="O10" s="1">
        <f t="shared" si="2"/>
        <v>57.8</v>
      </c>
      <c r="P10" s="5">
        <f t="shared" si="8"/>
        <v>122.39999999999998</v>
      </c>
      <c r="Q10" s="5"/>
      <c r="R10" s="1"/>
      <c r="S10" s="1">
        <f t="shared" si="3"/>
        <v>13</v>
      </c>
      <c r="T10" s="1">
        <f t="shared" si="4"/>
        <v>10.882352941176471</v>
      </c>
      <c r="U10" s="1">
        <v>65.599999999999994</v>
      </c>
      <c r="V10" s="1">
        <v>50</v>
      </c>
      <c r="W10" s="1">
        <v>63.2</v>
      </c>
      <c r="X10" s="1">
        <v>72</v>
      </c>
      <c r="Y10" s="1">
        <v>61.2</v>
      </c>
      <c r="Z10" s="1"/>
      <c r="AA10" s="1">
        <f t="shared" si="5"/>
        <v>36.719999999999992</v>
      </c>
      <c r="AB10" s="6">
        <v>12</v>
      </c>
      <c r="AC10" s="9">
        <f t="shared" si="6"/>
        <v>10</v>
      </c>
      <c r="AD10" s="1">
        <f t="shared" si="7"/>
        <v>36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33</v>
      </c>
      <c r="C11" s="1">
        <v>425</v>
      </c>
      <c r="D11" s="1">
        <v>24</v>
      </c>
      <c r="E11" s="1">
        <v>145</v>
      </c>
      <c r="F11" s="1">
        <v>241</v>
      </c>
      <c r="G11" s="6">
        <v>0.09</v>
      </c>
      <c r="H11" s="1">
        <v>180</v>
      </c>
      <c r="I11" s="1" t="s">
        <v>34</v>
      </c>
      <c r="J11" s="1">
        <v>145</v>
      </c>
      <c r="K11" s="1">
        <f t="shared" si="1"/>
        <v>0</v>
      </c>
      <c r="L11" s="1"/>
      <c r="M11" s="1"/>
      <c r="N11" s="1"/>
      <c r="O11" s="1">
        <f t="shared" si="2"/>
        <v>29</v>
      </c>
      <c r="P11" s="5">
        <f t="shared" si="8"/>
        <v>136</v>
      </c>
      <c r="Q11" s="5"/>
      <c r="R11" s="1"/>
      <c r="S11" s="1">
        <f t="shared" si="3"/>
        <v>13</v>
      </c>
      <c r="T11" s="1">
        <f t="shared" si="4"/>
        <v>8.3103448275862064</v>
      </c>
      <c r="U11" s="1">
        <v>27.4</v>
      </c>
      <c r="V11" s="1">
        <v>7</v>
      </c>
      <c r="W11" s="1">
        <v>35.200000000000003</v>
      </c>
      <c r="X11" s="1">
        <v>26</v>
      </c>
      <c r="Y11" s="1">
        <v>35</v>
      </c>
      <c r="Z11" s="1"/>
      <c r="AA11" s="1">
        <f t="shared" si="5"/>
        <v>12.24</v>
      </c>
      <c r="AB11" s="6">
        <v>24</v>
      </c>
      <c r="AC11" s="9">
        <f t="shared" si="6"/>
        <v>6</v>
      </c>
      <c r="AD11" s="1">
        <f t="shared" si="7"/>
        <v>12.959999999999999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33</v>
      </c>
      <c r="C12" s="1">
        <v>78</v>
      </c>
      <c r="D12" s="1">
        <v>120</v>
      </c>
      <c r="E12" s="1">
        <v>56</v>
      </c>
      <c r="F12" s="1">
        <v>120</v>
      </c>
      <c r="G12" s="6">
        <v>0.36</v>
      </c>
      <c r="H12" s="1">
        <v>180</v>
      </c>
      <c r="I12" s="1" t="s">
        <v>34</v>
      </c>
      <c r="J12" s="1">
        <v>61</v>
      </c>
      <c r="K12" s="1">
        <f t="shared" si="1"/>
        <v>-5</v>
      </c>
      <c r="L12" s="1"/>
      <c r="M12" s="1"/>
      <c r="N12" s="1"/>
      <c r="O12" s="1">
        <f t="shared" si="2"/>
        <v>11.2</v>
      </c>
      <c r="P12" s="5">
        <f t="shared" si="8"/>
        <v>25.599999999999994</v>
      </c>
      <c r="Q12" s="5"/>
      <c r="R12" s="1"/>
      <c r="S12" s="1">
        <f t="shared" si="3"/>
        <v>13</v>
      </c>
      <c r="T12" s="1">
        <f t="shared" si="4"/>
        <v>10.714285714285715</v>
      </c>
      <c r="U12" s="1">
        <v>12.2</v>
      </c>
      <c r="V12" s="1">
        <v>1.8</v>
      </c>
      <c r="W12" s="1">
        <v>8.4</v>
      </c>
      <c r="X12" s="1">
        <v>8</v>
      </c>
      <c r="Y12" s="1">
        <v>8.6</v>
      </c>
      <c r="Z12" s="1"/>
      <c r="AA12" s="1">
        <f t="shared" si="5"/>
        <v>9.2159999999999975</v>
      </c>
      <c r="AB12" s="6">
        <v>10</v>
      </c>
      <c r="AC12" s="9">
        <f t="shared" si="6"/>
        <v>3</v>
      </c>
      <c r="AD12" s="1">
        <f t="shared" si="7"/>
        <v>10.799999999999999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42</v>
      </c>
      <c r="C13" s="1">
        <v>151</v>
      </c>
      <c r="D13" s="1">
        <v>242</v>
      </c>
      <c r="E13" s="19">
        <f>197.5+E70</f>
        <v>219.5</v>
      </c>
      <c r="F13" s="19">
        <f>184.5+F70</f>
        <v>168</v>
      </c>
      <c r="G13" s="6">
        <v>1</v>
      </c>
      <c r="H13" s="1">
        <v>180</v>
      </c>
      <c r="I13" s="1" t="s">
        <v>34</v>
      </c>
      <c r="J13" s="1">
        <v>160.4</v>
      </c>
      <c r="K13" s="1">
        <f t="shared" si="1"/>
        <v>59.099999999999994</v>
      </c>
      <c r="L13" s="1"/>
      <c r="M13" s="1"/>
      <c r="N13" s="1"/>
      <c r="O13" s="1">
        <f t="shared" si="2"/>
        <v>43.9</v>
      </c>
      <c r="P13" s="5">
        <f t="shared" si="8"/>
        <v>402.69999999999993</v>
      </c>
      <c r="Q13" s="5"/>
      <c r="R13" s="1"/>
      <c r="S13" s="1">
        <f t="shared" si="3"/>
        <v>12.999999999999998</v>
      </c>
      <c r="T13" s="1">
        <f t="shared" si="4"/>
        <v>3.8268792710706152</v>
      </c>
      <c r="U13" s="1">
        <v>16.5</v>
      </c>
      <c r="V13" s="1">
        <v>20.9</v>
      </c>
      <c r="W13" s="1">
        <v>20.8</v>
      </c>
      <c r="X13" s="1">
        <v>17.600000000000001</v>
      </c>
      <c r="Y13" s="1">
        <v>16.100000000000001</v>
      </c>
      <c r="Z13" s="1" t="s">
        <v>43</v>
      </c>
      <c r="AA13" s="1">
        <f t="shared" si="5"/>
        <v>402.69999999999993</v>
      </c>
      <c r="AB13" s="6">
        <v>5.5</v>
      </c>
      <c r="AC13" s="9">
        <f t="shared" si="6"/>
        <v>73</v>
      </c>
      <c r="AD13" s="1">
        <f t="shared" si="7"/>
        <v>401.5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42</v>
      </c>
      <c r="C14" s="1">
        <v>139.6</v>
      </c>
      <c r="D14" s="1">
        <v>264</v>
      </c>
      <c r="E14" s="1">
        <v>125.7</v>
      </c>
      <c r="F14" s="1">
        <v>253.9</v>
      </c>
      <c r="G14" s="6">
        <v>1</v>
      </c>
      <c r="H14" s="1">
        <v>180</v>
      </c>
      <c r="I14" s="1" t="s">
        <v>34</v>
      </c>
      <c r="J14" s="1">
        <v>130.30000000000001</v>
      </c>
      <c r="K14" s="1">
        <f t="shared" si="1"/>
        <v>-4.6000000000000085</v>
      </c>
      <c r="L14" s="1"/>
      <c r="M14" s="1"/>
      <c r="N14" s="1"/>
      <c r="O14" s="1">
        <f t="shared" si="2"/>
        <v>25.14</v>
      </c>
      <c r="P14" s="5">
        <f t="shared" si="8"/>
        <v>72.919999999999987</v>
      </c>
      <c r="Q14" s="5"/>
      <c r="R14" s="1"/>
      <c r="S14" s="1">
        <f t="shared" si="3"/>
        <v>13</v>
      </c>
      <c r="T14" s="1">
        <f t="shared" si="4"/>
        <v>10.099443118536197</v>
      </c>
      <c r="U14" s="1">
        <v>27.14</v>
      </c>
      <c r="V14" s="1">
        <v>23.4</v>
      </c>
      <c r="W14" s="1">
        <v>18.600000000000001</v>
      </c>
      <c r="X14" s="1">
        <v>30</v>
      </c>
      <c r="Y14" s="1">
        <v>32.54</v>
      </c>
      <c r="Z14" s="1"/>
      <c r="AA14" s="1">
        <f t="shared" si="5"/>
        <v>72.919999999999987</v>
      </c>
      <c r="AB14" s="6">
        <v>3</v>
      </c>
      <c r="AC14" s="9">
        <f t="shared" si="6"/>
        <v>24</v>
      </c>
      <c r="AD14" s="1">
        <f t="shared" si="7"/>
        <v>72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42</v>
      </c>
      <c r="C15" s="1">
        <v>74</v>
      </c>
      <c r="D15" s="1">
        <v>37</v>
      </c>
      <c r="E15" s="1">
        <v>22.2</v>
      </c>
      <c r="F15" s="1">
        <v>77.7</v>
      </c>
      <c r="G15" s="6">
        <v>1</v>
      </c>
      <c r="H15" s="1">
        <v>180</v>
      </c>
      <c r="I15" s="1" t="s">
        <v>34</v>
      </c>
      <c r="J15" s="1">
        <v>22.2</v>
      </c>
      <c r="K15" s="1">
        <f t="shared" si="1"/>
        <v>0</v>
      </c>
      <c r="L15" s="1"/>
      <c r="M15" s="1"/>
      <c r="N15" s="1"/>
      <c r="O15" s="1">
        <f t="shared" si="2"/>
        <v>4.4399999999999995</v>
      </c>
      <c r="P15" s="5"/>
      <c r="Q15" s="5"/>
      <c r="R15" s="1"/>
      <c r="S15" s="1">
        <f t="shared" si="3"/>
        <v>17.500000000000004</v>
      </c>
      <c r="T15" s="1">
        <f t="shared" si="4"/>
        <v>17.500000000000004</v>
      </c>
      <c r="U15" s="1">
        <v>6.6599999999999993</v>
      </c>
      <c r="V15" s="1">
        <v>3.7</v>
      </c>
      <c r="W15" s="1">
        <v>4.4400000000000004</v>
      </c>
      <c r="X15" s="1">
        <v>8.879999999999999</v>
      </c>
      <c r="Y15" s="1">
        <v>8.879999999999999</v>
      </c>
      <c r="Z15" s="1" t="s">
        <v>46</v>
      </c>
      <c r="AA15" s="1">
        <f t="shared" si="5"/>
        <v>0</v>
      </c>
      <c r="AB15" s="6">
        <v>3.7</v>
      </c>
      <c r="AC15" s="9">
        <f t="shared" si="6"/>
        <v>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42</v>
      </c>
      <c r="C16" s="1">
        <v>630.4</v>
      </c>
      <c r="D16" s="1">
        <v>1498.5</v>
      </c>
      <c r="E16" s="1">
        <v>636.4</v>
      </c>
      <c r="F16" s="1">
        <v>1344.2</v>
      </c>
      <c r="G16" s="6">
        <v>1</v>
      </c>
      <c r="H16" s="1">
        <v>180</v>
      </c>
      <c r="I16" s="1" t="s">
        <v>34</v>
      </c>
      <c r="J16" s="1">
        <v>669.7</v>
      </c>
      <c r="K16" s="1">
        <f t="shared" si="1"/>
        <v>-33.300000000000068</v>
      </c>
      <c r="L16" s="1"/>
      <c r="M16" s="1"/>
      <c r="N16" s="1"/>
      <c r="O16" s="1">
        <f t="shared" si="2"/>
        <v>127.28</v>
      </c>
      <c r="P16" s="5">
        <f>13*O16-F16</f>
        <v>310.44000000000005</v>
      </c>
      <c r="Q16" s="5"/>
      <c r="R16" s="1"/>
      <c r="S16" s="1">
        <f t="shared" si="3"/>
        <v>13</v>
      </c>
      <c r="T16" s="1">
        <f t="shared" si="4"/>
        <v>10.560967944688874</v>
      </c>
      <c r="U16" s="1">
        <v>126.6</v>
      </c>
      <c r="V16" s="1">
        <v>136.16</v>
      </c>
      <c r="W16" s="1">
        <v>119.6</v>
      </c>
      <c r="X16" s="1">
        <v>130.97999999999999</v>
      </c>
      <c r="Y16" s="1">
        <v>155.26</v>
      </c>
      <c r="Z16" s="1"/>
      <c r="AA16" s="1">
        <f t="shared" si="5"/>
        <v>310.44000000000005</v>
      </c>
      <c r="AB16" s="6">
        <v>3.7</v>
      </c>
      <c r="AC16" s="9">
        <f t="shared" si="6"/>
        <v>84</v>
      </c>
      <c r="AD16" s="1">
        <f t="shared" si="7"/>
        <v>310.8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4" t="s">
        <v>49</v>
      </c>
      <c r="B17" s="14" t="s">
        <v>42</v>
      </c>
      <c r="C17" s="14">
        <v>29.6</v>
      </c>
      <c r="D17" s="14"/>
      <c r="E17" s="14">
        <v>7.4</v>
      </c>
      <c r="F17" s="14">
        <v>14.8</v>
      </c>
      <c r="G17" s="15">
        <v>0</v>
      </c>
      <c r="H17" s="14">
        <v>180</v>
      </c>
      <c r="I17" s="14" t="s">
        <v>47</v>
      </c>
      <c r="J17" s="14">
        <v>7.4</v>
      </c>
      <c r="K17" s="14">
        <f t="shared" si="1"/>
        <v>0</v>
      </c>
      <c r="L17" s="14"/>
      <c r="M17" s="14"/>
      <c r="N17" s="14"/>
      <c r="O17" s="14">
        <f t="shared" si="2"/>
        <v>1.48</v>
      </c>
      <c r="P17" s="16"/>
      <c r="Q17" s="16"/>
      <c r="R17" s="14"/>
      <c r="S17" s="14">
        <f t="shared" si="3"/>
        <v>10</v>
      </c>
      <c r="T17" s="14">
        <f t="shared" si="4"/>
        <v>10</v>
      </c>
      <c r="U17" s="14">
        <v>2.96</v>
      </c>
      <c r="V17" s="14">
        <v>5.92</v>
      </c>
      <c r="W17" s="14">
        <v>4.4400000000000004</v>
      </c>
      <c r="X17" s="14">
        <v>1.48</v>
      </c>
      <c r="Y17" s="14">
        <v>5.92</v>
      </c>
      <c r="Z17" s="14" t="s">
        <v>50</v>
      </c>
      <c r="AA17" s="14">
        <f t="shared" si="5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42</v>
      </c>
      <c r="C18" s="1">
        <v>175</v>
      </c>
      <c r="D18" s="1"/>
      <c r="E18" s="1">
        <v>31.5</v>
      </c>
      <c r="F18" s="1">
        <v>143.5</v>
      </c>
      <c r="G18" s="6">
        <v>1</v>
      </c>
      <c r="H18" s="1">
        <v>180</v>
      </c>
      <c r="I18" s="1" t="s">
        <v>34</v>
      </c>
      <c r="J18" s="1">
        <v>30.5</v>
      </c>
      <c r="K18" s="1">
        <f t="shared" si="1"/>
        <v>1</v>
      </c>
      <c r="L18" s="1"/>
      <c r="M18" s="1"/>
      <c r="N18" s="1"/>
      <c r="O18" s="1">
        <f t="shared" si="2"/>
        <v>6.3</v>
      </c>
      <c r="P18" s="5"/>
      <c r="Q18" s="5"/>
      <c r="R18" s="1"/>
      <c r="S18" s="1">
        <f t="shared" si="3"/>
        <v>22.777777777777779</v>
      </c>
      <c r="T18" s="1">
        <f t="shared" si="4"/>
        <v>22.777777777777779</v>
      </c>
      <c r="U18" s="1">
        <v>2.1</v>
      </c>
      <c r="V18" s="1">
        <v>0.7</v>
      </c>
      <c r="W18" s="1">
        <v>12.6</v>
      </c>
      <c r="X18" s="1">
        <v>0.7</v>
      </c>
      <c r="Y18" s="1">
        <v>6.3</v>
      </c>
      <c r="Z18" s="18" t="s">
        <v>52</v>
      </c>
      <c r="AA18" s="1">
        <f t="shared" si="5"/>
        <v>0</v>
      </c>
      <c r="AB18" s="6">
        <v>3.5</v>
      </c>
      <c r="AC18" s="9">
        <f t="shared" ref="AC18:AC19" si="9">MROUND(P18,AB18)/AB18</f>
        <v>0</v>
      </c>
      <c r="AD18" s="1">
        <f t="shared" ref="AD18:AD19" si="10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33</v>
      </c>
      <c r="C19" s="1">
        <v>221</v>
      </c>
      <c r="D19" s="1">
        <v>96</v>
      </c>
      <c r="E19" s="1">
        <v>117</v>
      </c>
      <c r="F19" s="1">
        <v>169</v>
      </c>
      <c r="G19" s="6">
        <v>0.25</v>
      </c>
      <c r="H19" s="1">
        <v>180</v>
      </c>
      <c r="I19" s="1" t="s">
        <v>34</v>
      </c>
      <c r="J19" s="1">
        <v>111</v>
      </c>
      <c r="K19" s="1">
        <f t="shared" si="1"/>
        <v>6</v>
      </c>
      <c r="L19" s="1"/>
      <c r="M19" s="1"/>
      <c r="N19" s="1"/>
      <c r="O19" s="1">
        <f t="shared" si="2"/>
        <v>23.4</v>
      </c>
      <c r="P19" s="5">
        <f>13*O19-F19</f>
        <v>135.19999999999999</v>
      </c>
      <c r="Q19" s="5"/>
      <c r="R19" s="1"/>
      <c r="S19" s="1">
        <f t="shared" si="3"/>
        <v>13</v>
      </c>
      <c r="T19" s="1">
        <f t="shared" si="4"/>
        <v>7.2222222222222223</v>
      </c>
      <c r="U19" s="1">
        <v>20</v>
      </c>
      <c r="V19" s="1">
        <v>15.2</v>
      </c>
      <c r="W19" s="1">
        <v>24.4</v>
      </c>
      <c r="X19" s="1">
        <v>24.8</v>
      </c>
      <c r="Y19" s="1">
        <v>28</v>
      </c>
      <c r="Z19" s="1"/>
      <c r="AA19" s="1">
        <f t="shared" si="5"/>
        <v>33.799999999999997</v>
      </c>
      <c r="AB19" s="6">
        <v>12</v>
      </c>
      <c r="AC19" s="9">
        <f t="shared" si="9"/>
        <v>11</v>
      </c>
      <c r="AD19" s="1">
        <f t="shared" si="10"/>
        <v>33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54</v>
      </c>
      <c r="B20" s="14" t="s">
        <v>42</v>
      </c>
      <c r="C20" s="14">
        <v>32</v>
      </c>
      <c r="D20" s="14"/>
      <c r="E20" s="14">
        <v>3</v>
      </c>
      <c r="F20" s="14">
        <v>29</v>
      </c>
      <c r="G20" s="15">
        <v>0</v>
      </c>
      <c r="H20" s="14">
        <v>180</v>
      </c>
      <c r="I20" s="14" t="s">
        <v>47</v>
      </c>
      <c r="J20" s="14">
        <v>3</v>
      </c>
      <c r="K20" s="14">
        <f t="shared" si="1"/>
        <v>0</v>
      </c>
      <c r="L20" s="14"/>
      <c r="M20" s="14"/>
      <c r="N20" s="14"/>
      <c r="O20" s="14">
        <f t="shared" si="2"/>
        <v>0.6</v>
      </c>
      <c r="P20" s="16"/>
      <c r="Q20" s="16"/>
      <c r="R20" s="14"/>
      <c r="S20" s="14">
        <f t="shared" si="3"/>
        <v>48.333333333333336</v>
      </c>
      <c r="T20" s="14">
        <f t="shared" si="4"/>
        <v>48.333333333333336</v>
      </c>
      <c r="U20" s="14">
        <v>0</v>
      </c>
      <c r="V20" s="14">
        <v>0.6</v>
      </c>
      <c r="W20" s="14">
        <v>1.2</v>
      </c>
      <c r="X20" s="14">
        <v>3</v>
      </c>
      <c r="Y20" s="14">
        <v>0.2</v>
      </c>
      <c r="Z20" s="14" t="s">
        <v>50</v>
      </c>
      <c r="AA20" s="14">
        <f t="shared" si="5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33</v>
      </c>
      <c r="C21" s="1">
        <v>143</v>
      </c>
      <c r="D21" s="1">
        <v>24</v>
      </c>
      <c r="E21" s="1">
        <v>69</v>
      </c>
      <c r="F21" s="1">
        <v>92</v>
      </c>
      <c r="G21" s="6">
        <v>0.25</v>
      </c>
      <c r="H21" s="1">
        <v>180</v>
      </c>
      <c r="I21" s="1" t="s">
        <v>34</v>
      </c>
      <c r="J21" s="1">
        <v>69</v>
      </c>
      <c r="K21" s="1">
        <f t="shared" si="1"/>
        <v>0</v>
      </c>
      <c r="L21" s="1"/>
      <c r="M21" s="1"/>
      <c r="N21" s="1"/>
      <c r="O21" s="1">
        <f t="shared" si="2"/>
        <v>13.8</v>
      </c>
      <c r="P21" s="5">
        <f>13*O21-F21</f>
        <v>87.4</v>
      </c>
      <c r="Q21" s="5"/>
      <c r="R21" s="1"/>
      <c r="S21" s="1">
        <f t="shared" si="3"/>
        <v>13</v>
      </c>
      <c r="T21" s="1">
        <f t="shared" si="4"/>
        <v>6.6666666666666661</v>
      </c>
      <c r="U21" s="1">
        <v>11.8</v>
      </c>
      <c r="V21" s="1">
        <v>14.6</v>
      </c>
      <c r="W21" s="1">
        <v>18.399999999999999</v>
      </c>
      <c r="X21" s="1">
        <v>23.8</v>
      </c>
      <c r="Y21" s="1">
        <v>20</v>
      </c>
      <c r="Z21" s="1"/>
      <c r="AA21" s="1">
        <f t="shared" si="5"/>
        <v>21.85</v>
      </c>
      <c r="AB21" s="6">
        <v>12</v>
      </c>
      <c r="AC21" s="9">
        <f>MROUND(P21,AB21)/AB21</f>
        <v>7</v>
      </c>
      <c r="AD21" s="1">
        <f>AC21*AB21*G21</f>
        <v>21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56</v>
      </c>
      <c r="B22" s="14" t="s">
        <v>42</v>
      </c>
      <c r="C22" s="14"/>
      <c r="D22" s="14">
        <v>18.5</v>
      </c>
      <c r="E22" s="19">
        <v>59.2</v>
      </c>
      <c r="F22" s="19">
        <v>-44.4</v>
      </c>
      <c r="G22" s="15">
        <v>0</v>
      </c>
      <c r="H22" s="14">
        <v>180</v>
      </c>
      <c r="I22" s="14" t="s">
        <v>47</v>
      </c>
      <c r="J22" s="14">
        <v>56</v>
      </c>
      <c r="K22" s="14">
        <f t="shared" si="1"/>
        <v>3.2000000000000028</v>
      </c>
      <c r="L22" s="14"/>
      <c r="M22" s="14"/>
      <c r="N22" s="14"/>
      <c r="O22" s="14">
        <f t="shared" si="2"/>
        <v>11.84</v>
      </c>
      <c r="P22" s="16"/>
      <c r="Q22" s="16"/>
      <c r="R22" s="14"/>
      <c r="S22" s="14">
        <f t="shared" si="3"/>
        <v>-3.75</v>
      </c>
      <c r="T22" s="14">
        <f t="shared" si="4"/>
        <v>-3.75</v>
      </c>
      <c r="U22" s="14">
        <v>2.96</v>
      </c>
      <c r="V22" s="14">
        <v>6.6599999999999993</v>
      </c>
      <c r="W22" s="14">
        <v>5.92</v>
      </c>
      <c r="X22" s="14">
        <v>8.14</v>
      </c>
      <c r="Y22" s="14">
        <v>7.4</v>
      </c>
      <c r="Z22" s="14" t="s">
        <v>57</v>
      </c>
      <c r="AA22" s="14">
        <f t="shared" si="5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42</v>
      </c>
      <c r="C23" s="1">
        <v>329.3</v>
      </c>
      <c r="D23" s="1">
        <v>74</v>
      </c>
      <c r="E23" s="19">
        <f>107.3+E22</f>
        <v>166.5</v>
      </c>
      <c r="F23" s="19">
        <f>266.4+F22</f>
        <v>221.99999999999997</v>
      </c>
      <c r="G23" s="6">
        <v>1</v>
      </c>
      <c r="H23" s="1">
        <v>180</v>
      </c>
      <c r="I23" s="1" t="s">
        <v>34</v>
      </c>
      <c r="J23" s="1">
        <v>107.3</v>
      </c>
      <c r="K23" s="1">
        <f t="shared" si="1"/>
        <v>59.2</v>
      </c>
      <c r="L23" s="1"/>
      <c r="M23" s="1"/>
      <c r="N23" s="1"/>
      <c r="O23" s="1">
        <f t="shared" si="2"/>
        <v>33.299999999999997</v>
      </c>
      <c r="P23" s="5">
        <f>13*O23-F23</f>
        <v>210.9</v>
      </c>
      <c r="Q23" s="5"/>
      <c r="R23" s="1"/>
      <c r="S23" s="1">
        <f t="shared" si="3"/>
        <v>13</v>
      </c>
      <c r="T23" s="1">
        <f t="shared" si="4"/>
        <v>6.6666666666666661</v>
      </c>
      <c r="U23" s="1">
        <v>25.9</v>
      </c>
      <c r="V23" s="1">
        <v>22.94</v>
      </c>
      <c r="W23" s="1">
        <v>20.72</v>
      </c>
      <c r="X23" s="1">
        <v>42.179999999999993</v>
      </c>
      <c r="Y23" s="1">
        <v>36.260000000000012</v>
      </c>
      <c r="Z23" s="1" t="s">
        <v>59</v>
      </c>
      <c r="AA23" s="1">
        <f t="shared" si="5"/>
        <v>210.9</v>
      </c>
      <c r="AB23" s="6">
        <v>3.7</v>
      </c>
      <c r="AC23" s="9">
        <f t="shared" ref="AC23:AC41" si="11">MROUND(P23,AB23)/AB23</f>
        <v>57</v>
      </c>
      <c r="AD23" s="1">
        <f t="shared" ref="AD23:AD41" si="12">AC23*AB23*G23</f>
        <v>210.9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42</v>
      </c>
      <c r="C24" s="1">
        <v>1.8</v>
      </c>
      <c r="D24" s="1">
        <v>9</v>
      </c>
      <c r="E24" s="1"/>
      <c r="F24" s="1">
        <v>10.8</v>
      </c>
      <c r="G24" s="6">
        <v>1</v>
      </c>
      <c r="H24" s="1">
        <v>180</v>
      </c>
      <c r="I24" s="1" t="s">
        <v>34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0.72</v>
      </c>
      <c r="V24" s="1">
        <v>0.72</v>
      </c>
      <c r="W24" s="1">
        <v>0.36</v>
      </c>
      <c r="X24" s="1">
        <v>0</v>
      </c>
      <c r="Y24" s="1">
        <v>0.74</v>
      </c>
      <c r="Z24" s="1"/>
      <c r="AA24" s="1">
        <f t="shared" si="5"/>
        <v>0</v>
      </c>
      <c r="AB24" s="6">
        <v>1.8</v>
      </c>
      <c r="AC24" s="9">
        <f t="shared" si="11"/>
        <v>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33</v>
      </c>
      <c r="C25" s="1">
        <v>211</v>
      </c>
      <c r="D25" s="1">
        <v>342</v>
      </c>
      <c r="E25" s="1">
        <v>172</v>
      </c>
      <c r="F25" s="1">
        <v>339</v>
      </c>
      <c r="G25" s="6">
        <v>0.25</v>
      </c>
      <c r="H25" s="1">
        <v>180</v>
      </c>
      <c r="I25" s="1" t="s">
        <v>34</v>
      </c>
      <c r="J25" s="1">
        <v>172</v>
      </c>
      <c r="K25" s="1">
        <f t="shared" si="1"/>
        <v>0</v>
      </c>
      <c r="L25" s="1"/>
      <c r="M25" s="1"/>
      <c r="N25" s="1"/>
      <c r="O25" s="1">
        <f t="shared" si="2"/>
        <v>34.4</v>
      </c>
      <c r="P25" s="5">
        <f t="shared" ref="P25:P26" si="13">13*O25-F25</f>
        <v>108.19999999999999</v>
      </c>
      <c r="Q25" s="5"/>
      <c r="R25" s="1"/>
      <c r="S25" s="1">
        <f t="shared" si="3"/>
        <v>13</v>
      </c>
      <c r="T25" s="1">
        <f t="shared" si="4"/>
        <v>9.8546511627906987</v>
      </c>
      <c r="U25" s="1">
        <v>36.4</v>
      </c>
      <c r="V25" s="1">
        <v>24.6</v>
      </c>
      <c r="W25" s="1">
        <v>27.2</v>
      </c>
      <c r="X25" s="1">
        <v>39.799999999999997</v>
      </c>
      <c r="Y25" s="1">
        <v>37.200000000000003</v>
      </c>
      <c r="Z25" s="1" t="s">
        <v>62</v>
      </c>
      <c r="AA25" s="1">
        <f t="shared" si="5"/>
        <v>27.049999999999997</v>
      </c>
      <c r="AB25" s="6">
        <v>6</v>
      </c>
      <c r="AC25" s="9">
        <f t="shared" si="11"/>
        <v>18</v>
      </c>
      <c r="AD25" s="1">
        <f t="shared" si="12"/>
        <v>27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33</v>
      </c>
      <c r="C26" s="1">
        <v>146</v>
      </c>
      <c r="D26" s="1">
        <v>138</v>
      </c>
      <c r="E26" s="1">
        <v>114</v>
      </c>
      <c r="F26" s="1">
        <v>150</v>
      </c>
      <c r="G26" s="6">
        <v>0.25</v>
      </c>
      <c r="H26" s="1">
        <v>180</v>
      </c>
      <c r="I26" s="1" t="s">
        <v>34</v>
      </c>
      <c r="J26" s="1">
        <v>115</v>
      </c>
      <c r="K26" s="1">
        <f t="shared" si="1"/>
        <v>-1</v>
      </c>
      <c r="L26" s="1"/>
      <c r="M26" s="1"/>
      <c r="N26" s="1"/>
      <c r="O26" s="1">
        <f t="shared" si="2"/>
        <v>22.8</v>
      </c>
      <c r="P26" s="5">
        <f t="shared" si="13"/>
        <v>146.40000000000003</v>
      </c>
      <c r="Q26" s="5"/>
      <c r="R26" s="1"/>
      <c r="S26" s="1">
        <f t="shared" si="3"/>
        <v>13.000000000000002</v>
      </c>
      <c r="T26" s="1">
        <f t="shared" si="4"/>
        <v>6.5789473684210522</v>
      </c>
      <c r="U26" s="1">
        <v>18.8</v>
      </c>
      <c r="V26" s="1">
        <v>11.6</v>
      </c>
      <c r="W26" s="1">
        <v>12.4</v>
      </c>
      <c r="X26" s="1">
        <v>22.2</v>
      </c>
      <c r="Y26" s="1">
        <v>16.399999999999999</v>
      </c>
      <c r="Z26" s="1" t="s">
        <v>62</v>
      </c>
      <c r="AA26" s="1">
        <f t="shared" si="5"/>
        <v>36.600000000000009</v>
      </c>
      <c r="AB26" s="6">
        <v>6</v>
      </c>
      <c r="AC26" s="9">
        <f t="shared" si="11"/>
        <v>24</v>
      </c>
      <c r="AD26" s="1">
        <f t="shared" si="12"/>
        <v>36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33</v>
      </c>
      <c r="C27" s="1">
        <v>45</v>
      </c>
      <c r="D27" s="1">
        <v>219</v>
      </c>
      <c r="E27" s="1">
        <v>29</v>
      </c>
      <c r="F27" s="1">
        <v>216</v>
      </c>
      <c r="G27" s="6">
        <v>0.25</v>
      </c>
      <c r="H27" s="1">
        <v>180</v>
      </c>
      <c r="I27" s="1" t="s">
        <v>34</v>
      </c>
      <c r="J27" s="1">
        <v>32</v>
      </c>
      <c r="K27" s="1">
        <f t="shared" si="1"/>
        <v>-3</v>
      </c>
      <c r="L27" s="1"/>
      <c r="M27" s="1"/>
      <c r="N27" s="1"/>
      <c r="O27" s="1">
        <f t="shared" si="2"/>
        <v>5.8</v>
      </c>
      <c r="P27" s="5"/>
      <c r="Q27" s="5"/>
      <c r="R27" s="1"/>
      <c r="S27" s="1">
        <f t="shared" si="3"/>
        <v>37.241379310344826</v>
      </c>
      <c r="T27" s="1">
        <f t="shared" si="4"/>
        <v>37.241379310344826</v>
      </c>
      <c r="U27" s="1">
        <v>22</v>
      </c>
      <c r="V27" s="1">
        <v>8.4</v>
      </c>
      <c r="W27" s="1">
        <v>11.8</v>
      </c>
      <c r="X27" s="1">
        <v>11</v>
      </c>
      <c r="Y27" s="1">
        <v>13.6</v>
      </c>
      <c r="Z27" s="1" t="s">
        <v>62</v>
      </c>
      <c r="AA27" s="1">
        <f t="shared" si="5"/>
        <v>0</v>
      </c>
      <c r="AB27" s="6">
        <v>6</v>
      </c>
      <c r="AC27" s="9">
        <f t="shared" si="11"/>
        <v>0</v>
      </c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42</v>
      </c>
      <c r="C28" s="1">
        <v>103</v>
      </c>
      <c r="D28" s="1">
        <v>426</v>
      </c>
      <c r="E28" s="1">
        <v>77</v>
      </c>
      <c r="F28" s="1">
        <v>410</v>
      </c>
      <c r="G28" s="6">
        <v>1</v>
      </c>
      <c r="H28" s="1">
        <v>180</v>
      </c>
      <c r="I28" s="1" t="s">
        <v>34</v>
      </c>
      <c r="J28" s="1">
        <v>148.69999999999999</v>
      </c>
      <c r="K28" s="1">
        <f t="shared" si="1"/>
        <v>-71.699999999999989</v>
      </c>
      <c r="L28" s="1"/>
      <c r="M28" s="1"/>
      <c r="N28" s="1"/>
      <c r="O28" s="1">
        <f t="shared" si="2"/>
        <v>15.4</v>
      </c>
      <c r="P28" s="5"/>
      <c r="Q28" s="5"/>
      <c r="R28" s="1"/>
      <c r="S28" s="1">
        <f t="shared" si="3"/>
        <v>26.623376623376622</v>
      </c>
      <c r="T28" s="1">
        <f t="shared" si="4"/>
        <v>26.623376623376622</v>
      </c>
      <c r="U28" s="1">
        <v>40.6</v>
      </c>
      <c r="V28" s="1">
        <v>33.6</v>
      </c>
      <c r="W28" s="1">
        <v>27.6</v>
      </c>
      <c r="X28" s="1">
        <v>37.200000000000003</v>
      </c>
      <c r="Y28" s="1">
        <v>42</v>
      </c>
      <c r="Z28" s="1"/>
      <c r="AA28" s="1">
        <f t="shared" si="5"/>
        <v>0</v>
      </c>
      <c r="AB28" s="6">
        <v>6</v>
      </c>
      <c r="AC28" s="9">
        <f t="shared" si="11"/>
        <v>0</v>
      </c>
      <c r="AD28" s="1">
        <f t="shared" si="12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33</v>
      </c>
      <c r="C29" s="1">
        <v>666</v>
      </c>
      <c r="D29" s="1">
        <v>216</v>
      </c>
      <c r="E29" s="1">
        <v>584</v>
      </c>
      <c r="F29" s="1">
        <v>201</v>
      </c>
      <c r="G29" s="6">
        <v>0.25</v>
      </c>
      <c r="H29" s="1">
        <v>180</v>
      </c>
      <c r="I29" s="1" t="s">
        <v>34</v>
      </c>
      <c r="J29" s="1">
        <v>573</v>
      </c>
      <c r="K29" s="1">
        <f t="shared" si="1"/>
        <v>11</v>
      </c>
      <c r="L29" s="1"/>
      <c r="M29" s="1"/>
      <c r="N29" s="1"/>
      <c r="O29" s="1">
        <f t="shared" si="2"/>
        <v>116.8</v>
      </c>
      <c r="P29" s="5">
        <f>12*O29-F29</f>
        <v>1200.5999999999999</v>
      </c>
      <c r="Q29" s="5"/>
      <c r="R29" s="1"/>
      <c r="S29" s="1">
        <f t="shared" si="3"/>
        <v>12</v>
      </c>
      <c r="T29" s="1">
        <f t="shared" si="4"/>
        <v>1.720890410958904</v>
      </c>
      <c r="U29" s="1">
        <v>56.2</v>
      </c>
      <c r="V29" s="1">
        <v>62.6</v>
      </c>
      <c r="W29" s="1">
        <v>77.2</v>
      </c>
      <c r="X29" s="1">
        <v>64.2</v>
      </c>
      <c r="Y29" s="1">
        <v>105.4</v>
      </c>
      <c r="Z29" s="1"/>
      <c r="AA29" s="1">
        <f t="shared" si="5"/>
        <v>300.14999999999998</v>
      </c>
      <c r="AB29" s="6">
        <v>12</v>
      </c>
      <c r="AC29" s="9">
        <f t="shared" si="11"/>
        <v>100</v>
      </c>
      <c r="AD29" s="1">
        <f t="shared" si="12"/>
        <v>300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33</v>
      </c>
      <c r="C30" s="1">
        <v>459</v>
      </c>
      <c r="D30" s="1">
        <v>1349</v>
      </c>
      <c r="E30" s="1">
        <v>323</v>
      </c>
      <c r="F30" s="1">
        <v>1051</v>
      </c>
      <c r="G30" s="6">
        <v>0.25</v>
      </c>
      <c r="H30" s="1">
        <v>180</v>
      </c>
      <c r="I30" s="1" t="s">
        <v>34</v>
      </c>
      <c r="J30" s="1">
        <v>555</v>
      </c>
      <c r="K30" s="1">
        <f t="shared" si="1"/>
        <v>-232</v>
      </c>
      <c r="L30" s="1"/>
      <c r="M30" s="1"/>
      <c r="N30" s="1"/>
      <c r="O30" s="1">
        <f t="shared" si="2"/>
        <v>64.599999999999994</v>
      </c>
      <c r="P30" s="5"/>
      <c r="Q30" s="5"/>
      <c r="R30" s="1"/>
      <c r="S30" s="1">
        <f t="shared" si="3"/>
        <v>16.269349845201241</v>
      </c>
      <c r="T30" s="1">
        <f t="shared" si="4"/>
        <v>16.269349845201241</v>
      </c>
      <c r="U30" s="1">
        <v>137.19999999999999</v>
      </c>
      <c r="V30" s="1">
        <v>90</v>
      </c>
      <c r="W30" s="1">
        <v>77.2</v>
      </c>
      <c r="X30" s="1">
        <v>99.8</v>
      </c>
      <c r="Y30" s="1">
        <v>76.599999999999994</v>
      </c>
      <c r="Z30" s="1" t="s">
        <v>62</v>
      </c>
      <c r="AA30" s="1">
        <f t="shared" si="5"/>
        <v>0</v>
      </c>
      <c r="AB30" s="6">
        <v>12</v>
      </c>
      <c r="AC30" s="9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33</v>
      </c>
      <c r="C31" s="1">
        <v>13</v>
      </c>
      <c r="D31" s="1">
        <v>852</v>
      </c>
      <c r="E31" s="1">
        <v>115</v>
      </c>
      <c r="F31" s="1">
        <v>258</v>
      </c>
      <c r="G31" s="6">
        <v>0.25</v>
      </c>
      <c r="H31" s="1">
        <v>180</v>
      </c>
      <c r="I31" s="1" t="s">
        <v>34</v>
      </c>
      <c r="J31" s="1">
        <v>115</v>
      </c>
      <c r="K31" s="1">
        <f t="shared" si="1"/>
        <v>0</v>
      </c>
      <c r="L31" s="1"/>
      <c r="M31" s="1"/>
      <c r="N31" s="1"/>
      <c r="O31" s="1">
        <f t="shared" si="2"/>
        <v>23</v>
      </c>
      <c r="P31" s="5">
        <f t="shared" ref="P31:P35" si="14">13*O31-F31</f>
        <v>41</v>
      </c>
      <c r="Q31" s="5"/>
      <c r="R31" s="1"/>
      <c r="S31" s="1">
        <f t="shared" si="3"/>
        <v>13</v>
      </c>
      <c r="T31" s="1">
        <f t="shared" si="4"/>
        <v>11.217391304347826</v>
      </c>
      <c r="U31" s="1">
        <v>17.600000000000001</v>
      </c>
      <c r="V31" s="1">
        <v>8.4</v>
      </c>
      <c r="W31" s="1">
        <v>8.6</v>
      </c>
      <c r="X31" s="1">
        <v>10.6</v>
      </c>
      <c r="Y31" s="1">
        <v>5.6</v>
      </c>
      <c r="Z31" s="1"/>
      <c r="AA31" s="1">
        <f t="shared" si="5"/>
        <v>10.25</v>
      </c>
      <c r="AB31" s="6">
        <v>12</v>
      </c>
      <c r="AC31" s="9">
        <f t="shared" si="11"/>
        <v>3</v>
      </c>
      <c r="AD31" s="1">
        <f t="shared" si="12"/>
        <v>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33</v>
      </c>
      <c r="C32" s="1">
        <v>21</v>
      </c>
      <c r="D32" s="1">
        <v>30</v>
      </c>
      <c r="E32" s="1">
        <v>16</v>
      </c>
      <c r="F32" s="1">
        <v>32</v>
      </c>
      <c r="G32" s="6">
        <v>0.25</v>
      </c>
      <c r="H32" s="1">
        <v>180</v>
      </c>
      <c r="I32" s="1" t="s">
        <v>34</v>
      </c>
      <c r="J32" s="1">
        <v>17</v>
      </c>
      <c r="K32" s="1">
        <f t="shared" si="1"/>
        <v>-1</v>
      </c>
      <c r="L32" s="1"/>
      <c r="M32" s="1"/>
      <c r="N32" s="1"/>
      <c r="O32" s="1">
        <f t="shared" si="2"/>
        <v>3.2</v>
      </c>
      <c r="P32" s="5">
        <f t="shared" si="14"/>
        <v>9.6000000000000014</v>
      </c>
      <c r="Q32" s="5"/>
      <c r="R32" s="1"/>
      <c r="S32" s="1">
        <f t="shared" si="3"/>
        <v>13</v>
      </c>
      <c r="T32" s="1">
        <f t="shared" si="4"/>
        <v>10</v>
      </c>
      <c r="U32" s="1">
        <v>3.6</v>
      </c>
      <c r="V32" s="1">
        <v>0</v>
      </c>
      <c r="W32" s="1">
        <v>3.6</v>
      </c>
      <c r="X32" s="1">
        <v>0</v>
      </c>
      <c r="Y32" s="1">
        <v>2</v>
      </c>
      <c r="Z32" s="1"/>
      <c r="AA32" s="1">
        <f t="shared" si="5"/>
        <v>2.4000000000000004</v>
      </c>
      <c r="AB32" s="6">
        <v>6</v>
      </c>
      <c r="AC32" s="9">
        <f t="shared" si="11"/>
        <v>2</v>
      </c>
      <c r="AD32" s="1">
        <f t="shared" si="12"/>
        <v>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33</v>
      </c>
      <c r="C33" s="1">
        <v>205</v>
      </c>
      <c r="D33" s="1">
        <v>144</v>
      </c>
      <c r="E33" s="1">
        <v>119</v>
      </c>
      <c r="F33" s="1">
        <v>158</v>
      </c>
      <c r="G33" s="6">
        <v>0.25</v>
      </c>
      <c r="H33" s="1">
        <v>180</v>
      </c>
      <c r="I33" s="1" t="s">
        <v>34</v>
      </c>
      <c r="J33" s="1">
        <v>131</v>
      </c>
      <c r="K33" s="1">
        <f t="shared" si="1"/>
        <v>-12</v>
      </c>
      <c r="L33" s="1"/>
      <c r="M33" s="1"/>
      <c r="N33" s="1"/>
      <c r="O33" s="1">
        <f t="shared" si="2"/>
        <v>23.8</v>
      </c>
      <c r="P33" s="5">
        <f t="shared" si="14"/>
        <v>151.40000000000003</v>
      </c>
      <c r="Q33" s="5"/>
      <c r="R33" s="1"/>
      <c r="S33" s="1">
        <f t="shared" si="3"/>
        <v>13.000000000000002</v>
      </c>
      <c r="T33" s="1">
        <f t="shared" si="4"/>
        <v>6.6386554621848735</v>
      </c>
      <c r="U33" s="1">
        <v>20</v>
      </c>
      <c r="V33" s="1">
        <v>24.4</v>
      </c>
      <c r="W33" s="1">
        <v>24</v>
      </c>
      <c r="X33" s="1">
        <v>21.2</v>
      </c>
      <c r="Y33" s="1">
        <v>25.2</v>
      </c>
      <c r="Z33" s="1"/>
      <c r="AA33" s="1">
        <f t="shared" si="5"/>
        <v>37.850000000000009</v>
      </c>
      <c r="AB33" s="6">
        <v>12</v>
      </c>
      <c r="AC33" s="9">
        <f t="shared" si="11"/>
        <v>13</v>
      </c>
      <c r="AD33" s="1">
        <f t="shared" si="12"/>
        <v>39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33</v>
      </c>
      <c r="C34" s="1">
        <v>72</v>
      </c>
      <c r="D34" s="1">
        <v>24</v>
      </c>
      <c r="E34" s="1">
        <v>34</v>
      </c>
      <c r="F34" s="1">
        <v>50</v>
      </c>
      <c r="G34" s="6">
        <v>0.75</v>
      </c>
      <c r="H34" s="1">
        <v>180</v>
      </c>
      <c r="I34" s="1" t="s">
        <v>34</v>
      </c>
      <c r="J34" s="1">
        <v>32</v>
      </c>
      <c r="K34" s="1">
        <f t="shared" si="1"/>
        <v>2</v>
      </c>
      <c r="L34" s="1"/>
      <c r="M34" s="1"/>
      <c r="N34" s="1"/>
      <c r="O34" s="1">
        <f t="shared" si="2"/>
        <v>6.8</v>
      </c>
      <c r="P34" s="5">
        <f t="shared" si="14"/>
        <v>38.399999999999991</v>
      </c>
      <c r="Q34" s="5"/>
      <c r="R34" s="1"/>
      <c r="S34" s="1">
        <f t="shared" si="3"/>
        <v>12.999999999999998</v>
      </c>
      <c r="T34" s="1">
        <f t="shared" si="4"/>
        <v>7.3529411764705888</v>
      </c>
      <c r="U34" s="1">
        <v>6</v>
      </c>
      <c r="V34" s="1">
        <v>3.6</v>
      </c>
      <c r="W34" s="1">
        <v>3.4</v>
      </c>
      <c r="X34" s="1">
        <v>9</v>
      </c>
      <c r="Y34" s="1">
        <v>5.6</v>
      </c>
      <c r="Z34" s="1"/>
      <c r="AA34" s="1">
        <f t="shared" si="5"/>
        <v>28.799999999999994</v>
      </c>
      <c r="AB34" s="6">
        <v>8</v>
      </c>
      <c r="AC34" s="9">
        <f t="shared" si="11"/>
        <v>5</v>
      </c>
      <c r="AD34" s="1">
        <f t="shared" si="12"/>
        <v>30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33</v>
      </c>
      <c r="C35" s="1">
        <v>50</v>
      </c>
      <c r="D35" s="1">
        <v>88</v>
      </c>
      <c r="E35" s="1">
        <v>35</v>
      </c>
      <c r="F35" s="1">
        <v>83</v>
      </c>
      <c r="G35" s="6">
        <v>0.75</v>
      </c>
      <c r="H35" s="1">
        <v>180</v>
      </c>
      <c r="I35" s="1" t="s">
        <v>34</v>
      </c>
      <c r="J35" s="1">
        <v>39</v>
      </c>
      <c r="K35" s="1">
        <f t="shared" si="1"/>
        <v>-4</v>
      </c>
      <c r="L35" s="1"/>
      <c r="M35" s="1"/>
      <c r="N35" s="1"/>
      <c r="O35" s="1">
        <f t="shared" si="2"/>
        <v>7</v>
      </c>
      <c r="P35" s="5">
        <f t="shared" si="14"/>
        <v>8</v>
      </c>
      <c r="Q35" s="5"/>
      <c r="R35" s="1"/>
      <c r="S35" s="1">
        <f t="shared" si="3"/>
        <v>13</v>
      </c>
      <c r="T35" s="1">
        <f t="shared" si="4"/>
        <v>11.857142857142858</v>
      </c>
      <c r="U35" s="1">
        <v>9.1999999999999993</v>
      </c>
      <c r="V35" s="1">
        <v>10.8</v>
      </c>
      <c r="W35" s="1">
        <v>5.8</v>
      </c>
      <c r="X35" s="1">
        <v>10.199999999999999</v>
      </c>
      <c r="Y35" s="1">
        <v>7.2</v>
      </c>
      <c r="Z35" s="1"/>
      <c r="AA35" s="1">
        <f t="shared" si="5"/>
        <v>6</v>
      </c>
      <c r="AB35" s="6">
        <v>8</v>
      </c>
      <c r="AC35" s="9">
        <f t="shared" si="11"/>
        <v>1</v>
      </c>
      <c r="AD35" s="1">
        <f t="shared" si="12"/>
        <v>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33</v>
      </c>
      <c r="C36" s="1">
        <v>44</v>
      </c>
      <c r="D36" s="1">
        <v>16</v>
      </c>
      <c r="E36" s="1">
        <v>44</v>
      </c>
      <c r="F36" s="1">
        <v>7</v>
      </c>
      <c r="G36" s="6">
        <v>0.75</v>
      </c>
      <c r="H36" s="1">
        <v>180</v>
      </c>
      <c r="I36" s="1" t="s">
        <v>34</v>
      </c>
      <c r="J36" s="1">
        <v>42</v>
      </c>
      <c r="K36" s="1">
        <f t="shared" si="1"/>
        <v>2</v>
      </c>
      <c r="L36" s="1"/>
      <c r="M36" s="1"/>
      <c r="N36" s="1"/>
      <c r="O36" s="1">
        <f t="shared" si="2"/>
        <v>8.8000000000000007</v>
      </c>
      <c r="P36" s="5">
        <f>11*O36-F36</f>
        <v>89.800000000000011</v>
      </c>
      <c r="Q36" s="5"/>
      <c r="R36" s="1"/>
      <c r="S36" s="1">
        <f t="shared" si="3"/>
        <v>11</v>
      </c>
      <c r="T36" s="1">
        <f t="shared" si="4"/>
        <v>0.79545454545454541</v>
      </c>
      <c r="U36" s="1">
        <v>3.8</v>
      </c>
      <c r="V36" s="1">
        <v>7.2</v>
      </c>
      <c r="W36" s="1">
        <v>6</v>
      </c>
      <c r="X36" s="1">
        <v>8</v>
      </c>
      <c r="Y36" s="1">
        <v>3</v>
      </c>
      <c r="Z36" s="1" t="s">
        <v>74</v>
      </c>
      <c r="AA36" s="1">
        <f t="shared" si="5"/>
        <v>67.350000000000009</v>
      </c>
      <c r="AB36" s="6">
        <v>8</v>
      </c>
      <c r="AC36" s="9">
        <f t="shared" si="11"/>
        <v>11</v>
      </c>
      <c r="AD36" s="1">
        <f t="shared" si="12"/>
        <v>66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33</v>
      </c>
      <c r="C37" s="1">
        <v>154</v>
      </c>
      <c r="D37" s="1"/>
      <c r="E37" s="1">
        <v>54</v>
      </c>
      <c r="F37" s="1">
        <v>92</v>
      </c>
      <c r="G37" s="6">
        <v>0.75</v>
      </c>
      <c r="H37" s="1">
        <v>180</v>
      </c>
      <c r="I37" s="1" t="s">
        <v>34</v>
      </c>
      <c r="J37" s="1">
        <v>49</v>
      </c>
      <c r="K37" s="1">
        <f t="shared" ref="K37:K65" si="15">E37-J37</f>
        <v>5</v>
      </c>
      <c r="L37" s="1"/>
      <c r="M37" s="1"/>
      <c r="N37" s="1"/>
      <c r="O37" s="1">
        <f t="shared" si="2"/>
        <v>10.8</v>
      </c>
      <c r="P37" s="5">
        <f>12*O37-F37</f>
        <v>37.600000000000023</v>
      </c>
      <c r="Q37" s="5"/>
      <c r="R37" s="1"/>
      <c r="S37" s="1">
        <f t="shared" si="3"/>
        <v>12.000000000000002</v>
      </c>
      <c r="T37" s="1">
        <f t="shared" si="4"/>
        <v>8.5185185185185173</v>
      </c>
      <c r="U37" s="1">
        <v>7</v>
      </c>
      <c r="V37" s="1">
        <v>8.8000000000000007</v>
      </c>
      <c r="W37" s="1">
        <v>6</v>
      </c>
      <c r="X37" s="1">
        <v>18.399999999999999</v>
      </c>
      <c r="Y37" s="1">
        <v>10.4</v>
      </c>
      <c r="Z37" s="1"/>
      <c r="AA37" s="1">
        <f t="shared" si="5"/>
        <v>28.200000000000017</v>
      </c>
      <c r="AB37" s="6">
        <v>8</v>
      </c>
      <c r="AC37" s="9">
        <f t="shared" si="11"/>
        <v>5</v>
      </c>
      <c r="AD37" s="1">
        <f t="shared" si="12"/>
        <v>30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3" t="s">
        <v>76</v>
      </c>
      <c r="B38" s="1" t="s">
        <v>33</v>
      </c>
      <c r="C38" s="1"/>
      <c r="D38" s="1"/>
      <c r="E38" s="19">
        <f>E42</f>
        <v>20</v>
      </c>
      <c r="F38" s="19">
        <f>F42</f>
        <v>66</v>
      </c>
      <c r="G38" s="6">
        <v>0.43</v>
      </c>
      <c r="H38" s="1">
        <v>180</v>
      </c>
      <c r="I38" s="1" t="s">
        <v>34</v>
      </c>
      <c r="J38" s="1"/>
      <c r="K38" s="1">
        <f t="shared" si="15"/>
        <v>20</v>
      </c>
      <c r="L38" s="1"/>
      <c r="M38" s="1"/>
      <c r="N38" s="1"/>
      <c r="O38" s="1">
        <f t="shared" si="2"/>
        <v>4</v>
      </c>
      <c r="P38" s="5"/>
      <c r="Q38" s="5"/>
      <c r="R38" s="1"/>
      <c r="S38" s="1">
        <f t="shared" si="3"/>
        <v>16.5</v>
      </c>
      <c r="T38" s="1">
        <f t="shared" si="4"/>
        <v>16.5</v>
      </c>
      <c r="U38" s="1">
        <v>1.6</v>
      </c>
      <c r="V38" s="1">
        <v>3.6</v>
      </c>
      <c r="W38" s="1">
        <v>0</v>
      </c>
      <c r="X38" s="1">
        <v>8.6</v>
      </c>
      <c r="Y38" s="1">
        <v>0.2</v>
      </c>
      <c r="Z38" s="18" t="s">
        <v>77</v>
      </c>
      <c r="AA38" s="1">
        <f t="shared" si="5"/>
        <v>0</v>
      </c>
      <c r="AB38" s="6">
        <v>16</v>
      </c>
      <c r="AC38" s="9">
        <f t="shared" si="11"/>
        <v>0</v>
      </c>
      <c r="AD38" s="1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33</v>
      </c>
      <c r="C39" s="1">
        <v>181</v>
      </c>
      <c r="D39" s="1">
        <v>80</v>
      </c>
      <c r="E39" s="1">
        <v>98</v>
      </c>
      <c r="F39" s="1">
        <v>131</v>
      </c>
      <c r="G39" s="6">
        <v>0.9</v>
      </c>
      <c r="H39" s="1">
        <v>180</v>
      </c>
      <c r="I39" s="1" t="s">
        <v>34</v>
      </c>
      <c r="J39" s="1">
        <v>95</v>
      </c>
      <c r="K39" s="1">
        <f t="shared" si="15"/>
        <v>3</v>
      </c>
      <c r="L39" s="1"/>
      <c r="M39" s="1"/>
      <c r="N39" s="1"/>
      <c r="O39" s="1">
        <f t="shared" si="2"/>
        <v>19.600000000000001</v>
      </c>
      <c r="P39" s="5">
        <f>13*O39-F39</f>
        <v>123.80000000000001</v>
      </c>
      <c r="Q39" s="5"/>
      <c r="R39" s="1"/>
      <c r="S39" s="1">
        <f t="shared" si="3"/>
        <v>13</v>
      </c>
      <c r="T39" s="1">
        <f t="shared" si="4"/>
        <v>6.6836734693877542</v>
      </c>
      <c r="U39" s="1">
        <v>16.399999999999999</v>
      </c>
      <c r="V39" s="1">
        <v>13.8</v>
      </c>
      <c r="W39" s="1">
        <v>13.6</v>
      </c>
      <c r="X39" s="1">
        <v>26.2</v>
      </c>
      <c r="Y39" s="1">
        <v>11</v>
      </c>
      <c r="Z39" s="1"/>
      <c r="AA39" s="1">
        <f t="shared" si="5"/>
        <v>111.42000000000002</v>
      </c>
      <c r="AB39" s="6">
        <v>8</v>
      </c>
      <c r="AC39" s="9">
        <f t="shared" si="11"/>
        <v>15</v>
      </c>
      <c r="AD39" s="1">
        <f t="shared" si="12"/>
        <v>108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33</v>
      </c>
      <c r="C40" s="1">
        <v>40</v>
      </c>
      <c r="D40" s="1"/>
      <c r="E40" s="1">
        <v>16</v>
      </c>
      <c r="F40" s="1">
        <v>23</v>
      </c>
      <c r="G40" s="6">
        <v>0.43</v>
      </c>
      <c r="H40" s="1">
        <v>180</v>
      </c>
      <c r="I40" s="1" t="s">
        <v>34</v>
      </c>
      <c r="J40" s="1">
        <v>16</v>
      </c>
      <c r="K40" s="1">
        <f t="shared" si="15"/>
        <v>0</v>
      </c>
      <c r="L40" s="1"/>
      <c r="M40" s="1"/>
      <c r="N40" s="1"/>
      <c r="O40" s="1">
        <f t="shared" si="2"/>
        <v>3.2</v>
      </c>
      <c r="P40" s="5">
        <f>12*O40-F40</f>
        <v>15.400000000000006</v>
      </c>
      <c r="Q40" s="5"/>
      <c r="R40" s="1"/>
      <c r="S40" s="1">
        <f t="shared" si="3"/>
        <v>12.000000000000002</v>
      </c>
      <c r="T40" s="1">
        <f t="shared" si="4"/>
        <v>7.1875</v>
      </c>
      <c r="U40" s="1">
        <v>1.2</v>
      </c>
      <c r="V40" s="1">
        <v>5.2</v>
      </c>
      <c r="W40" s="1">
        <v>4.8</v>
      </c>
      <c r="X40" s="1">
        <v>4.4000000000000004</v>
      </c>
      <c r="Y40" s="1">
        <v>6</v>
      </c>
      <c r="Z40" s="1"/>
      <c r="AA40" s="1">
        <f t="shared" si="5"/>
        <v>6.6220000000000026</v>
      </c>
      <c r="AB40" s="6">
        <v>16</v>
      </c>
      <c r="AC40" s="9">
        <f t="shared" si="11"/>
        <v>1</v>
      </c>
      <c r="AD40" s="1">
        <f t="shared" si="12"/>
        <v>6.88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33</v>
      </c>
      <c r="C41" s="1">
        <v>212</v>
      </c>
      <c r="D41" s="1"/>
      <c r="E41" s="1">
        <v>103</v>
      </c>
      <c r="F41" s="1">
        <v>100</v>
      </c>
      <c r="G41" s="6">
        <v>0.9</v>
      </c>
      <c r="H41" s="1">
        <v>180</v>
      </c>
      <c r="I41" s="1" t="s">
        <v>34</v>
      </c>
      <c r="J41" s="1">
        <v>99</v>
      </c>
      <c r="K41" s="1">
        <f t="shared" si="15"/>
        <v>4</v>
      </c>
      <c r="L41" s="1"/>
      <c r="M41" s="1"/>
      <c r="N41" s="1"/>
      <c r="O41" s="1">
        <f t="shared" si="2"/>
        <v>20.6</v>
      </c>
      <c r="P41" s="5">
        <f>13*O41-F41</f>
        <v>167.8</v>
      </c>
      <c r="Q41" s="5"/>
      <c r="R41" s="1"/>
      <c r="S41" s="1">
        <f t="shared" si="3"/>
        <v>13</v>
      </c>
      <c r="T41" s="1">
        <f t="shared" si="4"/>
        <v>4.8543689320388346</v>
      </c>
      <c r="U41" s="1">
        <v>14.6</v>
      </c>
      <c r="V41" s="1">
        <v>12.6</v>
      </c>
      <c r="W41" s="1">
        <v>15.6</v>
      </c>
      <c r="X41" s="1">
        <v>27.6</v>
      </c>
      <c r="Y41" s="1">
        <v>19.399999999999999</v>
      </c>
      <c r="Z41" s="1"/>
      <c r="AA41" s="1">
        <f t="shared" si="5"/>
        <v>151.02000000000001</v>
      </c>
      <c r="AB41" s="6">
        <v>8</v>
      </c>
      <c r="AC41" s="9">
        <f t="shared" si="11"/>
        <v>21</v>
      </c>
      <c r="AD41" s="1">
        <f t="shared" si="12"/>
        <v>151.20000000000002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4" t="s">
        <v>81</v>
      </c>
      <c r="B42" s="14" t="s">
        <v>33</v>
      </c>
      <c r="C42" s="14">
        <v>87</v>
      </c>
      <c r="D42" s="14"/>
      <c r="E42" s="19">
        <v>20</v>
      </c>
      <c r="F42" s="19">
        <v>66</v>
      </c>
      <c r="G42" s="15">
        <v>0</v>
      </c>
      <c r="H42" s="14">
        <v>180</v>
      </c>
      <c r="I42" s="14" t="s">
        <v>47</v>
      </c>
      <c r="J42" s="14">
        <v>22</v>
      </c>
      <c r="K42" s="14">
        <f t="shared" si="15"/>
        <v>-2</v>
      </c>
      <c r="L42" s="14"/>
      <c r="M42" s="14"/>
      <c r="N42" s="14"/>
      <c r="O42" s="14">
        <f t="shared" si="2"/>
        <v>4</v>
      </c>
      <c r="P42" s="16"/>
      <c r="Q42" s="16"/>
      <c r="R42" s="14"/>
      <c r="S42" s="14">
        <f t="shared" si="3"/>
        <v>16.5</v>
      </c>
      <c r="T42" s="14">
        <f t="shared" si="4"/>
        <v>16.5</v>
      </c>
      <c r="U42" s="14">
        <v>1.6</v>
      </c>
      <c r="V42" s="14">
        <v>0.6</v>
      </c>
      <c r="W42" s="14">
        <v>2.8</v>
      </c>
      <c r="X42" s="14">
        <v>2.2000000000000002</v>
      </c>
      <c r="Y42" s="14">
        <v>0.2</v>
      </c>
      <c r="Z42" s="14" t="s">
        <v>82</v>
      </c>
      <c r="AA42" s="14">
        <f t="shared" si="5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33</v>
      </c>
      <c r="C43" s="1">
        <v>175</v>
      </c>
      <c r="D43" s="1">
        <v>128</v>
      </c>
      <c r="E43" s="1">
        <v>109</v>
      </c>
      <c r="F43" s="1">
        <v>179</v>
      </c>
      <c r="G43" s="6">
        <v>0.9</v>
      </c>
      <c r="H43" s="1">
        <v>180</v>
      </c>
      <c r="I43" s="1" t="s">
        <v>34</v>
      </c>
      <c r="J43" s="1">
        <v>108</v>
      </c>
      <c r="K43" s="1">
        <f t="shared" si="15"/>
        <v>1</v>
      </c>
      <c r="L43" s="1"/>
      <c r="M43" s="1"/>
      <c r="N43" s="1"/>
      <c r="O43" s="1">
        <f t="shared" si="2"/>
        <v>21.8</v>
      </c>
      <c r="P43" s="5">
        <f>13*O43-F43</f>
        <v>104.40000000000003</v>
      </c>
      <c r="Q43" s="5"/>
      <c r="R43" s="1"/>
      <c r="S43" s="1">
        <f t="shared" si="3"/>
        <v>13.000000000000002</v>
      </c>
      <c r="T43" s="1">
        <f t="shared" si="4"/>
        <v>8.2110091743119256</v>
      </c>
      <c r="U43" s="1">
        <v>20.399999999999999</v>
      </c>
      <c r="V43" s="1">
        <v>27.2</v>
      </c>
      <c r="W43" s="1">
        <v>18.399999999999999</v>
      </c>
      <c r="X43" s="1">
        <v>31.6</v>
      </c>
      <c r="Y43" s="1">
        <v>26.4</v>
      </c>
      <c r="Z43" s="1"/>
      <c r="AA43" s="1">
        <f t="shared" si="5"/>
        <v>93.960000000000036</v>
      </c>
      <c r="AB43" s="6">
        <v>8</v>
      </c>
      <c r="AC43" s="9">
        <f>MROUND(P43,AB43)/AB43</f>
        <v>13</v>
      </c>
      <c r="AD43" s="1">
        <f>AC43*AB43*G43</f>
        <v>93.600000000000009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84</v>
      </c>
      <c r="B44" s="14" t="s">
        <v>33</v>
      </c>
      <c r="C44" s="14">
        <v>52</v>
      </c>
      <c r="D44" s="20">
        <v>16</v>
      </c>
      <c r="E44" s="19">
        <v>16</v>
      </c>
      <c r="F44" s="19">
        <v>48</v>
      </c>
      <c r="G44" s="15">
        <v>0</v>
      </c>
      <c r="H44" s="14">
        <v>180</v>
      </c>
      <c r="I44" s="14" t="s">
        <v>47</v>
      </c>
      <c r="J44" s="14">
        <v>16</v>
      </c>
      <c r="K44" s="14">
        <f t="shared" si="15"/>
        <v>0</v>
      </c>
      <c r="L44" s="14"/>
      <c r="M44" s="14"/>
      <c r="N44" s="14"/>
      <c r="O44" s="14">
        <f t="shared" si="2"/>
        <v>3.2</v>
      </c>
      <c r="P44" s="16"/>
      <c r="Q44" s="16"/>
      <c r="R44" s="14"/>
      <c r="S44" s="14">
        <f t="shared" si="3"/>
        <v>15</v>
      </c>
      <c r="T44" s="14">
        <f t="shared" si="4"/>
        <v>15</v>
      </c>
      <c r="U44" s="14">
        <v>4.5999999999999996</v>
      </c>
      <c r="V44" s="14">
        <v>2.4</v>
      </c>
      <c r="W44" s="14">
        <v>1.6</v>
      </c>
      <c r="X44" s="14">
        <v>3.6</v>
      </c>
      <c r="Y44" s="14">
        <v>2.4</v>
      </c>
      <c r="Z44" s="14" t="s">
        <v>85</v>
      </c>
      <c r="AA44" s="14">
        <f t="shared" si="5"/>
        <v>0</v>
      </c>
      <c r="AB44" s="15">
        <v>0</v>
      </c>
      <c r="AC44" s="17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3" t="s">
        <v>86</v>
      </c>
      <c r="B45" s="1" t="s">
        <v>33</v>
      </c>
      <c r="C45" s="1"/>
      <c r="D45" s="1"/>
      <c r="E45" s="19">
        <f>E44</f>
        <v>16</v>
      </c>
      <c r="F45" s="19">
        <f>F44</f>
        <v>48</v>
      </c>
      <c r="G45" s="6">
        <v>0.43</v>
      </c>
      <c r="H45" s="1">
        <v>180</v>
      </c>
      <c r="I45" s="1" t="s">
        <v>34</v>
      </c>
      <c r="J45" s="1"/>
      <c r="K45" s="1">
        <f t="shared" si="15"/>
        <v>16</v>
      </c>
      <c r="L45" s="1"/>
      <c r="M45" s="1"/>
      <c r="N45" s="1"/>
      <c r="O45" s="1">
        <f t="shared" si="2"/>
        <v>3.2</v>
      </c>
      <c r="P45" s="5"/>
      <c r="Q45" s="5"/>
      <c r="R45" s="1"/>
      <c r="S45" s="1">
        <f t="shared" si="3"/>
        <v>15</v>
      </c>
      <c r="T45" s="1">
        <f t="shared" si="4"/>
        <v>15</v>
      </c>
      <c r="U45" s="1">
        <v>4.5999999999999996</v>
      </c>
      <c r="V45" s="1">
        <v>5.6</v>
      </c>
      <c r="W45" s="1">
        <v>1.6</v>
      </c>
      <c r="X45" s="1">
        <v>3.6</v>
      </c>
      <c r="Y45" s="1">
        <v>8.8000000000000007</v>
      </c>
      <c r="Z45" s="1" t="s">
        <v>85</v>
      </c>
      <c r="AA45" s="1">
        <f t="shared" si="5"/>
        <v>0</v>
      </c>
      <c r="AB45" s="6">
        <v>16</v>
      </c>
      <c r="AC45" s="9">
        <f t="shared" ref="AC45:AC50" si="16">MROUND(P45,AB45)/AB45</f>
        <v>0</v>
      </c>
      <c r="AD45" s="1">
        <f t="shared" ref="AD45:AD50" si="17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33</v>
      </c>
      <c r="C46" s="1">
        <v>284</v>
      </c>
      <c r="D46" s="1">
        <v>576</v>
      </c>
      <c r="E46" s="1">
        <v>125</v>
      </c>
      <c r="F46" s="1">
        <v>441</v>
      </c>
      <c r="G46" s="6">
        <v>0.9</v>
      </c>
      <c r="H46" s="1">
        <v>180</v>
      </c>
      <c r="I46" s="1" t="s">
        <v>34</v>
      </c>
      <c r="J46" s="1">
        <v>127</v>
      </c>
      <c r="K46" s="1">
        <f t="shared" si="15"/>
        <v>-2</v>
      </c>
      <c r="L46" s="1"/>
      <c r="M46" s="1"/>
      <c r="N46" s="1"/>
      <c r="O46" s="1">
        <f t="shared" si="2"/>
        <v>25</v>
      </c>
      <c r="P46" s="5"/>
      <c r="Q46" s="5"/>
      <c r="R46" s="1"/>
      <c r="S46" s="1">
        <f t="shared" si="3"/>
        <v>17.64</v>
      </c>
      <c r="T46" s="1">
        <f t="shared" si="4"/>
        <v>17.64</v>
      </c>
      <c r="U46" s="1">
        <v>21.8</v>
      </c>
      <c r="V46" s="1">
        <v>28.2</v>
      </c>
      <c r="W46" s="1">
        <v>27.8</v>
      </c>
      <c r="X46" s="1">
        <v>42.8</v>
      </c>
      <c r="Y46" s="1">
        <v>33.799999999999997</v>
      </c>
      <c r="Z46" s="1"/>
      <c r="AA46" s="1">
        <f t="shared" si="5"/>
        <v>0</v>
      </c>
      <c r="AB46" s="6">
        <v>8</v>
      </c>
      <c r="AC46" s="9">
        <f t="shared" si="16"/>
        <v>0</v>
      </c>
      <c r="AD46" s="1">
        <f t="shared" si="1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33</v>
      </c>
      <c r="C47" s="1">
        <v>73</v>
      </c>
      <c r="D47" s="1">
        <v>208</v>
      </c>
      <c r="E47" s="1">
        <v>45</v>
      </c>
      <c r="F47" s="1">
        <v>26</v>
      </c>
      <c r="G47" s="6">
        <v>0.43</v>
      </c>
      <c r="H47" s="1">
        <v>180</v>
      </c>
      <c r="I47" s="1" t="s">
        <v>34</v>
      </c>
      <c r="J47" s="1">
        <v>37</v>
      </c>
      <c r="K47" s="1">
        <f t="shared" si="15"/>
        <v>8</v>
      </c>
      <c r="L47" s="1"/>
      <c r="M47" s="1"/>
      <c r="N47" s="1"/>
      <c r="O47" s="1">
        <f t="shared" si="2"/>
        <v>9</v>
      </c>
      <c r="P47" s="5">
        <f>12*O47-F47</f>
        <v>82</v>
      </c>
      <c r="Q47" s="5"/>
      <c r="R47" s="1"/>
      <c r="S47" s="1">
        <f t="shared" si="3"/>
        <v>12</v>
      </c>
      <c r="T47" s="1">
        <f t="shared" si="4"/>
        <v>2.8888888888888888</v>
      </c>
      <c r="U47" s="1">
        <v>4.4000000000000004</v>
      </c>
      <c r="V47" s="1">
        <v>1.8</v>
      </c>
      <c r="W47" s="1">
        <v>7.2</v>
      </c>
      <c r="X47" s="1">
        <v>7.4</v>
      </c>
      <c r="Y47" s="1">
        <v>5.6</v>
      </c>
      <c r="Z47" s="1"/>
      <c r="AA47" s="1">
        <f t="shared" si="5"/>
        <v>35.26</v>
      </c>
      <c r="AB47" s="6">
        <v>16</v>
      </c>
      <c r="AC47" s="9">
        <f t="shared" si="16"/>
        <v>5</v>
      </c>
      <c r="AD47" s="1">
        <f t="shared" si="17"/>
        <v>34.4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89</v>
      </c>
      <c r="B48" s="1" t="s">
        <v>42</v>
      </c>
      <c r="C48" s="1">
        <v>610</v>
      </c>
      <c r="D48" s="1">
        <v>990</v>
      </c>
      <c r="E48" s="1">
        <v>500</v>
      </c>
      <c r="F48" s="1">
        <v>1020</v>
      </c>
      <c r="G48" s="6">
        <v>1</v>
      </c>
      <c r="H48" s="1">
        <v>180</v>
      </c>
      <c r="I48" s="1" t="s">
        <v>34</v>
      </c>
      <c r="J48" s="1">
        <v>500</v>
      </c>
      <c r="K48" s="1">
        <f t="shared" si="15"/>
        <v>0</v>
      </c>
      <c r="L48" s="1"/>
      <c r="M48" s="1"/>
      <c r="N48" s="1"/>
      <c r="O48" s="1">
        <f t="shared" si="2"/>
        <v>100</v>
      </c>
      <c r="P48" s="5">
        <f>13*O48-F48</f>
        <v>280</v>
      </c>
      <c r="Q48" s="5"/>
      <c r="R48" s="1"/>
      <c r="S48" s="1">
        <f t="shared" si="3"/>
        <v>13</v>
      </c>
      <c r="T48" s="1">
        <f t="shared" si="4"/>
        <v>10.199999999999999</v>
      </c>
      <c r="U48" s="1">
        <v>101</v>
      </c>
      <c r="V48" s="1">
        <v>96</v>
      </c>
      <c r="W48" s="1">
        <v>79</v>
      </c>
      <c r="X48" s="1">
        <v>99</v>
      </c>
      <c r="Y48" s="1">
        <v>102</v>
      </c>
      <c r="Z48" s="1"/>
      <c r="AA48" s="1">
        <f t="shared" si="5"/>
        <v>280</v>
      </c>
      <c r="AB48" s="6">
        <v>5</v>
      </c>
      <c r="AC48" s="9">
        <f t="shared" si="16"/>
        <v>56</v>
      </c>
      <c r="AD48" s="1">
        <f t="shared" si="17"/>
        <v>280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33</v>
      </c>
      <c r="C49" s="1">
        <v>247</v>
      </c>
      <c r="D49" s="1">
        <v>1064</v>
      </c>
      <c r="E49" s="1">
        <v>238</v>
      </c>
      <c r="F49" s="1">
        <v>691</v>
      </c>
      <c r="G49" s="6">
        <v>0.9</v>
      </c>
      <c r="H49" s="1">
        <v>180</v>
      </c>
      <c r="I49" s="1" t="s">
        <v>34</v>
      </c>
      <c r="J49" s="1">
        <v>234</v>
      </c>
      <c r="K49" s="1">
        <f t="shared" si="15"/>
        <v>4</v>
      </c>
      <c r="L49" s="1"/>
      <c r="M49" s="1"/>
      <c r="N49" s="1"/>
      <c r="O49" s="1">
        <f t="shared" si="2"/>
        <v>47.6</v>
      </c>
      <c r="P49" s="5"/>
      <c r="Q49" s="5"/>
      <c r="R49" s="1"/>
      <c r="S49" s="1">
        <f t="shared" si="3"/>
        <v>14.516806722689076</v>
      </c>
      <c r="T49" s="1">
        <f t="shared" si="4"/>
        <v>14.516806722689076</v>
      </c>
      <c r="U49" s="1">
        <v>32.6</v>
      </c>
      <c r="V49" s="1">
        <v>38.200000000000003</v>
      </c>
      <c r="W49" s="1">
        <v>38.799999999999997</v>
      </c>
      <c r="X49" s="1">
        <v>50.8</v>
      </c>
      <c r="Y49" s="1">
        <v>55.8</v>
      </c>
      <c r="Z49" s="1"/>
      <c r="AA49" s="1">
        <f t="shared" si="5"/>
        <v>0</v>
      </c>
      <c r="AB49" s="6">
        <v>8</v>
      </c>
      <c r="AC49" s="9">
        <f t="shared" si="16"/>
        <v>0</v>
      </c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33</v>
      </c>
      <c r="C50" s="1">
        <v>2</v>
      </c>
      <c r="D50" s="1">
        <v>16</v>
      </c>
      <c r="E50" s="1">
        <v>1</v>
      </c>
      <c r="F50" s="1">
        <v>17</v>
      </c>
      <c r="G50" s="6">
        <v>0.43</v>
      </c>
      <c r="H50" s="1">
        <v>180</v>
      </c>
      <c r="I50" s="1" t="s">
        <v>34</v>
      </c>
      <c r="J50" s="1">
        <v>12</v>
      </c>
      <c r="K50" s="1">
        <f t="shared" si="15"/>
        <v>-11</v>
      </c>
      <c r="L50" s="1"/>
      <c r="M50" s="1"/>
      <c r="N50" s="1"/>
      <c r="O50" s="1">
        <f t="shared" si="2"/>
        <v>0.2</v>
      </c>
      <c r="P50" s="5"/>
      <c r="Q50" s="5"/>
      <c r="R50" s="1"/>
      <c r="S50" s="1">
        <f t="shared" si="3"/>
        <v>85</v>
      </c>
      <c r="T50" s="1">
        <f t="shared" si="4"/>
        <v>85</v>
      </c>
      <c r="U50" s="1">
        <v>1.8</v>
      </c>
      <c r="V50" s="1">
        <v>14</v>
      </c>
      <c r="W50" s="1">
        <v>3.6</v>
      </c>
      <c r="X50" s="1">
        <v>7.6</v>
      </c>
      <c r="Y50" s="1">
        <v>9.6</v>
      </c>
      <c r="Z50" s="1"/>
      <c r="AA50" s="1">
        <f t="shared" si="5"/>
        <v>0</v>
      </c>
      <c r="AB50" s="6">
        <v>16</v>
      </c>
      <c r="AC50" s="9">
        <f t="shared" si="16"/>
        <v>0</v>
      </c>
      <c r="AD50" s="1">
        <f t="shared" si="1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4" t="s">
        <v>92</v>
      </c>
      <c r="B51" s="14" t="s">
        <v>33</v>
      </c>
      <c r="C51" s="14">
        <v>87</v>
      </c>
      <c r="D51" s="14"/>
      <c r="E51" s="14"/>
      <c r="F51" s="14">
        <v>87</v>
      </c>
      <c r="G51" s="15">
        <v>0</v>
      </c>
      <c r="H51" s="14">
        <v>90</v>
      </c>
      <c r="I51" s="14" t="s">
        <v>47</v>
      </c>
      <c r="J51" s="14">
        <v>3</v>
      </c>
      <c r="K51" s="14">
        <f t="shared" si="15"/>
        <v>-3</v>
      </c>
      <c r="L51" s="14"/>
      <c r="M51" s="14"/>
      <c r="N51" s="14"/>
      <c r="O51" s="14">
        <f t="shared" si="2"/>
        <v>0</v>
      </c>
      <c r="P51" s="16"/>
      <c r="Q51" s="16"/>
      <c r="R51" s="14"/>
      <c r="S51" s="14" t="e">
        <f t="shared" si="3"/>
        <v>#DIV/0!</v>
      </c>
      <c r="T51" s="14" t="e">
        <f t="shared" si="4"/>
        <v>#DIV/0!</v>
      </c>
      <c r="U51" s="14">
        <v>0</v>
      </c>
      <c r="V51" s="14">
        <v>0</v>
      </c>
      <c r="W51" s="14">
        <v>1.8</v>
      </c>
      <c r="X51" s="14">
        <v>0</v>
      </c>
      <c r="Y51" s="14">
        <v>0</v>
      </c>
      <c r="Z51" s="14" t="s">
        <v>52</v>
      </c>
      <c r="AA51" s="14">
        <f t="shared" si="5"/>
        <v>0</v>
      </c>
      <c r="AB51" s="15">
        <v>0</v>
      </c>
      <c r="AC51" s="17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93</v>
      </c>
      <c r="B52" s="1" t="s">
        <v>33</v>
      </c>
      <c r="C52" s="1"/>
      <c r="D52" s="1">
        <v>80</v>
      </c>
      <c r="E52" s="1">
        <v>42</v>
      </c>
      <c r="F52" s="1">
        <v>38</v>
      </c>
      <c r="G52" s="6">
        <v>0.7</v>
      </c>
      <c r="H52" s="1">
        <v>180</v>
      </c>
      <c r="I52" s="1" t="s">
        <v>34</v>
      </c>
      <c r="J52" s="1">
        <v>41</v>
      </c>
      <c r="K52" s="1">
        <f t="shared" si="15"/>
        <v>1</v>
      </c>
      <c r="L52" s="1"/>
      <c r="M52" s="1"/>
      <c r="N52" s="1"/>
      <c r="O52" s="1">
        <f t="shared" si="2"/>
        <v>8.4</v>
      </c>
      <c r="P52" s="5">
        <f t="shared" ref="P52:P53" si="18">13*O52-F52</f>
        <v>71.2</v>
      </c>
      <c r="Q52" s="5"/>
      <c r="R52" s="1"/>
      <c r="S52" s="1">
        <f t="shared" si="3"/>
        <v>13</v>
      </c>
      <c r="T52" s="1">
        <f t="shared" si="4"/>
        <v>4.5238095238095237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22" t="s">
        <v>94</v>
      </c>
      <c r="AA52" s="1">
        <f t="shared" si="5"/>
        <v>49.839999999999996</v>
      </c>
      <c r="AB52" s="6">
        <v>8</v>
      </c>
      <c r="AC52" s="9">
        <f t="shared" ref="AC52:AC59" si="19">MROUND(P52,AB52)/AB52</f>
        <v>9</v>
      </c>
      <c r="AD52" s="1">
        <f t="shared" ref="AD52:AD59" si="20">AC52*AB52*G52</f>
        <v>50.4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3" t="s">
        <v>95</v>
      </c>
      <c r="B53" s="1" t="s">
        <v>33</v>
      </c>
      <c r="C53" s="1"/>
      <c r="D53" s="1">
        <v>80</v>
      </c>
      <c r="E53" s="1">
        <v>45</v>
      </c>
      <c r="F53" s="1">
        <v>35</v>
      </c>
      <c r="G53" s="6">
        <v>0.7</v>
      </c>
      <c r="H53" s="1">
        <v>180</v>
      </c>
      <c r="I53" s="1" t="s">
        <v>34</v>
      </c>
      <c r="J53" s="1">
        <v>44</v>
      </c>
      <c r="K53" s="1">
        <f t="shared" si="15"/>
        <v>1</v>
      </c>
      <c r="L53" s="1"/>
      <c r="M53" s="1"/>
      <c r="N53" s="1"/>
      <c r="O53" s="1">
        <f t="shared" si="2"/>
        <v>9</v>
      </c>
      <c r="P53" s="5">
        <f t="shared" si="18"/>
        <v>82</v>
      </c>
      <c r="Q53" s="5"/>
      <c r="R53" s="1"/>
      <c r="S53" s="1">
        <f t="shared" si="3"/>
        <v>13</v>
      </c>
      <c r="T53" s="1">
        <f t="shared" si="4"/>
        <v>3.8888888888888888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22" t="s">
        <v>94</v>
      </c>
      <c r="AA53" s="1">
        <f t="shared" si="5"/>
        <v>57.4</v>
      </c>
      <c r="AB53" s="6">
        <v>8</v>
      </c>
      <c r="AC53" s="9">
        <f t="shared" si="19"/>
        <v>10</v>
      </c>
      <c r="AD53" s="1">
        <f t="shared" si="20"/>
        <v>56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3" t="s">
        <v>96</v>
      </c>
      <c r="B54" s="1" t="s">
        <v>33</v>
      </c>
      <c r="C54" s="1"/>
      <c r="D54" s="1">
        <v>80</v>
      </c>
      <c r="E54" s="1">
        <v>56</v>
      </c>
      <c r="F54" s="1">
        <v>24</v>
      </c>
      <c r="G54" s="6">
        <v>0.7</v>
      </c>
      <c r="H54" s="1">
        <v>180</v>
      </c>
      <c r="I54" s="1" t="s">
        <v>34</v>
      </c>
      <c r="J54" s="1">
        <v>54</v>
      </c>
      <c r="K54" s="1">
        <f t="shared" si="15"/>
        <v>2</v>
      </c>
      <c r="L54" s="1"/>
      <c r="M54" s="1"/>
      <c r="N54" s="1"/>
      <c r="O54" s="1">
        <f t="shared" si="2"/>
        <v>11.2</v>
      </c>
      <c r="P54" s="5">
        <f>12*O54-F54</f>
        <v>110.39999999999998</v>
      </c>
      <c r="Q54" s="5"/>
      <c r="R54" s="1"/>
      <c r="S54" s="1">
        <f t="shared" si="3"/>
        <v>11.999999999999998</v>
      </c>
      <c r="T54" s="1">
        <f t="shared" si="4"/>
        <v>2.1428571428571428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22" t="s">
        <v>94</v>
      </c>
      <c r="AA54" s="1">
        <f t="shared" si="5"/>
        <v>77.279999999999973</v>
      </c>
      <c r="AB54" s="6">
        <v>8</v>
      </c>
      <c r="AC54" s="9">
        <f t="shared" si="19"/>
        <v>14</v>
      </c>
      <c r="AD54" s="1">
        <f t="shared" si="20"/>
        <v>78.399999999999991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33</v>
      </c>
      <c r="C55" s="1">
        <v>438</v>
      </c>
      <c r="D55" s="1"/>
      <c r="E55" s="1">
        <v>79</v>
      </c>
      <c r="F55" s="1">
        <v>359</v>
      </c>
      <c r="G55" s="6">
        <v>0.7</v>
      </c>
      <c r="H55" s="1">
        <v>180</v>
      </c>
      <c r="I55" s="1" t="s">
        <v>34</v>
      </c>
      <c r="J55" s="1">
        <v>77</v>
      </c>
      <c r="K55" s="1">
        <f t="shared" si="15"/>
        <v>2</v>
      </c>
      <c r="L55" s="1"/>
      <c r="M55" s="1"/>
      <c r="N55" s="1"/>
      <c r="O55" s="1">
        <f t="shared" si="2"/>
        <v>15.8</v>
      </c>
      <c r="P55" s="5"/>
      <c r="Q55" s="5"/>
      <c r="R55" s="1"/>
      <c r="S55" s="1">
        <f t="shared" si="3"/>
        <v>22.721518987341771</v>
      </c>
      <c r="T55" s="1">
        <f t="shared" si="4"/>
        <v>22.721518987341771</v>
      </c>
      <c r="U55" s="1">
        <v>14.4</v>
      </c>
      <c r="V55" s="1">
        <v>10.199999999999999</v>
      </c>
      <c r="W55" s="1">
        <v>12.8</v>
      </c>
      <c r="X55" s="1">
        <v>44.6</v>
      </c>
      <c r="Y55" s="1">
        <v>3</v>
      </c>
      <c r="Z55" s="18" t="s">
        <v>98</v>
      </c>
      <c r="AA55" s="1">
        <f t="shared" si="5"/>
        <v>0</v>
      </c>
      <c r="AB55" s="6">
        <v>8</v>
      </c>
      <c r="AC55" s="9">
        <f t="shared" si="19"/>
        <v>0</v>
      </c>
      <c r="AD55" s="1">
        <f t="shared" si="2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33</v>
      </c>
      <c r="C56" s="1">
        <v>56</v>
      </c>
      <c r="D56" s="1">
        <v>96</v>
      </c>
      <c r="E56" s="1">
        <v>56</v>
      </c>
      <c r="F56" s="1">
        <v>92</v>
      </c>
      <c r="G56" s="6">
        <v>0.9</v>
      </c>
      <c r="H56" s="1">
        <v>180</v>
      </c>
      <c r="I56" s="1" t="s">
        <v>34</v>
      </c>
      <c r="J56" s="1">
        <v>82</v>
      </c>
      <c r="K56" s="1">
        <f t="shared" si="15"/>
        <v>-26</v>
      </c>
      <c r="L56" s="1"/>
      <c r="M56" s="1"/>
      <c r="N56" s="1"/>
      <c r="O56" s="1">
        <f t="shared" si="2"/>
        <v>11.2</v>
      </c>
      <c r="P56" s="5">
        <f>13*O56-F56</f>
        <v>53.599999999999994</v>
      </c>
      <c r="Q56" s="5"/>
      <c r="R56" s="1"/>
      <c r="S56" s="1">
        <f t="shared" si="3"/>
        <v>13</v>
      </c>
      <c r="T56" s="1">
        <f t="shared" si="4"/>
        <v>8.2142857142857153</v>
      </c>
      <c r="U56" s="1">
        <v>10.8</v>
      </c>
      <c r="V56" s="1">
        <v>15.2</v>
      </c>
      <c r="W56" s="1">
        <v>12</v>
      </c>
      <c r="X56" s="1">
        <v>15</v>
      </c>
      <c r="Y56" s="1">
        <v>18.399999999999999</v>
      </c>
      <c r="Z56" s="1"/>
      <c r="AA56" s="1">
        <f t="shared" si="5"/>
        <v>48.239999999999995</v>
      </c>
      <c r="AB56" s="6">
        <v>8</v>
      </c>
      <c r="AC56" s="9">
        <f t="shared" si="19"/>
        <v>7</v>
      </c>
      <c r="AD56" s="1">
        <f t="shared" si="20"/>
        <v>50.4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33</v>
      </c>
      <c r="C57" s="1">
        <v>170</v>
      </c>
      <c r="D57" s="1"/>
      <c r="E57" s="1">
        <v>87</v>
      </c>
      <c r="F57" s="1">
        <v>71</v>
      </c>
      <c r="G57" s="6">
        <v>0.9</v>
      </c>
      <c r="H57" s="1">
        <v>180</v>
      </c>
      <c r="I57" s="1" t="s">
        <v>34</v>
      </c>
      <c r="J57" s="1">
        <v>85</v>
      </c>
      <c r="K57" s="1">
        <f t="shared" si="15"/>
        <v>2</v>
      </c>
      <c r="L57" s="1"/>
      <c r="M57" s="1"/>
      <c r="N57" s="1"/>
      <c r="O57" s="1">
        <f t="shared" si="2"/>
        <v>17.399999999999999</v>
      </c>
      <c r="P57" s="5">
        <f>12*O57-F57</f>
        <v>137.79999999999998</v>
      </c>
      <c r="Q57" s="5"/>
      <c r="R57" s="1"/>
      <c r="S57" s="1">
        <f t="shared" si="3"/>
        <v>12</v>
      </c>
      <c r="T57" s="1">
        <f t="shared" si="4"/>
        <v>4.0804597701149428</v>
      </c>
      <c r="U57" s="1">
        <v>10.4</v>
      </c>
      <c r="V57" s="1">
        <v>11.4</v>
      </c>
      <c r="W57" s="1">
        <v>18</v>
      </c>
      <c r="X57" s="1">
        <v>12.8</v>
      </c>
      <c r="Y57" s="1">
        <v>16.600000000000001</v>
      </c>
      <c r="Z57" s="1"/>
      <c r="AA57" s="1">
        <f t="shared" si="5"/>
        <v>124.01999999999998</v>
      </c>
      <c r="AB57" s="6">
        <v>8</v>
      </c>
      <c r="AC57" s="9">
        <f t="shared" si="19"/>
        <v>17</v>
      </c>
      <c r="AD57" s="1">
        <f t="shared" si="20"/>
        <v>122.4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42</v>
      </c>
      <c r="C58" s="1">
        <v>280</v>
      </c>
      <c r="D58" s="1">
        <v>2995</v>
      </c>
      <c r="E58" s="1">
        <v>205</v>
      </c>
      <c r="F58" s="1">
        <v>1065</v>
      </c>
      <c r="G58" s="6">
        <v>1</v>
      </c>
      <c r="H58" s="1">
        <v>180</v>
      </c>
      <c r="I58" s="1" t="s">
        <v>34</v>
      </c>
      <c r="J58" s="1">
        <v>205</v>
      </c>
      <c r="K58" s="1">
        <f t="shared" si="15"/>
        <v>0</v>
      </c>
      <c r="L58" s="1"/>
      <c r="M58" s="1"/>
      <c r="N58" s="1"/>
      <c r="O58" s="1">
        <f t="shared" si="2"/>
        <v>41</v>
      </c>
      <c r="P58" s="5"/>
      <c r="Q58" s="5"/>
      <c r="R58" s="1"/>
      <c r="S58" s="1">
        <f t="shared" si="3"/>
        <v>25.975609756097562</v>
      </c>
      <c r="T58" s="1">
        <f t="shared" si="4"/>
        <v>25.975609756097562</v>
      </c>
      <c r="U58" s="1">
        <v>28</v>
      </c>
      <c r="V58" s="1">
        <v>35</v>
      </c>
      <c r="W58" s="1">
        <v>39</v>
      </c>
      <c r="X58" s="1">
        <v>34</v>
      </c>
      <c r="Y58" s="1">
        <v>40</v>
      </c>
      <c r="Z58" s="1"/>
      <c r="AA58" s="1">
        <f t="shared" si="5"/>
        <v>0</v>
      </c>
      <c r="AB58" s="6">
        <v>5</v>
      </c>
      <c r="AC58" s="9">
        <f t="shared" si="19"/>
        <v>0</v>
      </c>
      <c r="AD58" s="1">
        <f t="shared" si="2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33</v>
      </c>
      <c r="C59" s="1">
        <v>26</v>
      </c>
      <c r="D59" s="1">
        <v>910</v>
      </c>
      <c r="E59" s="1">
        <v>7</v>
      </c>
      <c r="F59" s="1">
        <v>19</v>
      </c>
      <c r="G59" s="6">
        <v>1</v>
      </c>
      <c r="H59" s="1">
        <v>180</v>
      </c>
      <c r="I59" s="1" t="s">
        <v>34</v>
      </c>
      <c r="J59" s="1">
        <v>8</v>
      </c>
      <c r="K59" s="1">
        <f t="shared" si="15"/>
        <v>-1</v>
      </c>
      <c r="L59" s="1"/>
      <c r="M59" s="1"/>
      <c r="N59" s="1"/>
      <c r="O59" s="1">
        <f t="shared" si="2"/>
        <v>1.4</v>
      </c>
      <c r="P59" s="5"/>
      <c r="Q59" s="5"/>
      <c r="R59" s="1"/>
      <c r="S59" s="1">
        <f t="shared" si="3"/>
        <v>13.571428571428573</v>
      </c>
      <c r="T59" s="1">
        <f t="shared" si="4"/>
        <v>13.571428571428573</v>
      </c>
      <c r="U59" s="1">
        <v>0.2</v>
      </c>
      <c r="V59" s="1">
        <v>0.6</v>
      </c>
      <c r="W59" s="1">
        <v>1.2</v>
      </c>
      <c r="X59" s="1">
        <v>0.6</v>
      </c>
      <c r="Y59" s="1">
        <v>1.8</v>
      </c>
      <c r="Z59" s="18" t="s">
        <v>52</v>
      </c>
      <c r="AA59" s="1">
        <f t="shared" si="5"/>
        <v>0</v>
      </c>
      <c r="AB59" s="6">
        <v>5</v>
      </c>
      <c r="AC59" s="9">
        <f t="shared" si="19"/>
        <v>0</v>
      </c>
      <c r="AD59" s="1">
        <f t="shared" si="20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4" t="s">
        <v>103</v>
      </c>
      <c r="B60" s="14" t="s">
        <v>33</v>
      </c>
      <c r="C60" s="14">
        <v>537</v>
      </c>
      <c r="D60" s="14"/>
      <c r="E60" s="14">
        <v>13</v>
      </c>
      <c r="F60" s="14">
        <v>522</v>
      </c>
      <c r="G60" s="15">
        <v>0</v>
      </c>
      <c r="H60" s="14">
        <v>180</v>
      </c>
      <c r="I60" s="14" t="s">
        <v>47</v>
      </c>
      <c r="J60" s="14">
        <v>14</v>
      </c>
      <c r="K60" s="14">
        <f t="shared" si="15"/>
        <v>-1</v>
      </c>
      <c r="L60" s="14"/>
      <c r="M60" s="14"/>
      <c r="N60" s="14"/>
      <c r="O60" s="14">
        <f t="shared" si="2"/>
        <v>2.6</v>
      </c>
      <c r="P60" s="16"/>
      <c r="Q60" s="16"/>
      <c r="R60" s="14"/>
      <c r="S60" s="14">
        <f t="shared" si="3"/>
        <v>200.76923076923077</v>
      </c>
      <c r="T60" s="14">
        <f t="shared" si="4"/>
        <v>200.76923076923077</v>
      </c>
      <c r="U60" s="14">
        <v>1.6</v>
      </c>
      <c r="V60" s="14">
        <v>1.6</v>
      </c>
      <c r="W60" s="14">
        <v>1.6</v>
      </c>
      <c r="X60" s="14">
        <v>1.6</v>
      </c>
      <c r="Y60" s="14">
        <v>2.8</v>
      </c>
      <c r="Z60" s="23" t="s">
        <v>52</v>
      </c>
      <c r="AA60" s="14">
        <f t="shared" si="5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4" t="s">
        <v>104</v>
      </c>
      <c r="B61" s="14" t="s">
        <v>33</v>
      </c>
      <c r="C61" s="14">
        <v>36</v>
      </c>
      <c r="D61" s="14"/>
      <c r="E61" s="14">
        <v>24</v>
      </c>
      <c r="F61" s="14">
        <v>10</v>
      </c>
      <c r="G61" s="15">
        <v>0</v>
      </c>
      <c r="H61" s="14">
        <v>180</v>
      </c>
      <c r="I61" s="21" t="s">
        <v>47</v>
      </c>
      <c r="J61" s="14">
        <v>22</v>
      </c>
      <c r="K61" s="14">
        <f t="shared" si="15"/>
        <v>2</v>
      </c>
      <c r="L61" s="14"/>
      <c r="M61" s="14"/>
      <c r="N61" s="14"/>
      <c r="O61" s="14">
        <f t="shared" si="2"/>
        <v>4.8</v>
      </c>
      <c r="P61" s="16"/>
      <c r="Q61" s="16"/>
      <c r="R61" s="14"/>
      <c r="S61" s="14">
        <f t="shared" si="3"/>
        <v>2.0833333333333335</v>
      </c>
      <c r="T61" s="14">
        <f t="shared" si="4"/>
        <v>2.0833333333333335</v>
      </c>
      <c r="U61" s="14">
        <v>3.8</v>
      </c>
      <c r="V61" s="14">
        <v>6.6</v>
      </c>
      <c r="W61" s="14">
        <v>2.6</v>
      </c>
      <c r="X61" s="14">
        <v>1.8</v>
      </c>
      <c r="Y61" s="14">
        <v>3.6</v>
      </c>
      <c r="Z61" s="14" t="s">
        <v>105</v>
      </c>
      <c r="AA61" s="14">
        <f t="shared" si="5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33</v>
      </c>
      <c r="C62" s="1">
        <v>33</v>
      </c>
      <c r="D62" s="1"/>
      <c r="E62" s="1">
        <v>3</v>
      </c>
      <c r="F62" s="1">
        <v>30</v>
      </c>
      <c r="G62" s="6">
        <v>0.2</v>
      </c>
      <c r="H62" s="1">
        <v>180</v>
      </c>
      <c r="I62" s="1" t="s">
        <v>34</v>
      </c>
      <c r="J62" s="1">
        <v>3</v>
      </c>
      <c r="K62" s="1">
        <f t="shared" si="15"/>
        <v>0</v>
      </c>
      <c r="L62" s="1"/>
      <c r="M62" s="1"/>
      <c r="N62" s="1"/>
      <c r="O62" s="1">
        <f t="shared" si="2"/>
        <v>0.6</v>
      </c>
      <c r="P62" s="5"/>
      <c r="Q62" s="5"/>
      <c r="R62" s="1"/>
      <c r="S62" s="1">
        <f t="shared" si="3"/>
        <v>50</v>
      </c>
      <c r="T62" s="1">
        <f t="shared" si="4"/>
        <v>50</v>
      </c>
      <c r="U62" s="1">
        <v>1.6</v>
      </c>
      <c r="V62" s="1">
        <v>1.2</v>
      </c>
      <c r="W62" s="1">
        <v>3.2</v>
      </c>
      <c r="X62" s="1">
        <v>2.2000000000000002</v>
      </c>
      <c r="Y62" s="1">
        <v>4</v>
      </c>
      <c r="Z62" s="18" t="s">
        <v>52</v>
      </c>
      <c r="AA62" s="1">
        <f t="shared" si="5"/>
        <v>0</v>
      </c>
      <c r="AB62" s="6">
        <v>12</v>
      </c>
      <c r="AC62" s="9">
        <f t="shared" ref="AC62:AC63" si="21">MROUND(P62,AB62)/AB62</f>
        <v>0</v>
      </c>
      <c r="AD62" s="1">
        <f t="shared" ref="AD62:AD63" si="22">AC62*AB62*G62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33</v>
      </c>
      <c r="C63" s="1">
        <v>50</v>
      </c>
      <c r="D63" s="1"/>
      <c r="E63" s="1"/>
      <c r="F63" s="1">
        <v>46</v>
      </c>
      <c r="G63" s="6">
        <v>0.2</v>
      </c>
      <c r="H63" s="1">
        <v>180</v>
      </c>
      <c r="I63" s="1" t="s">
        <v>34</v>
      </c>
      <c r="J63" s="1"/>
      <c r="K63" s="1">
        <f t="shared" si="15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2.2000000000000002</v>
      </c>
      <c r="V63" s="1">
        <v>0.6</v>
      </c>
      <c r="W63" s="1">
        <v>4</v>
      </c>
      <c r="X63" s="1">
        <v>0.2</v>
      </c>
      <c r="Y63" s="1">
        <v>3.6</v>
      </c>
      <c r="Z63" s="18" t="s">
        <v>52</v>
      </c>
      <c r="AA63" s="1">
        <f t="shared" si="5"/>
        <v>0</v>
      </c>
      <c r="AB63" s="6">
        <v>8</v>
      </c>
      <c r="AC63" s="9">
        <f t="shared" si="21"/>
        <v>0</v>
      </c>
      <c r="AD63" s="1">
        <f t="shared" si="22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108</v>
      </c>
      <c r="B64" s="14" t="s">
        <v>33</v>
      </c>
      <c r="C64" s="14">
        <v>72</v>
      </c>
      <c r="D64" s="14"/>
      <c r="E64" s="14">
        <v>7</v>
      </c>
      <c r="F64" s="14">
        <v>65</v>
      </c>
      <c r="G64" s="15">
        <v>0</v>
      </c>
      <c r="H64" s="14">
        <v>180</v>
      </c>
      <c r="I64" s="14" t="s">
        <v>47</v>
      </c>
      <c r="J64" s="14">
        <v>7</v>
      </c>
      <c r="K64" s="14">
        <f t="shared" si="15"/>
        <v>0</v>
      </c>
      <c r="L64" s="14"/>
      <c r="M64" s="14"/>
      <c r="N64" s="14"/>
      <c r="O64" s="14">
        <f t="shared" si="2"/>
        <v>1.4</v>
      </c>
      <c r="P64" s="16"/>
      <c r="Q64" s="16"/>
      <c r="R64" s="14"/>
      <c r="S64" s="14">
        <f t="shared" si="3"/>
        <v>46.428571428571431</v>
      </c>
      <c r="T64" s="14">
        <f t="shared" si="4"/>
        <v>46.428571428571431</v>
      </c>
      <c r="U64" s="14">
        <v>0.6</v>
      </c>
      <c r="V64" s="14">
        <v>4.4000000000000004</v>
      </c>
      <c r="W64" s="14">
        <v>1.6</v>
      </c>
      <c r="X64" s="14">
        <v>5</v>
      </c>
      <c r="Y64" s="14">
        <v>1.6</v>
      </c>
      <c r="Z64" s="18" t="s">
        <v>52</v>
      </c>
      <c r="AA64" s="14">
        <f t="shared" si="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109</v>
      </c>
      <c r="B65" s="14" t="s">
        <v>33</v>
      </c>
      <c r="C65" s="14">
        <v>69</v>
      </c>
      <c r="D65" s="14"/>
      <c r="E65" s="14">
        <v>5</v>
      </c>
      <c r="F65" s="14">
        <v>62</v>
      </c>
      <c r="G65" s="15">
        <v>0</v>
      </c>
      <c r="H65" s="14">
        <v>180</v>
      </c>
      <c r="I65" s="14" t="s">
        <v>47</v>
      </c>
      <c r="J65" s="14">
        <v>5</v>
      </c>
      <c r="K65" s="14">
        <f t="shared" si="15"/>
        <v>0</v>
      </c>
      <c r="L65" s="14"/>
      <c r="M65" s="14"/>
      <c r="N65" s="14"/>
      <c r="O65" s="14">
        <f t="shared" si="2"/>
        <v>1</v>
      </c>
      <c r="P65" s="16"/>
      <c r="Q65" s="16"/>
      <c r="R65" s="14"/>
      <c r="S65" s="14">
        <f t="shared" si="3"/>
        <v>62</v>
      </c>
      <c r="T65" s="14">
        <f t="shared" si="4"/>
        <v>62</v>
      </c>
      <c r="U65" s="14">
        <v>1</v>
      </c>
      <c r="V65" s="14">
        <v>5.4</v>
      </c>
      <c r="W65" s="14">
        <v>1.6</v>
      </c>
      <c r="X65" s="14">
        <v>3.4</v>
      </c>
      <c r="Y65" s="14">
        <v>3.6</v>
      </c>
      <c r="Z65" s="18" t="s">
        <v>52</v>
      </c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33</v>
      </c>
      <c r="C66" s="1">
        <v>77</v>
      </c>
      <c r="D66" s="1"/>
      <c r="E66" s="1">
        <v>50</v>
      </c>
      <c r="F66" s="1">
        <v>18</v>
      </c>
      <c r="G66" s="6">
        <v>0.2</v>
      </c>
      <c r="H66" s="1">
        <v>180</v>
      </c>
      <c r="I66" s="1" t="s">
        <v>34</v>
      </c>
      <c r="J66" s="1">
        <v>50</v>
      </c>
      <c r="K66" s="1">
        <f t="shared" ref="K66:K84" si="23">E66-J66</f>
        <v>0</v>
      </c>
      <c r="L66" s="1"/>
      <c r="M66" s="1"/>
      <c r="N66" s="1"/>
      <c r="O66" s="1">
        <f t="shared" si="2"/>
        <v>10</v>
      </c>
      <c r="P66" s="5">
        <f>11*O66-F66</f>
        <v>92</v>
      </c>
      <c r="Q66" s="5"/>
      <c r="R66" s="1"/>
      <c r="S66" s="1">
        <f t="shared" si="3"/>
        <v>11</v>
      </c>
      <c r="T66" s="1">
        <f t="shared" si="4"/>
        <v>1.8</v>
      </c>
      <c r="U66" s="1">
        <v>4.5999999999999996</v>
      </c>
      <c r="V66" s="1">
        <v>0.6</v>
      </c>
      <c r="W66" s="1">
        <v>5.6</v>
      </c>
      <c r="X66" s="1">
        <v>5.4</v>
      </c>
      <c r="Y66" s="1">
        <v>8</v>
      </c>
      <c r="Z66" s="1"/>
      <c r="AA66" s="1">
        <f t="shared" si="5"/>
        <v>18.400000000000002</v>
      </c>
      <c r="AB66" s="6">
        <v>8</v>
      </c>
      <c r="AC66" s="9">
        <f>MROUND(P66,AB66)/AB66</f>
        <v>12</v>
      </c>
      <c r="AD66" s="1">
        <f>AC66*AB66*G66</f>
        <v>19.200000000000003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111</v>
      </c>
      <c r="B67" s="14" t="s">
        <v>33</v>
      </c>
      <c r="C67" s="14">
        <v>11</v>
      </c>
      <c r="D67" s="14"/>
      <c r="E67" s="14"/>
      <c r="F67" s="14">
        <v>11</v>
      </c>
      <c r="G67" s="15">
        <v>0</v>
      </c>
      <c r="H67" s="14" t="e">
        <v>#N/A</v>
      </c>
      <c r="I67" s="14" t="s">
        <v>47</v>
      </c>
      <c r="J67" s="14"/>
      <c r="K67" s="14">
        <f t="shared" si="23"/>
        <v>0</v>
      </c>
      <c r="L67" s="14"/>
      <c r="M67" s="14"/>
      <c r="N67" s="14"/>
      <c r="O67" s="14">
        <f t="shared" ref="O67:O84" si="24">E67/5</f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0.2</v>
      </c>
      <c r="W67" s="14">
        <v>6</v>
      </c>
      <c r="X67" s="14">
        <v>2.6</v>
      </c>
      <c r="Y67" s="14">
        <v>0.2</v>
      </c>
      <c r="Z67" s="23" t="s">
        <v>52</v>
      </c>
      <c r="AA67" s="14">
        <f t="shared" ref="AA67:AA84" si="25">P67*G67</f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112</v>
      </c>
      <c r="B68" s="14" t="s">
        <v>33</v>
      </c>
      <c r="C68" s="14">
        <v>25</v>
      </c>
      <c r="D68" s="14"/>
      <c r="E68" s="14"/>
      <c r="F68" s="14">
        <v>25</v>
      </c>
      <c r="G68" s="15">
        <v>0</v>
      </c>
      <c r="H68" s="14" t="e">
        <v>#N/A</v>
      </c>
      <c r="I68" s="14" t="s">
        <v>47</v>
      </c>
      <c r="J68" s="14"/>
      <c r="K68" s="14">
        <f t="shared" si="23"/>
        <v>0</v>
      </c>
      <c r="L68" s="14"/>
      <c r="M68" s="14"/>
      <c r="N68" s="14"/>
      <c r="O68" s="14">
        <f t="shared" si="24"/>
        <v>0</v>
      </c>
      <c r="P68" s="16"/>
      <c r="Q68" s="16"/>
      <c r="R68" s="14"/>
      <c r="S68" s="14" t="e">
        <f t="shared" si="3"/>
        <v>#DIV/0!</v>
      </c>
      <c r="T68" s="14" t="e">
        <f t="shared" si="4"/>
        <v>#DIV/0!</v>
      </c>
      <c r="U68" s="14">
        <v>0.2</v>
      </c>
      <c r="V68" s="14">
        <v>0</v>
      </c>
      <c r="W68" s="14">
        <v>6</v>
      </c>
      <c r="X68" s="14">
        <v>2.6</v>
      </c>
      <c r="Y68" s="14">
        <v>0.2</v>
      </c>
      <c r="Z68" s="23" t="s">
        <v>52</v>
      </c>
      <c r="AA68" s="14">
        <f t="shared" si="25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4" t="s">
        <v>113</v>
      </c>
      <c r="B69" s="14" t="s">
        <v>33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47</v>
      </c>
      <c r="J69" s="14"/>
      <c r="K69" s="14">
        <f t="shared" si="23"/>
        <v>0</v>
      </c>
      <c r="L69" s="14"/>
      <c r="M69" s="14"/>
      <c r="N69" s="14"/>
      <c r="O69" s="14">
        <f t="shared" si="24"/>
        <v>0</v>
      </c>
      <c r="P69" s="16"/>
      <c r="Q69" s="16"/>
      <c r="R69" s="14"/>
      <c r="S69" s="14" t="e">
        <f t="shared" si="3"/>
        <v>#DIV/0!</v>
      </c>
      <c r="T69" s="14" t="e">
        <f t="shared" si="4"/>
        <v>#DIV/0!</v>
      </c>
      <c r="U69" s="14">
        <v>0</v>
      </c>
      <c r="V69" s="14">
        <v>0</v>
      </c>
      <c r="W69" s="14">
        <v>0.8</v>
      </c>
      <c r="X69" s="14">
        <v>0.2</v>
      </c>
      <c r="Y69" s="14">
        <v>0</v>
      </c>
      <c r="Z69" s="23" t="s">
        <v>52</v>
      </c>
      <c r="AA69" s="14">
        <f t="shared" si="25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114</v>
      </c>
      <c r="B70" s="14" t="s">
        <v>42</v>
      </c>
      <c r="C70" s="14"/>
      <c r="D70" s="14">
        <v>11</v>
      </c>
      <c r="E70" s="19">
        <v>22</v>
      </c>
      <c r="F70" s="19">
        <v>-16.5</v>
      </c>
      <c r="G70" s="15">
        <v>0</v>
      </c>
      <c r="H70" s="14" t="e">
        <v>#N/A</v>
      </c>
      <c r="I70" s="14" t="s">
        <v>47</v>
      </c>
      <c r="J70" s="14">
        <v>20</v>
      </c>
      <c r="K70" s="14">
        <f t="shared" si="23"/>
        <v>2</v>
      </c>
      <c r="L70" s="14"/>
      <c r="M70" s="14"/>
      <c r="N70" s="14"/>
      <c r="O70" s="14">
        <f t="shared" si="24"/>
        <v>4.4000000000000004</v>
      </c>
      <c r="P70" s="16"/>
      <c r="Q70" s="16"/>
      <c r="R70" s="14"/>
      <c r="S70" s="14">
        <f t="shared" ref="S70:S84" si="26">(F70+P70)/O70</f>
        <v>-3.7499999999999996</v>
      </c>
      <c r="T70" s="14">
        <f t="shared" ref="T70:T84" si="27">F70/O70</f>
        <v>-3.7499999999999996</v>
      </c>
      <c r="U70" s="14">
        <v>1.1000000000000001</v>
      </c>
      <c r="V70" s="14">
        <v>0</v>
      </c>
      <c r="W70" s="14">
        <v>2.2000000000000002</v>
      </c>
      <c r="X70" s="14">
        <v>0</v>
      </c>
      <c r="Y70" s="14">
        <v>0</v>
      </c>
      <c r="Z70" s="14" t="s">
        <v>115</v>
      </c>
      <c r="AA70" s="14">
        <f t="shared" si="25"/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116</v>
      </c>
      <c r="B71" s="1" t="s">
        <v>42</v>
      </c>
      <c r="C71" s="1">
        <v>220.6</v>
      </c>
      <c r="D71" s="1">
        <v>51</v>
      </c>
      <c r="E71" s="1">
        <v>93.7</v>
      </c>
      <c r="F71" s="1">
        <v>174.9</v>
      </c>
      <c r="G71" s="6">
        <v>1</v>
      </c>
      <c r="H71" s="1">
        <v>180</v>
      </c>
      <c r="I71" s="1" t="s">
        <v>34</v>
      </c>
      <c r="J71" s="1">
        <v>93.7</v>
      </c>
      <c r="K71" s="1">
        <f t="shared" si="23"/>
        <v>0</v>
      </c>
      <c r="L71" s="1"/>
      <c r="M71" s="1"/>
      <c r="N71" s="1"/>
      <c r="O71" s="1">
        <f t="shared" si="24"/>
        <v>18.740000000000002</v>
      </c>
      <c r="P71" s="5">
        <f>12*O71-F71</f>
        <v>49.980000000000018</v>
      </c>
      <c r="Q71" s="5"/>
      <c r="R71" s="1"/>
      <c r="S71" s="1">
        <f t="shared" si="26"/>
        <v>12</v>
      </c>
      <c r="T71" s="1">
        <f t="shared" si="27"/>
        <v>9.3329775880469583</v>
      </c>
      <c r="U71" s="1">
        <v>12.14</v>
      </c>
      <c r="V71" s="1">
        <v>18.739999999999998</v>
      </c>
      <c r="W71" s="1">
        <v>15.6</v>
      </c>
      <c r="X71" s="1">
        <v>15.6</v>
      </c>
      <c r="Y71" s="1">
        <v>19.8</v>
      </c>
      <c r="Z71" s="1"/>
      <c r="AA71" s="1">
        <f t="shared" si="25"/>
        <v>49.980000000000018</v>
      </c>
      <c r="AB71" s="6">
        <v>3</v>
      </c>
      <c r="AC71" s="9">
        <f t="shared" ref="AC71:AC84" si="28">MROUND(P71,AB71)/AB71</f>
        <v>17</v>
      </c>
      <c r="AD71" s="1">
        <f t="shared" ref="AD71:AD84" si="29">AC71*AB71*G71</f>
        <v>51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117</v>
      </c>
      <c r="B72" s="1" t="s">
        <v>33</v>
      </c>
      <c r="C72" s="1">
        <v>322</v>
      </c>
      <c r="D72" s="1">
        <v>744</v>
      </c>
      <c r="E72" s="1">
        <v>201</v>
      </c>
      <c r="F72" s="1">
        <v>815</v>
      </c>
      <c r="G72" s="6">
        <v>0.25</v>
      </c>
      <c r="H72" s="1">
        <v>180</v>
      </c>
      <c r="I72" s="1" t="s">
        <v>34</v>
      </c>
      <c r="J72" s="1">
        <v>194</v>
      </c>
      <c r="K72" s="1">
        <f t="shared" si="23"/>
        <v>7</v>
      </c>
      <c r="L72" s="1"/>
      <c r="M72" s="1"/>
      <c r="N72" s="1"/>
      <c r="O72" s="1">
        <f t="shared" si="24"/>
        <v>40.200000000000003</v>
      </c>
      <c r="P72" s="5"/>
      <c r="Q72" s="5"/>
      <c r="R72" s="1"/>
      <c r="S72" s="1">
        <f t="shared" si="26"/>
        <v>20.273631840796018</v>
      </c>
      <c r="T72" s="1">
        <f t="shared" si="27"/>
        <v>20.273631840796018</v>
      </c>
      <c r="U72" s="1">
        <v>45.6</v>
      </c>
      <c r="V72" s="1">
        <v>40.200000000000003</v>
      </c>
      <c r="W72" s="1">
        <v>46.8</v>
      </c>
      <c r="X72" s="1">
        <v>56</v>
      </c>
      <c r="Y72" s="1">
        <v>46.2</v>
      </c>
      <c r="Z72" s="1"/>
      <c r="AA72" s="1">
        <f t="shared" si="25"/>
        <v>0</v>
      </c>
      <c r="AB72" s="6">
        <v>12</v>
      </c>
      <c r="AC72" s="9">
        <f t="shared" si="28"/>
        <v>0</v>
      </c>
      <c r="AD72" s="1">
        <f t="shared" si="2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33</v>
      </c>
      <c r="C73" s="1">
        <v>370</v>
      </c>
      <c r="D73" s="1"/>
      <c r="E73" s="1">
        <v>183</v>
      </c>
      <c r="F73" s="1">
        <v>158</v>
      </c>
      <c r="G73" s="6">
        <v>0.3</v>
      </c>
      <c r="H73" s="1">
        <v>180</v>
      </c>
      <c r="I73" s="1" t="s">
        <v>34</v>
      </c>
      <c r="J73" s="1">
        <v>165</v>
      </c>
      <c r="K73" s="1">
        <f t="shared" si="23"/>
        <v>18</v>
      </c>
      <c r="L73" s="1"/>
      <c r="M73" s="1"/>
      <c r="N73" s="1"/>
      <c r="O73" s="1">
        <f t="shared" si="24"/>
        <v>36.6</v>
      </c>
      <c r="P73" s="5">
        <f>13*O73-F73</f>
        <v>317.8</v>
      </c>
      <c r="Q73" s="5"/>
      <c r="R73" s="1"/>
      <c r="S73" s="1">
        <f t="shared" si="26"/>
        <v>13</v>
      </c>
      <c r="T73" s="1">
        <f t="shared" si="27"/>
        <v>4.3169398907103824</v>
      </c>
      <c r="U73" s="1">
        <v>21.2</v>
      </c>
      <c r="V73" s="1">
        <v>11.6</v>
      </c>
      <c r="W73" s="1">
        <v>16.2</v>
      </c>
      <c r="X73" s="1">
        <v>42</v>
      </c>
      <c r="Y73" s="1">
        <v>20.6</v>
      </c>
      <c r="Z73" s="1"/>
      <c r="AA73" s="1">
        <f t="shared" si="25"/>
        <v>95.34</v>
      </c>
      <c r="AB73" s="6">
        <v>12</v>
      </c>
      <c r="AC73" s="9">
        <f t="shared" si="28"/>
        <v>26</v>
      </c>
      <c r="AD73" s="1">
        <f t="shared" si="29"/>
        <v>93.6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42</v>
      </c>
      <c r="C74" s="1">
        <v>51</v>
      </c>
      <c r="D74" s="1">
        <v>9</v>
      </c>
      <c r="E74" s="1">
        <v>43.1</v>
      </c>
      <c r="F74" s="1">
        <v>9.6999999999999993</v>
      </c>
      <c r="G74" s="6">
        <v>1</v>
      </c>
      <c r="H74" s="1">
        <v>180</v>
      </c>
      <c r="I74" s="1" t="s">
        <v>34</v>
      </c>
      <c r="J74" s="1">
        <v>42.1</v>
      </c>
      <c r="K74" s="1">
        <f t="shared" si="23"/>
        <v>1</v>
      </c>
      <c r="L74" s="1"/>
      <c r="M74" s="1"/>
      <c r="N74" s="1"/>
      <c r="O74" s="1">
        <f t="shared" si="24"/>
        <v>8.620000000000001</v>
      </c>
      <c r="P74" s="5">
        <f>11*O74-F74</f>
        <v>85.12</v>
      </c>
      <c r="Q74" s="5"/>
      <c r="R74" s="1"/>
      <c r="S74" s="1">
        <f t="shared" si="26"/>
        <v>11</v>
      </c>
      <c r="T74" s="1">
        <f t="shared" si="27"/>
        <v>1.1252900232018559</v>
      </c>
      <c r="U74" s="1">
        <v>4.68</v>
      </c>
      <c r="V74" s="1">
        <v>7.2</v>
      </c>
      <c r="W74" s="1">
        <v>6.8400000000000007</v>
      </c>
      <c r="X74" s="1">
        <v>7.2</v>
      </c>
      <c r="Y74" s="1">
        <v>7.8</v>
      </c>
      <c r="Z74" s="1"/>
      <c r="AA74" s="1">
        <f t="shared" si="25"/>
        <v>85.12</v>
      </c>
      <c r="AB74" s="6">
        <v>1.8</v>
      </c>
      <c r="AC74" s="9">
        <f t="shared" si="28"/>
        <v>47.000000000000007</v>
      </c>
      <c r="AD74" s="1">
        <f t="shared" si="29"/>
        <v>84.600000000000009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33</v>
      </c>
      <c r="C75" s="1">
        <v>321</v>
      </c>
      <c r="D75" s="1"/>
      <c r="E75" s="1">
        <v>150</v>
      </c>
      <c r="F75" s="1">
        <v>123</v>
      </c>
      <c r="G75" s="6">
        <v>0.3</v>
      </c>
      <c r="H75" s="1">
        <v>180</v>
      </c>
      <c r="I75" s="1" t="s">
        <v>34</v>
      </c>
      <c r="J75" s="1">
        <v>142</v>
      </c>
      <c r="K75" s="1">
        <f t="shared" si="23"/>
        <v>8</v>
      </c>
      <c r="L75" s="1"/>
      <c r="M75" s="1"/>
      <c r="N75" s="1"/>
      <c r="O75" s="1">
        <f t="shared" si="24"/>
        <v>30</v>
      </c>
      <c r="P75" s="5">
        <f t="shared" ref="P75:P77" si="30">13*O75-F75</f>
        <v>267</v>
      </c>
      <c r="Q75" s="5"/>
      <c r="R75" s="1"/>
      <c r="S75" s="1">
        <f t="shared" si="26"/>
        <v>13</v>
      </c>
      <c r="T75" s="1">
        <f t="shared" si="27"/>
        <v>4.0999999999999996</v>
      </c>
      <c r="U75" s="1">
        <v>20.2</v>
      </c>
      <c r="V75" s="1">
        <v>16</v>
      </c>
      <c r="W75" s="1">
        <v>14.4</v>
      </c>
      <c r="X75" s="1">
        <v>37.799999999999997</v>
      </c>
      <c r="Y75" s="1">
        <v>19</v>
      </c>
      <c r="Z75" s="1"/>
      <c r="AA75" s="1">
        <f t="shared" si="25"/>
        <v>80.099999999999994</v>
      </c>
      <c r="AB75" s="6">
        <v>12</v>
      </c>
      <c r="AC75" s="9">
        <f t="shared" si="28"/>
        <v>22</v>
      </c>
      <c r="AD75" s="1">
        <f t="shared" si="29"/>
        <v>79.2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33</v>
      </c>
      <c r="C76" s="1">
        <v>54</v>
      </c>
      <c r="D76" s="1">
        <v>78</v>
      </c>
      <c r="E76" s="1">
        <v>42</v>
      </c>
      <c r="F76" s="1">
        <v>67</v>
      </c>
      <c r="G76" s="6">
        <v>0.2</v>
      </c>
      <c r="H76" s="1">
        <v>365</v>
      </c>
      <c r="I76" s="1" t="s">
        <v>34</v>
      </c>
      <c r="J76" s="1">
        <v>42</v>
      </c>
      <c r="K76" s="1">
        <f t="shared" si="23"/>
        <v>0</v>
      </c>
      <c r="L76" s="1"/>
      <c r="M76" s="1"/>
      <c r="N76" s="1"/>
      <c r="O76" s="1">
        <f t="shared" si="24"/>
        <v>8.4</v>
      </c>
      <c r="P76" s="5">
        <f t="shared" si="30"/>
        <v>42.2</v>
      </c>
      <c r="Q76" s="5"/>
      <c r="R76" s="1"/>
      <c r="S76" s="1">
        <f t="shared" si="26"/>
        <v>13</v>
      </c>
      <c r="T76" s="1">
        <f t="shared" si="27"/>
        <v>7.9761904761904763</v>
      </c>
      <c r="U76" s="1">
        <v>7.8</v>
      </c>
      <c r="V76" s="1">
        <v>25.8</v>
      </c>
      <c r="W76" s="1">
        <v>13.4</v>
      </c>
      <c r="X76" s="1">
        <v>15.2</v>
      </c>
      <c r="Y76" s="1">
        <v>13.4</v>
      </c>
      <c r="Z76" s="1"/>
      <c r="AA76" s="1">
        <f t="shared" si="25"/>
        <v>8.4400000000000013</v>
      </c>
      <c r="AB76" s="6">
        <v>6</v>
      </c>
      <c r="AC76" s="9">
        <f t="shared" si="28"/>
        <v>7</v>
      </c>
      <c r="AD76" s="1">
        <f t="shared" si="29"/>
        <v>8.4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122</v>
      </c>
      <c r="B77" s="1" t="s">
        <v>33</v>
      </c>
      <c r="C77" s="1">
        <v>151</v>
      </c>
      <c r="D77" s="1">
        <v>96</v>
      </c>
      <c r="E77" s="1">
        <v>69</v>
      </c>
      <c r="F77" s="1">
        <v>145</v>
      </c>
      <c r="G77" s="6">
        <v>0.2</v>
      </c>
      <c r="H77" s="1">
        <v>365</v>
      </c>
      <c r="I77" s="1" t="s">
        <v>34</v>
      </c>
      <c r="J77" s="1">
        <v>61</v>
      </c>
      <c r="K77" s="1">
        <f t="shared" si="23"/>
        <v>8</v>
      </c>
      <c r="L77" s="1"/>
      <c r="M77" s="1"/>
      <c r="N77" s="1"/>
      <c r="O77" s="1">
        <f t="shared" si="24"/>
        <v>13.8</v>
      </c>
      <c r="P77" s="5">
        <f t="shared" si="30"/>
        <v>34.400000000000006</v>
      </c>
      <c r="Q77" s="5"/>
      <c r="R77" s="1"/>
      <c r="S77" s="1">
        <f t="shared" si="26"/>
        <v>13</v>
      </c>
      <c r="T77" s="1">
        <f t="shared" si="27"/>
        <v>10.507246376811594</v>
      </c>
      <c r="U77" s="1">
        <v>15.4</v>
      </c>
      <c r="V77" s="1">
        <v>24.8</v>
      </c>
      <c r="W77" s="1">
        <v>21.4</v>
      </c>
      <c r="X77" s="1">
        <v>28</v>
      </c>
      <c r="Y77" s="1">
        <v>16.8</v>
      </c>
      <c r="Z77" s="1"/>
      <c r="AA77" s="1">
        <f t="shared" si="25"/>
        <v>6.8800000000000017</v>
      </c>
      <c r="AB77" s="6">
        <v>6</v>
      </c>
      <c r="AC77" s="9">
        <f t="shared" si="28"/>
        <v>6</v>
      </c>
      <c r="AD77" s="1">
        <f t="shared" si="29"/>
        <v>7.2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33</v>
      </c>
      <c r="C78" s="1">
        <v>172</v>
      </c>
      <c r="D78" s="1"/>
      <c r="E78" s="1">
        <v>41</v>
      </c>
      <c r="F78" s="1">
        <v>129</v>
      </c>
      <c r="G78" s="6">
        <v>0.3</v>
      </c>
      <c r="H78" s="1">
        <v>180</v>
      </c>
      <c r="I78" s="1" t="s">
        <v>34</v>
      </c>
      <c r="J78" s="1">
        <v>41</v>
      </c>
      <c r="K78" s="1">
        <f t="shared" si="23"/>
        <v>0</v>
      </c>
      <c r="L78" s="1"/>
      <c r="M78" s="1"/>
      <c r="N78" s="1"/>
      <c r="O78" s="1">
        <f t="shared" si="24"/>
        <v>8.1999999999999993</v>
      </c>
      <c r="P78" s="5"/>
      <c r="Q78" s="5"/>
      <c r="R78" s="1"/>
      <c r="S78" s="1">
        <f t="shared" si="26"/>
        <v>15.731707317073171</v>
      </c>
      <c r="T78" s="1">
        <f t="shared" si="27"/>
        <v>15.731707317073171</v>
      </c>
      <c r="U78" s="1">
        <v>3.2</v>
      </c>
      <c r="V78" s="1">
        <v>3</v>
      </c>
      <c r="W78" s="1">
        <v>7.8</v>
      </c>
      <c r="X78" s="1">
        <v>15.6</v>
      </c>
      <c r="Y78" s="1">
        <v>1.8</v>
      </c>
      <c r="Z78" s="18" t="s">
        <v>52</v>
      </c>
      <c r="AA78" s="1">
        <f t="shared" si="25"/>
        <v>0</v>
      </c>
      <c r="AB78" s="6">
        <v>14</v>
      </c>
      <c r="AC78" s="9">
        <f t="shared" si="28"/>
        <v>0</v>
      </c>
      <c r="AD78" s="1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33</v>
      </c>
      <c r="C79" s="1">
        <v>67</v>
      </c>
      <c r="D79" s="1"/>
      <c r="E79" s="1">
        <v>42</v>
      </c>
      <c r="F79" s="1">
        <v>25</v>
      </c>
      <c r="G79" s="6">
        <v>0.48</v>
      </c>
      <c r="H79" s="1">
        <v>180</v>
      </c>
      <c r="I79" s="1" t="s">
        <v>34</v>
      </c>
      <c r="J79" s="1">
        <v>36</v>
      </c>
      <c r="K79" s="1">
        <f t="shared" si="23"/>
        <v>6</v>
      </c>
      <c r="L79" s="1"/>
      <c r="M79" s="1"/>
      <c r="N79" s="1"/>
      <c r="O79" s="1">
        <f t="shared" si="24"/>
        <v>8.4</v>
      </c>
      <c r="P79" s="5">
        <f>12*O79-F79</f>
        <v>75.800000000000011</v>
      </c>
      <c r="Q79" s="5"/>
      <c r="R79" s="1"/>
      <c r="S79" s="1">
        <f t="shared" si="26"/>
        <v>12</v>
      </c>
      <c r="T79" s="1">
        <f t="shared" si="27"/>
        <v>2.9761904761904763</v>
      </c>
      <c r="U79" s="1">
        <v>4</v>
      </c>
      <c r="V79" s="1">
        <v>6.8</v>
      </c>
      <c r="W79" s="1">
        <v>6</v>
      </c>
      <c r="X79" s="1">
        <v>9.8000000000000007</v>
      </c>
      <c r="Y79" s="1">
        <v>3.8</v>
      </c>
      <c r="Z79" s="1"/>
      <c r="AA79" s="1">
        <f t="shared" si="25"/>
        <v>36.384000000000007</v>
      </c>
      <c r="AB79" s="6">
        <v>8</v>
      </c>
      <c r="AC79" s="9">
        <f t="shared" si="28"/>
        <v>9</v>
      </c>
      <c r="AD79" s="1">
        <f t="shared" si="29"/>
        <v>34.56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125</v>
      </c>
      <c r="B80" s="1" t="s">
        <v>33</v>
      </c>
      <c r="C80" s="1">
        <v>604</v>
      </c>
      <c r="D80" s="1">
        <v>1104</v>
      </c>
      <c r="E80" s="1">
        <v>539</v>
      </c>
      <c r="F80" s="1">
        <v>843</v>
      </c>
      <c r="G80" s="6">
        <v>0.25</v>
      </c>
      <c r="H80" s="1">
        <v>180</v>
      </c>
      <c r="I80" s="1" t="s">
        <v>34</v>
      </c>
      <c r="J80" s="1">
        <v>565</v>
      </c>
      <c r="K80" s="1">
        <f t="shared" si="23"/>
        <v>-26</v>
      </c>
      <c r="L80" s="1"/>
      <c r="M80" s="1"/>
      <c r="N80" s="1"/>
      <c r="O80" s="1">
        <f t="shared" si="24"/>
        <v>107.8</v>
      </c>
      <c r="P80" s="5">
        <f>13*O80-F80</f>
        <v>558.39999999999986</v>
      </c>
      <c r="Q80" s="5"/>
      <c r="R80" s="1"/>
      <c r="S80" s="1">
        <f t="shared" si="26"/>
        <v>12.999999999999998</v>
      </c>
      <c r="T80" s="1">
        <f t="shared" si="27"/>
        <v>7.8200371057513918</v>
      </c>
      <c r="U80" s="1">
        <v>115.2</v>
      </c>
      <c r="V80" s="1">
        <v>109.2</v>
      </c>
      <c r="W80" s="1">
        <v>93.2</v>
      </c>
      <c r="X80" s="1">
        <v>87</v>
      </c>
      <c r="Y80" s="1">
        <v>92.8</v>
      </c>
      <c r="Z80" s="1"/>
      <c r="AA80" s="1">
        <f t="shared" si="25"/>
        <v>139.59999999999997</v>
      </c>
      <c r="AB80" s="6">
        <v>12</v>
      </c>
      <c r="AC80" s="9">
        <f t="shared" si="28"/>
        <v>47</v>
      </c>
      <c r="AD80" s="1">
        <f t="shared" si="29"/>
        <v>141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126</v>
      </c>
      <c r="B81" s="1" t="s">
        <v>33</v>
      </c>
      <c r="C81" s="1">
        <v>290</v>
      </c>
      <c r="D81" s="1">
        <v>1068</v>
      </c>
      <c r="E81" s="1">
        <v>261</v>
      </c>
      <c r="F81" s="1">
        <v>824</v>
      </c>
      <c r="G81" s="6">
        <v>0.25</v>
      </c>
      <c r="H81" s="1">
        <v>180</v>
      </c>
      <c r="I81" s="1" t="s">
        <v>34</v>
      </c>
      <c r="J81" s="1">
        <v>457</v>
      </c>
      <c r="K81" s="1">
        <f t="shared" si="23"/>
        <v>-196</v>
      </c>
      <c r="L81" s="1"/>
      <c r="M81" s="1"/>
      <c r="N81" s="1"/>
      <c r="O81" s="1">
        <f t="shared" si="24"/>
        <v>52.2</v>
      </c>
      <c r="P81" s="5"/>
      <c r="Q81" s="5"/>
      <c r="R81" s="1"/>
      <c r="S81" s="1">
        <f t="shared" si="26"/>
        <v>15.78544061302682</v>
      </c>
      <c r="T81" s="1">
        <f t="shared" si="27"/>
        <v>15.78544061302682</v>
      </c>
      <c r="U81" s="1">
        <v>108.2</v>
      </c>
      <c r="V81" s="1">
        <v>83.6</v>
      </c>
      <c r="W81" s="1">
        <v>64.599999999999994</v>
      </c>
      <c r="X81" s="1">
        <v>76.8</v>
      </c>
      <c r="Y81" s="1">
        <v>82.4</v>
      </c>
      <c r="Z81" s="1"/>
      <c r="AA81" s="1">
        <f t="shared" si="25"/>
        <v>0</v>
      </c>
      <c r="AB81" s="6">
        <v>12</v>
      </c>
      <c r="AC81" s="9">
        <f t="shared" si="28"/>
        <v>0</v>
      </c>
      <c r="AD81" s="1">
        <f t="shared" si="2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127</v>
      </c>
      <c r="B82" s="1" t="s">
        <v>42</v>
      </c>
      <c r="C82" s="1">
        <v>113.4</v>
      </c>
      <c r="D82" s="1">
        <v>8.1</v>
      </c>
      <c r="E82" s="1">
        <v>59.4</v>
      </c>
      <c r="F82" s="1">
        <v>62.1</v>
      </c>
      <c r="G82" s="6">
        <v>1</v>
      </c>
      <c r="H82" s="1">
        <v>180</v>
      </c>
      <c r="I82" s="1" t="s">
        <v>34</v>
      </c>
      <c r="J82" s="1">
        <v>59.7</v>
      </c>
      <c r="K82" s="1">
        <f t="shared" si="23"/>
        <v>-0.30000000000000426</v>
      </c>
      <c r="L82" s="1"/>
      <c r="M82" s="1"/>
      <c r="N82" s="1"/>
      <c r="O82" s="1">
        <f t="shared" si="24"/>
        <v>11.879999999999999</v>
      </c>
      <c r="P82" s="5">
        <f>13*O82-F82</f>
        <v>92.34</v>
      </c>
      <c r="Q82" s="5"/>
      <c r="R82" s="1"/>
      <c r="S82" s="1">
        <f t="shared" si="26"/>
        <v>13.000000000000002</v>
      </c>
      <c r="T82" s="1">
        <f t="shared" si="27"/>
        <v>5.2272727272727275</v>
      </c>
      <c r="U82" s="1">
        <v>10.8</v>
      </c>
      <c r="V82" s="1">
        <v>14.58</v>
      </c>
      <c r="W82" s="1">
        <v>9.18</v>
      </c>
      <c r="X82" s="1">
        <v>0</v>
      </c>
      <c r="Y82" s="1">
        <v>28.62</v>
      </c>
      <c r="Z82" s="1"/>
      <c r="AA82" s="1">
        <f t="shared" si="25"/>
        <v>92.34</v>
      </c>
      <c r="AB82" s="6">
        <v>2.7</v>
      </c>
      <c r="AC82" s="9">
        <f t="shared" si="28"/>
        <v>34</v>
      </c>
      <c r="AD82" s="1">
        <f t="shared" si="29"/>
        <v>91.800000000000011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128</v>
      </c>
      <c r="B83" s="1" t="s">
        <v>42</v>
      </c>
      <c r="C83" s="1">
        <v>187</v>
      </c>
      <c r="D83" s="1">
        <v>1610</v>
      </c>
      <c r="E83" s="1">
        <v>140</v>
      </c>
      <c r="F83" s="1">
        <v>1632</v>
      </c>
      <c r="G83" s="6">
        <v>1</v>
      </c>
      <c r="H83" s="1">
        <v>180</v>
      </c>
      <c r="I83" s="1" t="s">
        <v>34</v>
      </c>
      <c r="J83" s="1">
        <v>138.1</v>
      </c>
      <c r="K83" s="1">
        <f t="shared" si="23"/>
        <v>1.9000000000000057</v>
      </c>
      <c r="L83" s="1"/>
      <c r="M83" s="1"/>
      <c r="N83" s="1"/>
      <c r="O83" s="1">
        <f t="shared" si="24"/>
        <v>28</v>
      </c>
      <c r="P83" s="5"/>
      <c r="Q83" s="5"/>
      <c r="R83" s="1"/>
      <c r="S83" s="1">
        <f t="shared" si="26"/>
        <v>58.285714285714285</v>
      </c>
      <c r="T83" s="1">
        <f t="shared" si="27"/>
        <v>58.285714285714285</v>
      </c>
      <c r="U83" s="1">
        <v>70</v>
      </c>
      <c r="V83" s="1">
        <v>37.6</v>
      </c>
      <c r="W83" s="1">
        <v>37</v>
      </c>
      <c r="X83" s="1">
        <v>57</v>
      </c>
      <c r="Y83" s="1">
        <v>22</v>
      </c>
      <c r="Z83" s="18" t="s">
        <v>52</v>
      </c>
      <c r="AA83" s="1">
        <f t="shared" si="25"/>
        <v>0</v>
      </c>
      <c r="AB83" s="6">
        <v>5</v>
      </c>
      <c r="AC83" s="9">
        <f t="shared" si="28"/>
        <v>0</v>
      </c>
      <c r="AD83" s="1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129</v>
      </c>
      <c r="B84" s="1" t="s">
        <v>33</v>
      </c>
      <c r="C84" s="1">
        <v>667</v>
      </c>
      <c r="D84" s="1">
        <v>1012</v>
      </c>
      <c r="E84" s="1">
        <v>509</v>
      </c>
      <c r="F84" s="1">
        <v>1014</v>
      </c>
      <c r="G84" s="6">
        <v>0.14000000000000001</v>
      </c>
      <c r="H84" s="1">
        <v>180</v>
      </c>
      <c r="I84" s="1" t="s">
        <v>34</v>
      </c>
      <c r="J84" s="1">
        <v>509</v>
      </c>
      <c r="K84" s="1">
        <f t="shared" si="23"/>
        <v>0</v>
      </c>
      <c r="L84" s="1"/>
      <c r="M84" s="1"/>
      <c r="N84" s="1"/>
      <c r="O84" s="1">
        <f t="shared" si="24"/>
        <v>101.8</v>
      </c>
      <c r="P84" s="5">
        <f>13*O84-F84</f>
        <v>309.39999999999986</v>
      </c>
      <c r="Q84" s="5"/>
      <c r="R84" s="1"/>
      <c r="S84" s="1">
        <f t="shared" si="26"/>
        <v>12.999999999999998</v>
      </c>
      <c r="T84" s="1">
        <f t="shared" si="27"/>
        <v>9.9607072691552059</v>
      </c>
      <c r="U84" s="1">
        <v>108.4</v>
      </c>
      <c r="V84" s="1">
        <v>95.4</v>
      </c>
      <c r="W84" s="1">
        <v>103.6</v>
      </c>
      <c r="X84" s="1">
        <v>71</v>
      </c>
      <c r="Y84" s="1">
        <v>116.4</v>
      </c>
      <c r="Z84" s="1"/>
      <c r="AA84" s="1">
        <f t="shared" si="25"/>
        <v>43.315999999999988</v>
      </c>
      <c r="AB84" s="6">
        <v>22</v>
      </c>
      <c r="AC84" s="9">
        <f t="shared" si="28"/>
        <v>14</v>
      </c>
      <c r="AD84" s="1">
        <f t="shared" si="29"/>
        <v>43.120000000000005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D84" xr:uid="{4E263EBD-3435-43DC-BDCC-B4D3C38014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2024-04-25T11:42:12Z</dcterms:created>
  <dcterms:modified xsi:type="dcterms:W3CDTF">2024-04-26T09:54:29Z</dcterms:modified>
</cp:coreProperties>
</file>