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4,24 ПОКОМ КИ филиалы\"/>
    </mc:Choice>
  </mc:AlternateContent>
  <xr:revisionPtr revIDLastSave="0" documentId="13_ncr:1_{8CBED04C-CE37-472E-91D6-8521ADC44E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5" i="1" s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6" i="1"/>
  <c r="T27" i="1"/>
  <c r="T24" i="1"/>
  <c r="T21" i="1"/>
  <c r="Q5" i="1"/>
  <c r="P35" i="1" l="1"/>
  <c r="H102" i="1" l="1"/>
  <c r="H101" i="1"/>
  <c r="H100" i="1"/>
  <c r="H99" i="1"/>
  <c r="H92" i="1"/>
  <c r="H90" i="1"/>
  <c r="H89" i="1"/>
  <c r="H88" i="1"/>
  <c r="H87" i="1"/>
  <c r="H86" i="1"/>
  <c r="H85" i="1"/>
  <c r="H84" i="1"/>
  <c r="H83" i="1"/>
  <c r="H82" i="1"/>
  <c r="H77" i="1"/>
  <c r="H72" i="1"/>
  <c r="H70" i="1"/>
  <c r="H68" i="1"/>
  <c r="H66" i="1"/>
  <c r="H65" i="1"/>
  <c r="H50" i="1"/>
  <c r="H49" i="1"/>
  <c r="H48" i="1"/>
  <c r="H45" i="1"/>
  <c r="H37" i="1"/>
  <c r="H30" i="1"/>
  <c r="H16" i="1"/>
  <c r="H15" i="1"/>
  <c r="H13" i="1"/>
  <c r="H12" i="1"/>
  <c r="H10" i="1"/>
  <c r="AC56" i="1" l="1"/>
  <c r="L7" i="1"/>
  <c r="O7" i="1" s="1"/>
  <c r="L8" i="1"/>
  <c r="L9" i="1"/>
  <c r="O9" i="1" s="1"/>
  <c r="P9" i="1" s="1"/>
  <c r="L10" i="1"/>
  <c r="O10" i="1" s="1"/>
  <c r="T10" i="1" s="1"/>
  <c r="L11" i="1"/>
  <c r="O11" i="1" s="1"/>
  <c r="T11" i="1" s="1"/>
  <c r="L12" i="1"/>
  <c r="O12" i="1" s="1"/>
  <c r="T12" i="1" s="1"/>
  <c r="L13" i="1"/>
  <c r="O13" i="1" s="1"/>
  <c r="T13" i="1" s="1"/>
  <c r="L14" i="1"/>
  <c r="O14" i="1" s="1"/>
  <c r="T14" i="1" s="1"/>
  <c r="L15" i="1"/>
  <c r="O15" i="1" s="1"/>
  <c r="T15" i="1" s="1"/>
  <c r="L16" i="1"/>
  <c r="O16" i="1" s="1"/>
  <c r="T16" i="1" s="1"/>
  <c r="L17" i="1"/>
  <c r="O17" i="1" s="1"/>
  <c r="P17" i="1" s="1"/>
  <c r="L18" i="1"/>
  <c r="O18" i="1" s="1"/>
  <c r="T18" i="1" s="1"/>
  <c r="L19" i="1"/>
  <c r="O19" i="1" s="1"/>
  <c r="P19" i="1" s="1"/>
  <c r="L20" i="1"/>
  <c r="O20" i="1" s="1"/>
  <c r="P20" i="1" s="1"/>
  <c r="L21" i="1"/>
  <c r="O21" i="1" s="1"/>
  <c r="L22" i="1"/>
  <c r="O22" i="1" s="1"/>
  <c r="P22" i="1" s="1"/>
  <c r="L23" i="1"/>
  <c r="O23" i="1" s="1"/>
  <c r="T23" i="1" s="1"/>
  <c r="L24" i="1"/>
  <c r="O24" i="1" s="1"/>
  <c r="L25" i="1"/>
  <c r="O25" i="1" s="1"/>
  <c r="T25" i="1" s="1"/>
  <c r="L26" i="1"/>
  <c r="O26" i="1" s="1"/>
  <c r="P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T33" i="1" s="1"/>
  <c r="L34" i="1"/>
  <c r="O34" i="1" s="1"/>
  <c r="L35" i="1"/>
  <c r="O35" i="1" s="1"/>
  <c r="L36" i="1"/>
  <c r="O36" i="1" s="1"/>
  <c r="L37" i="1"/>
  <c r="O37" i="1" s="1"/>
  <c r="T37" i="1" s="1"/>
  <c r="L38" i="1"/>
  <c r="O38" i="1" s="1"/>
  <c r="L39" i="1"/>
  <c r="O39" i="1" s="1"/>
  <c r="P39" i="1" s="1"/>
  <c r="L40" i="1"/>
  <c r="O40" i="1" s="1"/>
  <c r="P40" i="1" s="1"/>
  <c r="L41" i="1"/>
  <c r="O41" i="1" s="1"/>
  <c r="L42" i="1"/>
  <c r="O42" i="1" s="1"/>
  <c r="L43" i="1"/>
  <c r="O43" i="1" s="1"/>
  <c r="L44" i="1"/>
  <c r="O44" i="1" s="1"/>
  <c r="L45" i="1"/>
  <c r="O45" i="1" s="1"/>
  <c r="T45" i="1" s="1"/>
  <c r="L46" i="1"/>
  <c r="O46" i="1" s="1"/>
  <c r="T46" i="1" s="1"/>
  <c r="L47" i="1"/>
  <c r="O47" i="1" s="1"/>
  <c r="L48" i="1"/>
  <c r="O48" i="1" s="1"/>
  <c r="T48" i="1" s="1"/>
  <c r="L49" i="1"/>
  <c r="O49" i="1" s="1"/>
  <c r="T49" i="1" s="1"/>
  <c r="L50" i="1"/>
  <c r="O50" i="1" s="1"/>
  <c r="T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T57" i="1" s="1"/>
  <c r="L58" i="1"/>
  <c r="O58" i="1" s="1"/>
  <c r="T58" i="1" s="1"/>
  <c r="L59" i="1"/>
  <c r="O59" i="1" s="1"/>
  <c r="P59" i="1" s="1"/>
  <c r="L60" i="1"/>
  <c r="O60" i="1" s="1"/>
  <c r="L61" i="1"/>
  <c r="O61" i="1" s="1"/>
  <c r="P61" i="1" s="1"/>
  <c r="L62" i="1"/>
  <c r="O62" i="1" s="1"/>
  <c r="L63" i="1"/>
  <c r="O63" i="1" s="1"/>
  <c r="P63" i="1" s="1"/>
  <c r="L64" i="1"/>
  <c r="O64" i="1" s="1"/>
  <c r="T64" i="1" s="1"/>
  <c r="L65" i="1"/>
  <c r="O65" i="1" s="1"/>
  <c r="T65" i="1" s="1"/>
  <c r="L66" i="1"/>
  <c r="O66" i="1" s="1"/>
  <c r="T66" i="1" s="1"/>
  <c r="L67" i="1"/>
  <c r="O67" i="1" s="1"/>
  <c r="T67" i="1" s="1"/>
  <c r="L68" i="1"/>
  <c r="O68" i="1" s="1"/>
  <c r="T68" i="1" s="1"/>
  <c r="L69" i="1"/>
  <c r="O69" i="1" s="1"/>
  <c r="P69" i="1" s="1"/>
  <c r="L70" i="1"/>
  <c r="O70" i="1" s="1"/>
  <c r="T70" i="1" s="1"/>
  <c r="L71" i="1"/>
  <c r="O71" i="1" s="1"/>
  <c r="P71" i="1" s="1"/>
  <c r="L72" i="1"/>
  <c r="O72" i="1" s="1"/>
  <c r="T72" i="1" s="1"/>
  <c r="L73" i="1"/>
  <c r="O73" i="1" s="1"/>
  <c r="P73" i="1" s="1"/>
  <c r="L74" i="1"/>
  <c r="O74" i="1" s="1"/>
  <c r="T74" i="1" s="1"/>
  <c r="L75" i="1"/>
  <c r="O75" i="1" s="1"/>
  <c r="P75" i="1" s="1"/>
  <c r="L76" i="1"/>
  <c r="O76" i="1" s="1"/>
  <c r="L77" i="1"/>
  <c r="O77" i="1" s="1"/>
  <c r="T77" i="1" s="1"/>
  <c r="L78" i="1"/>
  <c r="O78" i="1" s="1"/>
  <c r="P78" i="1" s="1"/>
  <c r="L79" i="1"/>
  <c r="O79" i="1" s="1"/>
  <c r="P79" i="1" s="1"/>
  <c r="L80" i="1"/>
  <c r="O80" i="1" s="1"/>
  <c r="P80" i="1" s="1"/>
  <c r="L81" i="1"/>
  <c r="O81" i="1" s="1"/>
  <c r="T81" i="1" s="1"/>
  <c r="L82" i="1"/>
  <c r="O82" i="1" s="1"/>
  <c r="T82" i="1" s="1"/>
  <c r="L83" i="1"/>
  <c r="O83" i="1" s="1"/>
  <c r="T83" i="1" s="1"/>
  <c r="L84" i="1"/>
  <c r="O84" i="1" s="1"/>
  <c r="T84" i="1" s="1"/>
  <c r="L85" i="1"/>
  <c r="O85" i="1" s="1"/>
  <c r="T85" i="1" s="1"/>
  <c r="L86" i="1"/>
  <c r="O86" i="1" s="1"/>
  <c r="T86" i="1" s="1"/>
  <c r="L87" i="1"/>
  <c r="O87" i="1" s="1"/>
  <c r="T87" i="1" s="1"/>
  <c r="L88" i="1"/>
  <c r="O88" i="1" s="1"/>
  <c r="T88" i="1" s="1"/>
  <c r="L89" i="1"/>
  <c r="O89" i="1" s="1"/>
  <c r="T89" i="1" s="1"/>
  <c r="L90" i="1"/>
  <c r="O90" i="1" s="1"/>
  <c r="T90" i="1" s="1"/>
  <c r="L91" i="1"/>
  <c r="O91" i="1" s="1"/>
  <c r="T91" i="1" s="1"/>
  <c r="L92" i="1"/>
  <c r="O92" i="1" s="1"/>
  <c r="U92" i="1" s="1"/>
  <c r="L93" i="1"/>
  <c r="O93" i="1" s="1"/>
  <c r="U93" i="1" s="1"/>
  <c r="L94" i="1"/>
  <c r="O94" i="1" s="1"/>
  <c r="U94" i="1" s="1"/>
  <c r="L95" i="1"/>
  <c r="O95" i="1" s="1"/>
  <c r="U95" i="1" s="1"/>
  <c r="L96" i="1"/>
  <c r="O96" i="1" s="1"/>
  <c r="U96" i="1" s="1"/>
  <c r="L97" i="1"/>
  <c r="O97" i="1" s="1"/>
  <c r="U97" i="1" s="1"/>
  <c r="L98" i="1"/>
  <c r="O98" i="1" s="1"/>
  <c r="U98" i="1" s="1"/>
  <c r="L99" i="1"/>
  <c r="O99" i="1" s="1"/>
  <c r="L100" i="1"/>
  <c r="O100" i="1" s="1"/>
  <c r="U100" i="1" s="1"/>
  <c r="L101" i="1"/>
  <c r="O101" i="1" s="1"/>
  <c r="L102" i="1"/>
  <c r="O102" i="1" s="1"/>
  <c r="U102" i="1" s="1"/>
  <c r="L103" i="1"/>
  <c r="O103" i="1" s="1"/>
  <c r="U103" i="1" s="1"/>
  <c r="L6" i="1"/>
  <c r="O6" i="1" s="1"/>
  <c r="P6" i="1" s="1"/>
  <c r="AC10" i="1"/>
  <c r="AC11" i="1"/>
  <c r="AC12" i="1"/>
  <c r="AC13" i="1"/>
  <c r="AC14" i="1"/>
  <c r="AC15" i="1"/>
  <c r="AC16" i="1"/>
  <c r="AC18" i="1"/>
  <c r="AC23" i="1"/>
  <c r="AC25" i="1"/>
  <c r="AC33" i="1"/>
  <c r="AC37" i="1"/>
  <c r="AC45" i="1"/>
  <c r="AC46" i="1"/>
  <c r="AC48" i="1"/>
  <c r="AC49" i="1"/>
  <c r="AC50" i="1"/>
  <c r="AC57" i="1"/>
  <c r="AC58" i="1"/>
  <c r="AC64" i="1"/>
  <c r="AC65" i="1"/>
  <c r="AC66" i="1"/>
  <c r="AC67" i="1"/>
  <c r="AC68" i="1"/>
  <c r="AC70" i="1"/>
  <c r="AC72" i="1"/>
  <c r="AC74" i="1"/>
  <c r="AC77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103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J5" i="1"/>
  <c r="F5" i="1"/>
  <c r="E5" i="1"/>
  <c r="AC52" i="1" l="1"/>
  <c r="AC54" i="1"/>
  <c r="AC24" i="1"/>
  <c r="P60" i="1"/>
  <c r="AC60" i="1" s="1"/>
  <c r="P62" i="1"/>
  <c r="AC62" i="1" s="1"/>
  <c r="P76" i="1"/>
  <c r="AC76" i="1" s="1"/>
  <c r="P34" i="1"/>
  <c r="AC34" i="1" s="1"/>
  <c r="P36" i="1"/>
  <c r="AC36" i="1" s="1"/>
  <c r="P102" i="1"/>
  <c r="AC102" i="1" s="1"/>
  <c r="U101" i="1"/>
  <c r="AC101" i="1"/>
  <c r="U99" i="1"/>
  <c r="AC99" i="1"/>
  <c r="AC79" i="1"/>
  <c r="AC75" i="1"/>
  <c r="AC73" i="1"/>
  <c r="AC71" i="1"/>
  <c r="AC69" i="1"/>
  <c r="AC63" i="1"/>
  <c r="AC61" i="1"/>
  <c r="AC59" i="1"/>
  <c r="AC55" i="1"/>
  <c r="AC53" i="1"/>
  <c r="T7" i="1"/>
  <c r="AC9" i="1"/>
  <c r="AC19" i="1"/>
  <c r="AC21" i="1"/>
  <c r="AC27" i="1"/>
  <c r="AC29" i="1"/>
  <c r="AC31" i="1"/>
  <c r="AC39" i="1"/>
  <c r="AC41" i="1"/>
  <c r="AC43" i="1"/>
  <c r="AC47" i="1"/>
  <c r="AC6" i="1"/>
  <c r="AC17" i="1"/>
  <c r="AC20" i="1"/>
  <c r="AC22" i="1"/>
  <c r="AC26" i="1"/>
  <c r="AC28" i="1"/>
  <c r="AC30" i="1"/>
  <c r="AC32" i="1"/>
  <c r="AC35" i="1"/>
  <c r="AC38" i="1"/>
  <c r="AC40" i="1"/>
  <c r="AC42" i="1"/>
  <c r="AC44" i="1"/>
  <c r="AC51" i="1"/>
  <c r="AC78" i="1"/>
  <c r="AC80" i="1"/>
  <c r="AC100" i="1"/>
  <c r="T76" i="1"/>
  <c r="T62" i="1"/>
  <c r="T60" i="1"/>
  <c r="T56" i="1"/>
  <c r="T54" i="1"/>
  <c r="T52" i="1"/>
  <c r="T36" i="1"/>
  <c r="T34" i="1"/>
  <c r="U72" i="1"/>
  <c r="U40" i="1"/>
  <c r="U88" i="1"/>
  <c r="U56" i="1"/>
  <c r="U24" i="1"/>
  <c r="T96" i="1"/>
  <c r="U80" i="1"/>
  <c r="U64" i="1"/>
  <c r="U48" i="1"/>
  <c r="U32" i="1"/>
  <c r="U16" i="1"/>
  <c r="T100" i="1"/>
  <c r="T92" i="1"/>
  <c r="U84" i="1"/>
  <c r="U76" i="1"/>
  <c r="U68" i="1"/>
  <c r="U60" i="1"/>
  <c r="U52" i="1"/>
  <c r="U44" i="1"/>
  <c r="U36" i="1"/>
  <c r="U28" i="1"/>
  <c r="U20" i="1"/>
  <c r="U12" i="1"/>
  <c r="T103" i="1"/>
  <c r="T98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T99" i="1"/>
  <c r="T97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5" i="1"/>
  <c r="L5" i="1"/>
  <c r="O8" i="1"/>
  <c r="AC8" i="1" l="1"/>
  <c r="T102" i="1"/>
  <c r="T26" i="1"/>
  <c r="T78" i="1"/>
  <c r="T35" i="1"/>
  <c r="T47" i="1"/>
  <c r="T20" i="1"/>
  <c r="T30" i="1"/>
  <c r="T6" i="1"/>
  <c r="T41" i="1"/>
  <c r="T38" i="1"/>
  <c r="T42" i="1"/>
  <c r="T17" i="1"/>
  <c r="T29" i="1"/>
  <c r="T101" i="1"/>
  <c r="T22" i="1"/>
  <c r="T28" i="1"/>
  <c r="T32" i="1"/>
  <c r="T40" i="1"/>
  <c r="T44" i="1"/>
  <c r="T80" i="1"/>
  <c r="AC7" i="1"/>
  <c r="T9" i="1"/>
  <c r="T19" i="1"/>
  <c r="T31" i="1"/>
  <c r="T39" i="1"/>
  <c r="T43" i="1"/>
  <c r="T51" i="1"/>
  <c r="T53" i="1"/>
  <c r="T55" i="1"/>
  <c r="T59" i="1"/>
  <c r="T61" i="1"/>
  <c r="T63" i="1"/>
  <c r="T69" i="1"/>
  <c r="T71" i="1"/>
  <c r="T73" i="1"/>
  <c r="T75" i="1"/>
  <c r="T79" i="1"/>
  <c r="O5" i="1"/>
  <c r="U8" i="1"/>
  <c r="T8" i="1" l="1"/>
  <c r="P5" i="1"/>
  <c r="AC5" i="1"/>
</calcChain>
</file>

<file path=xl/sharedStrings.xml><?xml version="1.0" encoding="utf-8"?>
<sst xmlns="http://schemas.openxmlformats.org/spreadsheetml/2006/main" count="374" uniqueCount="143">
  <si>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</si>
  <si>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</si>
  <si>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</si>
  <si>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</si>
  <si>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</si>
  <si>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</si>
  <si>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</si>
  <si>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</si>
  <si>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</si>
  <si>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</si>
  <si>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</si>
  <si>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</si>
  <si>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</si>
  <si>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</si>
  <si>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</si>
  <si>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</si>
  <si>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</si>
  <si>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</si>
  <si>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</si>
  <si>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</si>
  <si>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</si>
  <si>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</si>
  <si>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22,04,</t>
  </si>
  <si>
    <t>24,04,</t>
  </si>
  <si>
    <t>18,04,</t>
  </si>
  <si>
    <t>17,04,</t>
  </si>
  <si>
    <t>11,04,</t>
  </si>
  <si>
    <t>10,04,</t>
  </si>
  <si>
    <t>04,04,</t>
  </si>
  <si>
    <t>03,04,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</si>
  <si>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</si>
  <si>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</si>
  <si>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</si>
  <si>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</si>
  <si>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</si>
  <si>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</si>
  <si>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</si>
  <si>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</si>
  <si>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</si>
  <si>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</si>
  <si>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нет потребности (Петраш 18,04,24)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</si>
  <si>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</si>
  <si>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</si>
  <si>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</si>
  <si>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</si>
  <si>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</si>
  <si>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</si>
  <si>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</si>
  <si>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</si>
  <si>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вывести Петраш 20,03,24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</si>
  <si>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</si>
  <si>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</si>
  <si>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</si>
  <si>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</si>
  <si>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</si>
  <si>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</si>
  <si>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</si>
  <si>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</si>
  <si>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</si>
  <si>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</si>
  <si>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</si>
  <si>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</si>
  <si>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</si>
  <si>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</si>
  <si>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</si>
  <si>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</si>
  <si>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</si>
  <si>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</si>
  <si>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</si>
  <si>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</si>
  <si>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</si>
  <si>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</si>
  <si>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</si>
  <si>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</si>
  <si>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</si>
  <si>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</si>
  <si>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</si>
  <si>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</si>
  <si>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</si>
  <si>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</si>
  <si>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</si>
  <si>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</si>
  <si>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</si>
  <si>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</si>
  <si>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</si>
  <si>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</si>
  <si>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</si>
  <si>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</si>
  <si>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</si>
  <si>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</si>
  <si>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</si>
  <si>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</si>
  <si>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</si>
  <si>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</si>
  <si>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</si>
  <si>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</si>
  <si>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</si>
  <si>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</si>
  <si>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</si>
  <si>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</si>
  <si>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</si>
  <si>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</si>
  <si>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</si>
  <si>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</si>
  <si>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</si>
  <si>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</si>
  <si>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</si>
  <si>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</si>
  <si>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</si>
  <si>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</si>
  <si>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</si>
  <si>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</si>
  <si>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</si>
  <si>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</si>
  <si>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</si>
  <si>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</si>
  <si>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</si>
  <si>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</si>
  <si>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</si>
  <si>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</si>
  <si>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</si>
  <si>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</si>
  <si>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</si>
  <si>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</si>
  <si>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</si>
  <si>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</si>
  <si>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</si>
  <si>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</si>
  <si>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</si>
  <si>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нет потребности (Петраш 18,04,24) / 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</si>
  <si>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</si>
  <si>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</si>
  <si>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</si>
  <si>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</si>
  <si>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</si>
  <si>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</si>
  <si>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</si>
  <si>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</si>
  <si>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</si>
  <si>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</si>
  <si>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заказ</t>
  </si>
  <si>
    <t>27,04,(1)</t>
  </si>
  <si>
    <t>27,04,(2)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</si>
</sst>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04,24%20&#1083;&#1075;&#1088;&#1089;&#1095;%20&#1087;&#1086;&#1082;%20&#1082;&#1080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</row>
        <row r="5">
          <cell r="E5">
            <v>47493.129000000001</v>
          </cell>
          <cell r="F5">
            <v>49278.855999999992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1012.162</v>
          </cell>
          <cell r="D6">
            <v>1145.479</v>
          </cell>
          <cell r="E6">
            <v>972.423</v>
          </cell>
          <cell r="F6">
            <v>944.73599999999999</v>
          </cell>
          <cell r="G6">
            <v>1</v>
          </cell>
          <cell r="H6">
            <v>50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41.573</v>
          </cell>
          <cell r="D7">
            <v>74.156000000000006</v>
          </cell>
          <cell r="E7">
            <v>55.954000000000001</v>
          </cell>
          <cell r="F7">
            <v>41.12</v>
          </cell>
          <cell r="G7">
            <v>1</v>
          </cell>
          <cell r="H7">
            <v>30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406.17599999999999</v>
          </cell>
          <cell r="D8">
            <v>550.16800000000001</v>
          </cell>
          <cell r="E8">
            <v>496.34500000000003</v>
          </cell>
          <cell r="F8">
            <v>414.94400000000002</v>
          </cell>
          <cell r="G8">
            <v>1</v>
          </cell>
          <cell r="H8">
            <v>45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758.81299999999999</v>
          </cell>
          <cell r="D9">
            <v>497.15800000000002</v>
          </cell>
          <cell r="E9">
            <v>527.57100000000003</v>
          </cell>
          <cell r="F9">
            <v>608.59400000000005</v>
          </cell>
          <cell r="G9">
            <v>1</v>
          </cell>
          <cell r="H9">
            <v>45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358.08699999999999</v>
          </cell>
          <cell r="D10">
            <v>287.89699999999999</v>
          </cell>
          <cell r="E10">
            <v>306.13</v>
          </cell>
          <cell r="F10">
            <v>268.27</v>
          </cell>
          <cell r="G10">
            <v>1</v>
          </cell>
          <cell r="H10">
            <v>40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>
            <v>15</v>
          </cell>
          <cell r="F11">
            <v>15</v>
          </cell>
          <cell r="G11">
            <v>0</v>
          </cell>
          <cell r="H11">
            <v>31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275</v>
          </cell>
          <cell r="D12">
            <v>336</v>
          </cell>
          <cell r="E12">
            <v>239</v>
          </cell>
          <cell r="F12">
            <v>308</v>
          </cell>
          <cell r="G12">
            <v>0.45</v>
          </cell>
          <cell r="H12">
            <v>45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415</v>
          </cell>
          <cell r="D13">
            <v>294</v>
          </cell>
          <cell r="E13">
            <v>314</v>
          </cell>
          <cell r="F13">
            <v>350</v>
          </cell>
          <cell r="G13">
            <v>0.45</v>
          </cell>
          <cell r="H13">
            <v>45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100</v>
          </cell>
          <cell r="D14">
            <v>165</v>
          </cell>
          <cell r="E14">
            <v>54</v>
          </cell>
          <cell r="F14">
            <v>206</v>
          </cell>
          <cell r="G14">
            <v>0.17</v>
          </cell>
          <cell r="H14">
            <v>180</v>
          </cell>
        </row>
        <row r="15">
          <cell r="A15" t="str">
            <v>055  Колбаса вареная Филейбургская, 0,45 кг, БАВАРУШКА ПОКОМ</v>
          </cell>
          <cell r="B15" t="str">
            <v>шт</v>
          </cell>
          <cell r="C15">
            <v>113</v>
          </cell>
          <cell r="F15">
            <v>113</v>
          </cell>
          <cell r="G15">
            <v>0.45</v>
          </cell>
          <cell r="H15">
            <v>50</v>
          </cell>
        </row>
        <row r="16">
          <cell r="A16" t="str">
            <v>059  Колбаса Докторская по-стародворски  0.5 кг, ПОКОМ</v>
          </cell>
          <cell r="B16" t="str">
            <v>шт</v>
          </cell>
          <cell r="C16">
            <v>1</v>
          </cell>
          <cell r="F16">
            <v>1</v>
          </cell>
          <cell r="G16">
            <v>0</v>
          </cell>
          <cell r="H16">
            <v>55</v>
          </cell>
        </row>
        <row r="17">
          <cell r="A17" t="str">
            <v>062  Колбаса Кракушка пряная с сальцем, 0.3кг в/у п/к, БАВАРУШКА ПОКОМ</v>
          </cell>
          <cell r="B17" t="str">
            <v>шт</v>
          </cell>
          <cell r="C17">
            <v>171</v>
          </cell>
          <cell r="D17">
            <v>180</v>
          </cell>
          <cell r="E17">
            <v>140</v>
          </cell>
          <cell r="F17">
            <v>184</v>
          </cell>
          <cell r="G17">
            <v>0.3</v>
          </cell>
          <cell r="H17">
            <v>40</v>
          </cell>
        </row>
        <row r="18">
          <cell r="A18" t="str">
            <v>064  Колбаса Молочная Дугушка, вектор 0,4 кг, ТМ Стародворье  ПОКОМ</v>
          </cell>
          <cell r="B18" t="str">
            <v>шт</v>
          </cell>
          <cell r="C18">
            <v>320</v>
          </cell>
          <cell r="E18">
            <v>118</v>
          </cell>
          <cell r="F18">
            <v>160</v>
          </cell>
          <cell r="G18">
            <v>0.4</v>
          </cell>
          <cell r="H18">
            <v>50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C19">
            <v>244</v>
          </cell>
          <cell r="D19">
            <v>120</v>
          </cell>
          <cell r="E19">
            <v>181</v>
          </cell>
          <cell r="F19">
            <v>163</v>
          </cell>
          <cell r="G19">
            <v>0.17</v>
          </cell>
          <cell r="H19">
            <v>120</v>
          </cell>
        </row>
        <row r="20">
          <cell r="A20" t="str">
            <v>094  Сосиски Баварские,  0.35кг, ТМ Колбасный стандарт ПОКОМ</v>
          </cell>
          <cell r="B20" t="str">
            <v>шт</v>
          </cell>
          <cell r="C20">
            <v>7</v>
          </cell>
          <cell r="G20">
            <v>0</v>
          </cell>
          <cell r="H20" t="e">
            <v>#N/A</v>
          </cell>
        </row>
        <row r="21">
          <cell r="A21" t="str">
            <v>100  Сосиски Баварушки, 0.6кг, БАВАРУШКА ПОКОМ</v>
          </cell>
          <cell r="B21" t="str">
            <v>шт</v>
          </cell>
          <cell r="C21">
            <v>12</v>
          </cell>
          <cell r="F21">
            <v>12</v>
          </cell>
          <cell r="G21">
            <v>0</v>
          </cell>
          <cell r="H21">
            <v>45</v>
          </cell>
        </row>
        <row r="22">
          <cell r="A22" t="str">
            <v>114  Сосиски Филейбургские с филе сочного окорока, 0,55 кг, БАВАРУШКА ПОКОМ</v>
          </cell>
          <cell r="B22" t="str">
            <v>шт</v>
          </cell>
          <cell r="C22">
            <v>47</v>
          </cell>
          <cell r="F22">
            <v>47</v>
          </cell>
          <cell r="G22">
            <v>0</v>
          </cell>
          <cell r="H22">
            <v>45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B23" t="str">
            <v>шт</v>
          </cell>
          <cell r="C23">
            <v>149</v>
          </cell>
          <cell r="D23">
            <v>30</v>
          </cell>
          <cell r="E23">
            <v>102</v>
          </cell>
          <cell r="F23">
            <v>71</v>
          </cell>
          <cell r="G23">
            <v>0.35</v>
          </cell>
          <cell r="H23">
            <v>45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B24" t="str">
            <v>шт</v>
          </cell>
          <cell r="C24">
            <v>96</v>
          </cell>
          <cell r="D24">
            <v>150</v>
          </cell>
          <cell r="E24">
            <v>120</v>
          </cell>
          <cell r="F24">
            <v>93</v>
          </cell>
          <cell r="G24">
            <v>0.35</v>
          </cell>
          <cell r="H24">
            <v>45</v>
          </cell>
        </row>
        <row r="25">
          <cell r="A25" t="str">
            <v>200  Ветчина Дугушка ТМ Стародворье, вектор в/у    ПОКОМ</v>
          </cell>
          <cell r="B25" t="str">
            <v>кг</v>
          </cell>
          <cell r="C25">
            <v>1231.1389999999999</v>
          </cell>
          <cell r="D25">
            <v>1227.2550000000001</v>
          </cell>
          <cell r="E25">
            <v>951.84100000000001</v>
          </cell>
          <cell r="F25">
            <v>1225.9780000000001</v>
          </cell>
          <cell r="G25">
            <v>1</v>
          </cell>
          <cell r="H25">
            <v>55</v>
          </cell>
        </row>
        <row r="26">
          <cell r="A26" t="str">
            <v>201  Ветчина Нежная ТМ Особый рецепт, (2,5кг), ПОКОМ</v>
          </cell>
          <cell r="B26" t="str">
            <v>кг</v>
          </cell>
          <cell r="C26">
            <v>3189.8319999999999</v>
          </cell>
          <cell r="D26">
            <v>3898.643</v>
          </cell>
          <cell r="E26">
            <v>2698.1120000000001</v>
          </cell>
          <cell r="F26">
            <v>3745.45</v>
          </cell>
          <cell r="G26">
            <v>1</v>
          </cell>
          <cell r="H26">
            <v>50</v>
          </cell>
        </row>
        <row r="27">
          <cell r="A27" t="str">
            <v>215  Колбаса Докторская ГОСТ Дугушка, ВЕС, ТМ Стародворье ПОКОМ</v>
          </cell>
          <cell r="B27" t="str">
            <v>кг</v>
          </cell>
          <cell r="C27">
            <v>29.016999999999999</v>
          </cell>
          <cell r="E27">
            <v>7.6340000000000003</v>
          </cell>
          <cell r="F27">
            <v>21.123000000000001</v>
          </cell>
          <cell r="G27">
            <v>0</v>
          </cell>
          <cell r="H27">
            <v>55</v>
          </cell>
        </row>
        <row r="28">
          <cell r="A28" t="str">
            <v>217  Колбаса Докторская Дугушка, ВЕС, НЕ ГОСТ, ТМ Стародворье ПОКОМ</v>
          </cell>
          <cell r="B28" t="str">
            <v>кг</v>
          </cell>
          <cell r="C28">
            <v>1986.9749999999999</v>
          </cell>
          <cell r="D28">
            <v>2205.08</v>
          </cell>
          <cell r="E28">
            <v>1762.7829999999999</v>
          </cell>
          <cell r="F28">
            <v>1994.5029999999999</v>
          </cell>
          <cell r="G28">
            <v>1</v>
          </cell>
          <cell r="H28">
            <v>55</v>
          </cell>
        </row>
        <row r="29">
          <cell r="A29" t="str">
            <v>218  Колбаса Докторская оригинальная ТМ Особый рецепт БОЛЬШОЙ БАТОН, п/а ВЕС, ТМ Стародворье ПОКОМ</v>
          </cell>
          <cell r="B29" t="str">
            <v>кг</v>
          </cell>
          <cell r="C29">
            <v>842.02099999999996</v>
          </cell>
          <cell r="E29">
            <v>240.899</v>
          </cell>
          <cell r="F29">
            <v>516.14800000000002</v>
          </cell>
          <cell r="G29">
            <v>1</v>
          </cell>
          <cell r="H29">
            <v>60</v>
          </cell>
        </row>
        <row r="30">
          <cell r="A30" t="str">
            <v>219  Колбаса Докторская Особая ТМ Особый рецепт, ВЕС  ПОКОМ</v>
          </cell>
          <cell r="B30" t="str">
            <v>кг</v>
          </cell>
          <cell r="C30">
            <v>5757.0079999999998</v>
          </cell>
          <cell r="D30">
            <v>2500.88</v>
          </cell>
          <cell r="E30">
            <v>3425.402</v>
          </cell>
          <cell r="F30">
            <v>3990.511</v>
          </cell>
          <cell r="G30">
            <v>1</v>
          </cell>
          <cell r="H30">
            <v>60</v>
          </cell>
        </row>
        <row r="31">
          <cell r="A31" t="str">
            <v>225  Колбаса Дугушка со шпиком, ВЕС, ТМ Стародворье   ПОКОМ</v>
          </cell>
          <cell r="B31" t="str">
            <v>кг</v>
          </cell>
          <cell r="C31">
            <v>420.98399999999998</v>
          </cell>
          <cell r="D31">
            <v>328.59800000000001</v>
          </cell>
          <cell r="E31">
            <v>244.63399999999999</v>
          </cell>
          <cell r="F31">
            <v>407.54399999999998</v>
          </cell>
          <cell r="G31">
            <v>1</v>
          </cell>
          <cell r="H31">
            <v>50</v>
          </cell>
        </row>
        <row r="32">
          <cell r="A32" t="str">
            <v>229  Колбаса Молочная Дугушка, в/у, ВЕС, ТМ Стародворье   ПОКОМ</v>
          </cell>
          <cell r="B32" t="str">
            <v>кг</v>
          </cell>
          <cell r="C32">
            <v>1468.4690000000001</v>
          </cell>
          <cell r="D32">
            <v>1942.39</v>
          </cell>
          <cell r="E32">
            <v>1270.2860000000001</v>
          </cell>
          <cell r="F32">
            <v>1750.876</v>
          </cell>
          <cell r="G32">
            <v>1</v>
          </cell>
          <cell r="H32">
            <v>55</v>
          </cell>
        </row>
        <row r="33">
          <cell r="A33" t="str">
            <v>230  Колбаса Молочная Особая ТМ Особый рецепт, п/а, ВЕС. ПОКОМ</v>
          </cell>
          <cell r="B33" t="str">
            <v>кг</v>
          </cell>
          <cell r="C33">
            <v>2947.529</v>
          </cell>
          <cell r="D33">
            <v>3641.8</v>
          </cell>
          <cell r="E33">
            <v>2575.4430000000002</v>
          </cell>
          <cell r="F33">
            <v>3334.8580000000002</v>
          </cell>
          <cell r="G33">
            <v>1</v>
          </cell>
          <cell r="H33">
            <v>60</v>
          </cell>
        </row>
        <row r="34">
          <cell r="A34" t="str">
            <v>235  Колбаса Особая ТМ Особый рецепт, ВЕС, ТМ Стародворье ПОКОМ</v>
          </cell>
          <cell r="B34" t="str">
            <v>кг</v>
          </cell>
          <cell r="C34">
            <v>2825.9070000000002</v>
          </cell>
          <cell r="D34">
            <v>1802.2750000000001</v>
          </cell>
          <cell r="E34">
            <v>1948.1679999999999</v>
          </cell>
          <cell r="F34">
            <v>2217.7150000000001</v>
          </cell>
          <cell r="G34">
            <v>1</v>
          </cell>
          <cell r="H34">
            <v>60</v>
          </cell>
        </row>
        <row r="35">
          <cell r="A35" t="str">
            <v>236  Колбаса Рубленая ЗАПЕЧ. Дугушка ТМ Стародворье, вектор, в/к    ПОКОМ</v>
          </cell>
          <cell r="B35" t="str">
            <v>кг</v>
          </cell>
          <cell r="C35">
            <v>634.60599999999999</v>
          </cell>
          <cell r="D35">
            <v>919.98900000000003</v>
          </cell>
          <cell r="E35">
            <v>533.84400000000005</v>
          </cell>
          <cell r="F35">
            <v>859.495</v>
          </cell>
          <cell r="G35">
            <v>1</v>
          </cell>
          <cell r="H35">
            <v>60</v>
          </cell>
        </row>
        <row r="36">
          <cell r="A36" t="str">
            <v>239  Колбаса Салями запеч Дугушка, оболочка вектор, ВЕС, ТМ Стародворье  ПОКОМ</v>
          </cell>
          <cell r="B36" t="str">
            <v>кг</v>
          </cell>
          <cell r="C36">
            <v>787.07</v>
          </cell>
          <cell r="D36">
            <v>795.35699999999997</v>
          </cell>
          <cell r="E36">
            <v>664.00199999999995</v>
          </cell>
          <cell r="F36">
            <v>743.601</v>
          </cell>
          <cell r="G36">
            <v>1</v>
          </cell>
          <cell r="H36">
            <v>60</v>
          </cell>
        </row>
        <row r="37">
          <cell r="A37" t="str">
            <v>242  Колбаса Сервелат ЗАПЕЧ.Дугушка ТМ Стародворье, вектор, в/к     ПОКОМ</v>
          </cell>
          <cell r="B37" t="str">
            <v>кг</v>
          </cell>
          <cell r="C37">
            <v>1061.155</v>
          </cell>
          <cell r="D37">
            <v>890.37599999999998</v>
          </cell>
          <cell r="E37">
            <v>797.45699999999999</v>
          </cell>
          <cell r="F37">
            <v>923.91700000000003</v>
          </cell>
          <cell r="G37">
            <v>1</v>
          </cell>
          <cell r="H37">
            <v>60</v>
          </cell>
        </row>
        <row r="38">
          <cell r="A38" t="str">
            <v>243  Колбаса Сервелат Зернистый, ВЕС.  ПОКОМ</v>
          </cell>
          <cell r="B38" t="str">
            <v>кг</v>
          </cell>
          <cell r="C38">
            <v>89.692999999999998</v>
          </cell>
          <cell r="D38">
            <v>79.55</v>
          </cell>
          <cell r="E38">
            <v>130.74299999999999</v>
          </cell>
          <cell r="F38">
            <v>31.515000000000001</v>
          </cell>
          <cell r="G38">
            <v>1</v>
          </cell>
          <cell r="H38">
            <v>35</v>
          </cell>
        </row>
        <row r="39">
          <cell r="A39" t="str">
            <v>247  Сардельки Нежные, ВЕС.  ПОКОМ</v>
          </cell>
          <cell r="B39" t="str">
            <v>кг</v>
          </cell>
          <cell r="C39">
            <v>364.61799999999999</v>
          </cell>
          <cell r="D39">
            <v>429.67899999999997</v>
          </cell>
          <cell r="E39">
            <v>399.26</v>
          </cell>
          <cell r="F39">
            <v>292.76</v>
          </cell>
          <cell r="G39">
            <v>1</v>
          </cell>
          <cell r="H39">
            <v>30</v>
          </cell>
        </row>
        <row r="40">
          <cell r="A40" t="str">
            <v>248  Сардельки Сочные ТМ Особый рецепт,   ПОКОМ</v>
          </cell>
          <cell r="B40" t="str">
            <v>кг</v>
          </cell>
          <cell r="C40">
            <v>346.59899999999999</v>
          </cell>
          <cell r="D40">
            <v>290.18099999999998</v>
          </cell>
          <cell r="E40">
            <v>261.85199999999998</v>
          </cell>
          <cell r="F40">
            <v>272.49599999999998</v>
          </cell>
          <cell r="G40">
            <v>1</v>
          </cell>
          <cell r="H40">
            <v>30</v>
          </cell>
        </row>
        <row r="41">
          <cell r="A41" t="str">
            <v>250  Сардельки стародворские с говядиной в обол. NDX, ВЕС. ПОКОМ</v>
          </cell>
          <cell r="B41" t="str">
            <v>кг</v>
          </cell>
          <cell r="C41">
            <v>558.25099999999998</v>
          </cell>
          <cell r="D41">
            <v>568.12699999999995</v>
          </cell>
          <cell r="E41">
            <v>587.32299999999998</v>
          </cell>
          <cell r="F41">
            <v>423.42399999999998</v>
          </cell>
          <cell r="G41">
            <v>1</v>
          </cell>
          <cell r="H41">
            <v>30</v>
          </cell>
        </row>
        <row r="42">
          <cell r="A42" t="str">
            <v>251  Сосиски Баварские, ВЕС.  ПОКОМ</v>
          </cell>
          <cell r="B42" t="str">
            <v>кг</v>
          </cell>
          <cell r="C42">
            <v>145.477</v>
          </cell>
          <cell r="D42">
            <v>314.69299999999998</v>
          </cell>
          <cell r="E42">
            <v>185.03</v>
          </cell>
          <cell r="F42">
            <v>227.559</v>
          </cell>
          <cell r="G42">
            <v>1</v>
          </cell>
          <cell r="H42">
            <v>45</v>
          </cell>
        </row>
        <row r="43">
          <cell r="A43" t="str">
            <v>253  Сосиски Ганноверские   ПОКОМ</v>
          </cell>
          <cell r="B43" t="str">
            <v>кг</v>
          </cell>
          <cell r="C43">
            <v>161.66300000000001</v>
          </cell>
          <cell r="D43">
            <v>105.938</v>
          </cell>
          <cell r="E43">
            <v>137.89099999999999</v>
          </cell>
          <cell r="F43">
            <v>129.71</v>
          </cell>
          <cell r="G43">
            <v>1</v>
          </cell>
          <cell r="H43">
            <v>40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1918.6590000000001</v>
          </cell>
          <cell r="D44">
            <v>2094.085</v>
          </cell>
          <cell r="E44">
            <v>1840.0129999999999</v>
          </cell>
          <cell r="F44">
            <v>1790.742</v>
          </cell>
          <cell r="G44">
            <v>1</v>
          </cell>
          <cell r="H44">
            <v>40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  <cell r="C45">
            <v>146.43700000000001</v>
          </cell>
          <cell r="D45">
            <v>102.64700000000001</v>
          </cell>
          <cell r="E45">
            <v>213.85</v>
          </cell>
          <cell r="F45">
            <v>-1.4</v>
          </cell>
          <cell r="G45">
            <v>1</v>
          </cell>
          <cell r="H45">
            <v>35</v>
          </cell>
        </row>
        <row r="46">
          <cell r="A46" t="str">
            <v>259  Сосиски Сливочные Дугушка, ВЕС.   ПОКОМ</v>
          </cell>
          <cell r="B46" t="str">
            <v>кг</v>
          </cell>
          <cell r="C46">
            <v>82.537000000000006</v>
          </cell>
          <cell r="E46">
            <v>-1.25</v>
          </cell>
          <cell r="F46">
            <v>82.537000000000006</v>
          </cell>
          <cell r="G46">
            <v>1</v>
          </cell>
          <cell r="H46">
            <v>45</v>
          </cell>
        </row>
        <row r="47">
          <cell r="A47" t="str">
            <v>263  Шпикачки Стародворские, ВЕС.  ПОКОМ</v>
          </cell>
          <cell r="B47" t="str">
            <v>кг</v>
          </cell>
          <cell r="C47">
            <v>264.87099999999998</v>
          </cell>
          <cell r="D47">
            <v>260.916</v>
          </cell>
          <cell r="E47">
            <v>272.983</v>
          </cell>
          <cell r="F47">
            <v>196.31299999999999</v>
          </cell>
          <cell r="G47">
            <v>1</v>
          </cell>
          <cell r="H47">
            <v>30</v>
          </cell>
        </row>
        <row r="48">
          <cell r="A48" t="str">
            <v>265  Колбаса Балыкбургская, ВЕС, ТМ Баварушка  ПОКОМ</v>
          </cell>
          <cell r="B48" t="str">
            <v>кг</v>
          </cell>
          <cell r="C48">
            <v>4.9509999999999996</v>
          </cell>
          <cell r="D48">
            <v>63.911000000000001</v>
          </cell>
          <cell r="E48">
            <v>18.512</v>
          </cell>
          <cell r="F48">
            <v>45.399000000000001</v>
          </cell>
          <cell r="G48">
            <v>1</v>
          </cell>
          <cell r="H48">
            <v>45</v>
          </cell>
        </row>
        <row r="49">
          <cell r="A49" t="str">
            <v>266  Колбаса Филейбургская с сочным окороком, ВЕС, ТМ Баварушка  ПОКОМ</v>
          </cell>
          <cell r="B49" t="str">
            <v>кг</v>
          </cell>
          <cell r="C49">
            <v>71.599000000000004</v>
          </cell>
          <cell r="D49">
            <v>184.14599999999999</v>
          </cell>
          <cell r="E49">
            <v>41.99</v>
          </cell>
          <cell r="F49">
            <v>181.47800000000001</v>
          </cell>
          <cell r="G49">
            <v>1</v>
          </cell>
          <cell r="H49">
            <v>45</v>
          </cell>
        </row>
        <row r="50">
          <cell r="A50" t="str">
            <v>267  Колбаса Салями Филейбургская зернистая, оболочка фиброуз, ВЕС, ТМ Баварушка  ПОКОМ</v>
          </cell>
          <cell r="B50" t="str">
            <v>кг</v>
          </cell>
          <cell r="C50">
            <v>145.506</v>
          </cell>
          <cell r="D50">
            <v>168.01400000000001</v>
          </cell>
          <cell r="E50">
            <v>76.23</v>
          </cell>
          <cell r="F50">
            <v>152.58199999999999</v>
          </cell>
          <cell r="G50">
            <v>1</v>
          </cell>
          <cell r="H50">
            <v>45</v>
          </cell>
        </row>
        <row r="51">
          <cell r="A51" t="str">
            <v>268  Сосиски Филейбургские с филе сочного окорока, ВЕС, ТМ Баварушка  ПОКОМ</v>
          </cell>
          <cell r="B51" t="str">
            <v>кг</v>
          </cell>
          <cell r="C51">
            <v>28.666</v>
          </cell>
          <cell r="E51">
            <v>20.385999999999999</v>
          </cell>
          <cell r="F51">
            <v>4.1289999999999996</v>
          </cell>
          <cell r="G51">
            <v>1</v>
          </cell>
          <cell r="H51">
            <v>45</v>
          </cell>
        </row>
        <row r="52">
          <cell r="A52" t="str">
            <v>273  Сосиски Сочинки с сочной грудинкой, МГС 0.4кг,   ПОКОМ</v>
          </cell>
          <cell r="B52" t="str">
            <v>шт</v>
          </cell>
          <cell r="C52">
            <v>1670</v>
          </cell>
          <cell r="D52">
            <v>2784</v>
          </cell>
          <cell r="E52">
            <v>2030</v>
          </cell>
          <cell r="F52">
            <v>2065</v>
          </cell>
          <cell r="G52">
            <v>0.4</v>
          </cell>
          <cell r="H52">
            <v>45</v>
          </cell>
        </row>
        <row r="53">
          <cell r="A53" t="str">
            <v>276  Колбаса Сливушка ТМ Вязанка в оболочке полиамид 0,45 кг  ПОКОМ</v>
          </cell>
          <cell r="B53" t="str">
            <v>шт</v>
          </cell>
          <cell r="C53">
            <v>226.56200000000001</v>
          </cell>
          <cell r="D53">
            <v>320</v>
          </cell>
          <cell r="E53">
            <v>211</v>
          </cell>
          <cell r="F53">
            <v>234.56200000000001</v>
          </cell>
          <cell r="G53">
            <v>0.45</v>
          </cell>
          <cell r="H53">
            <v>50</v>
          </cell>
        </row>
        <row r="54">
          <cell r="A54" t="str">
            <v>283  Сосиски Сочинки, ВЕС, ТМ Стародворье ПОКОМ</v>
          </cell>
          <cell r="B54" t="str">
            <v>кг</v>
          </cell>
          <cell r="C54">
            <v>1228.357</v>
          </cell>
          <cell r="D54">
            <v>898.096</v>
          </cell>
          <cell r="E54">
            <v>1023.4160000000001</v>
          </cell>
          <cell r="F54">
            <v>935.78</v>
          </cell>
          <cell r="G54">
            <v>1</v>
          </cell>
          <cell r="H54">
            <v>45</v>
          </cell>
        </row>
        <row r="55">
          <cell r="A55" t="str">
            <v>296  Колбаса Мясорубская с рубленой грудинкой 0,35кг срез ТМ Стародворье  ПОКОМ</v>
          </cell>
          <cell r="B55" t="str">
            <v>шт</v>
          </cell>
          <cell r="C55">
            <v>627</v>
          </cell>
          <cell r="D55">
            <v>726</v>
          </cell>
          <cell r="E55">
            <v>582</v>
          </cell>
          <cell r="F55">
            <v>650</v>
          </cell>
          <cell r="G55">
            <v>0.35</v>
          </cell>
          <cell r="H55">
            <v>40</v>
          </cell>
        </row>
        <row r="56">
          <cell r="A56" t="str">
            <v>297  Колбаса Мясорубская с рубленой грудинкой ВЕС ТМ Стародворье  ПОКОМ</v>
          </cell>
          <cell r="B56" t="str">
            <v>кг</v>
          </cell>
          <cell r="C56">
            <v>305.39499999999998</v>
          </cell>
          <cell r="D56">
            <v>301.47699999999998</v>
          </cell>
          <cell r="E56">
            <v>297.23599999999999</v>
          </cell>
          <cell r="F56">
            <v>238.94300000000001</v>
          </cell>
          <cell r="G56">
            <v>1</v>
          </cell>
          <cell r="H56">
            <v>40</v>
          </cell>
        </row>
        <row r="57">
          <cell r="A57" t="str">
            <v>301  Сосиски Сочинки по-баварски с сыром,  0.4кг, ТМ Стародворье  ПОКОМ</v>
          </cell>
          <cell r="B57" t="str">
            <v>шт</v>
          </cell>
          <cell r="C57">
            <v>974</v>
          </cell>
          <cell r="D57">
            <v>1788</v>
          </cell>
          <cell r="E57">
            <v>1373</v>
          </cell>
          <cell r="F57">
            <v>1278</v>
          </cell>
          <cell r="G57">
            <v>0.4</v>
          </cell>
          <cell r="H57">
            <v>40</v>
          </cell>
        </row>
        <row r="58">
          <cell r="A58" t="str">
            <v>302  Сосиски Сочинки по-баварски,  0.4кг, ТМ Стародворье  ПОКОМ</v>
          </cell>
          <cell r="B58" t="str">
            <v>шт</v>
          </cell>
          <cell r="C58">
            <v>1200</v>
          </cell>
          <cell r="D58">
            <v>918</v>
          </cell>
          <cell r="E58">
            <v>1097</v>
          </cell>
          <cell r="F58">
            <v>908</v>
          </cell>
          <cell r="G58">
            <v>0.4</v>
          </cell>
          <cell r="H58">
            <v>45</v>
          </cell>
        </row>
        <row r="59">
          <cell r="A59" t="str">
            <v>309  Сосиски Сочинки с сыром 0,4 кг ТМ Стародворье  ПОКОМ</v>
          </cell>
          <cell r="B59" t="str">
            <v>шт</v>
          </cell>
          <cell r="C59">
            <v>765</v>
          </cell>
          <cell r="D59">
            <v>858</v>
          </cell>
          <cell r="E59">
            <v>838</v>
          </cell>
          <cell r="F59">
            <v>627</v>
          </cell>
          <cell r="G59">
            <v>0.4</v>
          </cell>
          <cell r="H59">
            <v>40</v>
          </cell>
        </row>
        <row r="60">
          <cell r="A60" t="str">
            <v>312  Ветчина Филейская ТМ Вязанка ТС Столичная ВЕС  ПОКОМ</v>
          </cell>
          <cell r="B60" t="str">
            <v>кг</v>
          </cell>
          <cell r="C60">
            <v>764.05</v>
          </cell>
          <cell r="D60">
            <v>624.46500000000003</v>
          </cell>
          <cell r="E60">
            <v>785.59100000000001</v>
          </cell>
          <cell r="F60">
            <v>462.267</v>
          </cell>
          <cell r="G60">
            <v>1</v>
          </cell>
          <cell r="H60">
            <v>50</v>
          </cell>
        </row>
        <row r="61">
          <cell r="A61" t="str">
            <v>313 Колбаса вареная Молокуша ТМ Вязанка в оболочке полиамид. ВЕС  ПОКОМ</v>
          </cell>
          <cell r="B61" t="str">
            <v>кг</v>
          </cell>
          <cell r="C61">
            <v>793.30600000000004</v>
          </cell>
          <cell r="D61">
            <v>797.06</v>
          </cell>
          <cell r="E61">
            <v>720.56399999999996</v>
          </cell>
          <cell r="F61">
            <v>701.43299999999999</v>
          </cell>
          <cell r="G61">
            <v>1</v>
          </cell>
          <cell r="H61">
            <v>50</v>
          </cell>
        </row>
        <row r="62">
          <cell r="A62" t="str">
            <v>314 Колбаса вареная Филейская ТМ Вязанка ТС Классическая в оболочке полиамид.  ПОКОМ</v>
          </cell>
          <cell r="B62" t="str">
            <v>кг</v>
          </cell>
          <cell r="C62">
            <v>411.47699999999998</v>
          </cell>
          <cell r="D62">
            <v>572.81500000000005</v>
          </cell>
          <cell r="E62">
            <v>452.964</v>
          </cell>
          <cell r="F62">
            <v>448.95400000000001</v>
          </cell>
          <cell r="G62">
            <v>1</v>
          </cell>
          <cell r="H62">
            <v>55</v>
          </cell>
        </row>
        <row r="63">
          <cell r="A63" t="str">
            <v>316 Колбаса варенокоиз мяса птицы Сервелат Пражский ТМ Зареченские ТС Зареченские  ПОКОМ</v>
          </cell>
          <cell r="B63" t="str">
            <v>кг</v>
          </cell>
          <cell r="G63">
            <v>1</v>
          </cell>
          <cell r="H63">
            <v>40</v>
          </cell>
        </row>
        <row r="64">
          <cell r="A64" t="str">
            <v>317 Колбаса Сервелат Рижский ТМ Зареченские ТС Зареченские  фиброуз в вакуумной у  ПОКОМ</v>
          </cell>
          <cell r="B64" t="str">
            <v>кг</v>
          </cell>
          <cell r="G64">
            <v>1</v>
          </cell>
          <cell r="H64">
            <v>40</v>
          </cell>
        </row>
        <row r="65">
          <cell r="A65" t="str">
            <v>318 Сосиски Датские ТМ Зареченские колбасы ТС Зареченские п полиамид в модифициров  ПОКОМ</v>
          </cell>
          <cell r="B65" t="str">
            <v>кг</v>
          </cell>
          <cell r="G65">
            <v>0</v>
          </cell>
          <cell r="H65">
            <v>40</v>
          </cell>
        </row>
        <row r="66">
          <cell r="A66" t="str">
            <v>320  Сосиски Сочинки с сочным окороком 0,4 кг ТМ Стародворье  ПОКОМ</v>
          </cell>
          <cell r="B66" t="str">
            <v>шт</v>
          </cell>
          <cell r="C66">
            <v>1462</v>
          </cell>
          <cell r="D66">
            <v>2862</v>
          </cell>
          <cell r="E66">
            <v>1986</v>
          </cell>
          <cell r="F66">
            <v>2086</v>
          </cell>
          <cell r="G66">
            <v>0.4</v>
          </cell>
          <cell r="H66">
            <v>45</v>
          </cell>
        </row>
        <row r="67">
          <cell r="A67" t="str">
            <v>322 Сосиски Сочинки с сыром ТМ Стародворье в оболочке  ПОКОМ</v>
          </cell>
          <cell r="B67" t="str">
            <v>кг</v>
          </cell>
          <cell r="C67">
            <v>138.63999999999999</v>
          </cell>
          <cell r="D67">
            <v>264.11700000000002</v>
          </cell>
          <cell r="E67">
            <v>276.99099999999999</v>
          </cell>
          <cell r="F67">
            <v>66.849999999999994</v>
          </cell>
          <cell r="G67">
            <v>1</v>
          </cell>
          <cell r="H67">
            <v>40</v>
          </cell>
        </row>
        <row r="68">
          <cell r="A68" t="str">
            <v>325 Колбаса Сервелат Мясорубский ТМ Стародворье с мелкорубленным окороком 0,35 кг  ПОКОМ</v>
          </cell>
          <cell r="B68" t="str">
            <v>шт</v>
          </cell>
          <cell r="C68">
            <v>775</v>
          </cell>
          <cell r="D68">
            <v>1404</v>
          </cell>
          <cell r="E68">
            <v>1056</v>
          </cell>
          <cell r="F68">
            <v>1039</v>
          </cell>
          <cell r="G68">
            <v>0.35</v>
          </cell>
          <cell r="H68">
            <v>40</v>
          </cell>
        </row>
        <row r="69">
          <cell r="A69" t="str">
            <v>339  Колбаса вареная Филейская ТМ Вязанка ТС Классическая, 0,40 кг.  ПОКОМ</v>
          </cell>
          <cell r="B69" t="str">
            <v>шт</v>
          </cell>
          <cell r="C69">
            <v>310</v>
          </cell>
          <cell r="D69">
            <v>330</v>
          </cell>
          <cell r="E69">
            <v>316.8</v>
          </cell>
          <cell r="F69">
            <v>267.2</v>
          </cell>
          <cell r="G69">
            <v>0.4</v>
          </cell>
          <cell r="H69">
            <v>50</v>
          </cell>
        </row>
        <row r="70">
          <cell r="A70" t="str">
            <v>350 Сосиски Молокуши миникушай ТМ Вязанка в оболочке амицел в модифиц газовой среде 0,45 кг  Поком</v>
          </cell>
          <cell r="B70" t="str">
            <v>шт</v>
          </cell>
          <cell r="C70">
            <v>399</v>
          </cell>
          <cell r="D70">
            <v>414</v>
          </cell>
          <cell r="E70">
            <v>334</v>
          </cell>
          <cell r="F70">
            <v>383</v>
          </cell>
          <cell r="G70">
            <v>0.45</v>
          </cell>
          <cell r="H70">
            <v>45</v>
          </cell>
        </row>
        <row r="71">
          <cell r="A71" t="str">
            <v>352  Сардельки Сочинки с сыром 0,4 кг ТМ Стародворье   ПОКОМ</v>
          </cell>
          <cell r="B71" t="str">
            <v>шт</v>
          </cell>
          <cell r="C71">
            <v>261</v>
          </cell>
          <cell r="D71">
            <v>282</v>
          </cell>
          <cell r="E71">
            <v>211</v>
          </cell>
          <cell r="F71">
            <v>238</v>
          </cell>
          <cell r="G71">
            <v>0.4</v>
          </cell>
          <cell r="H71">
            <v>40</v>
          </cell>
        </row>
        <row r="72">
          <cell r="A72" t="str">
            <v>358 Колбаса Сервелат Мясорубский ТМ Стародворье с мелкорубленным окороком в вак упак  ПОКОМ</v>
          </cell>
          <cell r="B72" t="str">
            <v>кг</v>
          </cell>
          <cell r="C72">
            <v>468.29700000000003</v>
          </cell>
          <cell r="D72">
            <v>168.398</v>
          </cell>
          <cell r="E72">
            <v>372.36399999999998</v>
          </cell>
          <cell r="F72">
            <v>210.50800000000001</v>
          </cell>
          <cell r="G72">
            <v>1</v>
          </cell>
          <cell r="H72">
            <v>40</v>
          </cell>
        </row>
        <row r="73">
          <cell r="A73" t="str">
            <v>363 Сардельки Филейские Вязанка ТМ Вязанка в обол NDX  ПОКОМ</v>
          </cell>
          <cell r="B73" t="str">
            <v>кг</v>
          </cell>
          <cell r="C73">
            <v>330.77699999999999</v>
          </cell>
          <cell r="D73">
            <v>158.654</v>
          </cell>
          <cell r="E73">
            <v>237.55099999999999</v>
          </cell>
          <cell r="F73">
            <v>184.61</v>
          </cell>
          <cell r="G73">
            <v>1</v>
          </cell>
          <cell r="H73">
            <v>30</v>
          </cell>
        </row>
        <row r="74">
          <cell r="A74" t="str">
            <v>367 Вареные колбасы Молокуша Вязанка Фикс.вес 0,45 п/а Вязанка  ПОКОМ</v>
          </cell>
          <cell r="B74" t="str">
            <v>шт</v>
          </cell>
          <cell r="C74">
            <v>495</v>
          </cell>
          <cell r="D74">
            <v>340</v>
          </cell>
          <cell r="E74">
            <v>484</v>
          </cell>
          <cell r="F74">
            <v>275</v>
          </cell>
          <cell r="G74">
            <v>0.45</v>
          </cell>
          <cell r="H74">
            <v>50</v>
          </cell>
        </row>
        <row r="75">
          <cell r="A75" t="str">
            <v>369 Колбаса Сливушка ТМ Вязанка в оболочке полиамид вес.  ПОКОМ</v>
          </cell>
          <cell r="B75" t="str">
            <v>кг</v>
          </cell>
          <cell r="C75">
            <v>924.12</v>
          </cell>
          <cell r="D75">
            <v>803.03</v>
          </cell>
          <cell r="E75">
            <v>917.85</v>
          </cell>
          <cell r="F75">
            <v>666.05200000000002</v>
          </cell>
          <cell r="G75">
            <v>1</v>
          </cell>
          <cell r="H75">
            <v>50</v>
          </cell>
        </row>
        <row r="76">
          <cell r="A76" t="str">
            <v>370 Ветчина Сливушка с индейкой ТМ Вязанка в оболочке полиамид.</v>
          </cell>
          <cell r="B76" t="str">
            <v>кг</v>
          </cell>
          <cell r="C76">
            <v>55.634999999999998</v>
          </cell>
          <cell r="D76">
            <v>197.10300000000001</v>
          </cell>
          <cell r="E76">
            <v>80.287999999999997</v>
          </cell>
          <cell r="F76">
            <v>165.25800000000001</v>
          </cell>
          <cell r="G76">
            <v>1</v>
          </cell>
          <cell r="H76">
            <v>50</v>
          </cell>
        </row>
        <row r="77">
          <cell r="A77" t="str">
            <v>371  Сосиски Сочинки Молочные 0,4 кг ТМ Стародворье  ПОКОМ</v>
          </cell>
          <cell r="B77" t="str">
            <v>шт</v>
          </cell>
          <cell r="C77">
            <v>974</v>
          </cell>
          <cell r="D77">
            <v>1506</v>
          </cell>
          <cell r="E77">
            <v>1176</v>
          </cell>
          <cell r="F77">
            <v>1115</v>
          </cell>
          <cell r="G77">
            <v>0.4</v>
          </cell>
          <cell r="H77">
            <v>40</v>
          </cell>
        </row>
        <row r="78">
          <cell r="A78" t="str">
            <v>372  Сосиски Сочинки Сливочные 0,4 кг ТМ Стародворье  ПОКОМ</v>
          </cell>
          <cell r="B78" t="str">
            <v>шт</v>
          </cell>
          <cell r="C78">
            <v>878</v>
          </cell>
          <cell r="D78">
            <v>1338</v>
          </cell>
          <cell r="E78">
            <v>1064</v>
          </cell>
          <cell r="F78">
            <v>932</v>
          </cell>
          <cell r="G78">
            <v>0.4</v>
          </cell>
          <cell r="H78">
            <v>40</v>
          </cell>
        </row>
        <row r="79">
          <cell r="A79" t="str">
            <v>373 Ветчины «Филейская» Фикс.вес 0,45 Вектор ТМ «Вязанка»  Поком</v>
          </cell>
          <cell r="B79" t="str">
            <v>шт</v>
          </cell>
          <cell r="C79">
            <v>4</v>
          </cell>
          <cell r="D79">
            <v>12</v>
          </cell>
          <cell r="E79">
            <v>3</v>
          </cell>
          <cell r="F79">
            <v>13</v>
          </cell>
          <cell r="G79">
            <v>0.45</v>
          </cell>
          <cell r="H79">
            <v>50</v>
          </cell>
        </row>
        <row r="80">
          <cell r="A80" t="str">
            <v>376  Сардельки Сочинки с сочным окороком ТМ Стародворье полиамид мгс ф/в 0,4 кг СК3</v>
          </cell>
          <cell r="B80" t="str">
            <v>шт</v>
          </cell>
          <cell r="C80">
            <v>300</v>
          </cell>
          <cell r="D80">
            <v>270</v>
          </cell>
          <cell r="E80">
            <v>331</v>
          </cell>
          <cell r="F80">
            <v>199</v>
          </cell>
          <cell r="G80">
            <v>0</v>
          </cell>
          <cell r="H80">
            <v>40</v>
          </cell>
        </row>
        <row r="81">
          <cell r="A81" t="str">
            <v>381  Сардельки Сочинки 0,4кг ТМ Стародворье  ПОКОМ</v>
          </cell>
          <cell r="B81" t="str">
            <v>шт</v>
          </cell>
          <cell r="E81">
            <v>331</v>
          </cell>
          <cell r="F81">
            <v>199</v>
          </cell>
          <cell r="G81">
            <v>0.4</v>
          </cell>
          <cell r="H81">
            <v>40</v>
          </cell>
        </row>
        <row r="82">
          <cell r="A82" t="str">
            <v>383 Колбаса Сочинка по-европейски с сочной грудиной ТМ Стародворье в оболочке фиброуз в ва  Поком</v>
          </cell>
          <cell r="B82" t="str">
            <v>кг</v>
          </cell>
          <cell r="C82">
            <v>1031.135</v>
          </cell>
          <cell r="D82">
            <v>249.529</v>
          </cell>
          <cell r="E82">
            <v>657.07299999999998</v>
          </cell>
          <cell r="F82">
            <v>504.82</v>
          </cell>
          <cell r="G82">
            <v>1</v>
          </cell>
          <cell r="H82">
            <v>40</v>
          </cell>
        </row>
        <row r="83">
          <cell r="A83" t="str">
            <v>384  Колбаса Сочинка по-фински с сочным окороком ТМ Стародворье в оболочке фиброуз в ва  Поком</v>
          </cell>
          <cell r="B83" t="str">
            <v>кг</v>
          </cell>
          <cell r="C83">
            <v>689.66200000000003</v>
          </cell>
          <cell r="D83">
            <v>189.95599999999999</v>
          </cell>
          <cell r="E83">
            <v>469.57100000000003</v>
          </cell>
          <cell r="F83">
            <v>300.77300000000002</v>
          </cell>
          <cell r="G83">
            <v>1</v>
          </cell>
          <cell r="H83">
            <v>40</v>
          </cell>
        </row>
        <row r="84">
          <cell r="A84" t="str">
            <v>391 Вареные колбасы «Докторская ГОСТ» Фикс.вес 0,37 п/а ТМ «Вязанка»  Поком</v>
          </cell>
          <cell r="B84" t="str">
            <v>шт</v>
          </cell>
          <cell r="C84">
            <v>411</v>
          </cell>
          <cell r="D84">
            <v>420</v>
          </cell>
          <cell r="E84">
            <v>381</v>
          </cell>
          <cell r="F84">
            <v>365</v>
          </cell>
          <cell r="G84">
            <v>0.37</v>
          </cell>
          <cell r="H84">
            <v>50</v>
          </cell>
        </row>
        <row r="85">
          <cell r="A85" t="str">
            <v>392 Вареные колбасы «Докторская ГОСТ» Фикс.вес 0,6 Вектор ТМ «Дугушка»  Поком</v>
          </cell>
          <cell r="B85" t="str">
            <v>шт</v>
          </cell>
          <cell r="C85">
            <v>337</v>
          </cell>
          <cell r="E85">
            <v>277</v>
          </cell>
          <cell r="F85">
            <v>56</v>
          </cell>
          <cell r="G85">
            <v>0.6</v>
          </cell>
          <cell r="H85">
            <v>55</v>
          </cell>
        </row>
        <row r="86">
          <cell r="A86" t="str">
            <v>393 Ветчины Сливушка с индейкой Вязанка Фикс.вес 0,4 П/а Вязанка  Поком</v>
          </cell>
          <cell r="B86" t="str">
            <v>шт</v>
          </cell>
          <cell r="C86">
            <v>193</v>
          </cell>
          <cell r="D86">
            <v>216</v>
          </cell>
          <cell r="E86">
            <v>163</v>
          </cell>
          <cell r="F86">
            <v>203</v>
          </cell>
          <cell r="G86">
            <v>0.4</v>
          </cell>
          <cell r="H86">
            <v>50</v>
          </cell>
        </row>
        <row r="87">
          <cell r="A87" t="str">
            <v>394 Ветчина Сочинка с сочным окороком ТМ Стародворье полиамид ф/в 0,35 кг  Поком</v>
          </cell>
          <cell r="B87" t="str">
            <v>шт</v>
          </cell>
          <cell r="C87">
            <v>340</v>
          </cell>
          <cell r="D87">
            <v>108</v>
          </cell>
          <cell r="E87">
            <v>225</v>
          </cell>
          <cell r="F87">
            <v>171</v>
          </cell>
          <cell r="G87">
            <v>0.35</v>
          </cell>
          <cell r="H87">
            <v>50</v>
          </cell>
        </row>
        <row r="88">
          <cell r="A88" t="str">
            <v>395 Ветчины «Дугушка» Фикс.вес 0,6 П/а ТМ «Дугушка»  Поком</v>
          </cell>
          <cell r="B88" t="str">
            <v>шт</v>
          </cell>
          <cell r="C88">
            <v>479</v>
          </cell>
          <cell r="D88">
            <v>432</v>
          </cell>
          <cell r="E88">
            <v>397</v>
          </cell>
          <cell r="F88">
            <v>484</v>
          </cell>
          <cell r="G88">
            <v>0.6</v>
          </cell>
          <cell r="H88">
            <v>55</v>
          </cell>
        </row>
        <row r="89">
          <cell r="A89" t="str">
            <v>396 Сардельки «Филейские» Фикс.вес 0,4 NDX мгс ТМ «Вязанка»</v>
          </cell>
          <cell r="B89" t="str">
            <v>шт</v>
          </cell>
          <cell r="C89">
            <v>46</v>
          </cell>
          <cell r="E89">
            <v>36</v>
          </cell>
          <cell r="F89">
            <v>4</v>
          </cell>
          <cell r="G89">
            <v>0.4</v>
          </cell>
          <cell r="H89">
            <v>30</v>
          </cell>
        </row>
        <row r="90">
          <cell r="A90" t="str">
            <v>397 Сосиски Сливочные по-стародворски Бордо Фикс.вес 0,45 П/а мгс Стародворье  Поком</v>
          </cell>
          <cell r="B90" t="str">
            <v>шт</v>
          </cell>
          <cell r="C90">
            <v>114</v>
          </cell>
          <cell r="E90">
            <v>84</v>
          </cell>
          <cell r="F90">
            <v>18</v>
          </cell>
          <cell r="G90">
            <v>0.45</v>
          </cell>
          <cell r="H90">
            <v>40</v>
          </cell>
        </row>
        <row r="91">
          <cell r="A91" t="str">
            <v>398 Сосиски Молочные Дугушки Дугушка Весовые П/а мгс Дугушка  Поком</v>
          </cell>
          <cell r="B91" t="str">
            <v>кг</v>
          </cell>
          <cell r="C91">
            <v>236.68</v>
          </cell>
          <cell r="E91">
            <v>45.573999999999998</v>
          </cell>
          <cell r="F91">
            <v>173.43799999999999</v>
          </cell>
          <cell r="G91">
            <v>1</v>
          </cell>
          <cell r="H91">
            <v>45</v>
          </cell>
        </row>
        <row r="92">
          <cell r="A92" t="str">
            <v>408 Вареные колбасы Сливушка Вязанка Фикс.вес 0,375 П/а Вязанка  Поком</v>
          </cell>
          <cell r="B92" t="str">
            <v>шт</v>
          </cell>
          <cell r="D92">
            <v>4</v>
          </cell>
          <cell r="E92">
            <v>4</v>
          </cell>
          <cell r="G92">
            <v>0</v>
          </cell>
          <cell r="H92" t="e">
            <v>#N/A</v>
          </cell>
        </row>
        <row r="93">
          <cell r="A93" t="str">
            <v>417 П/к колбасы «Сочинка рубленая с сочным окороком» Весовой фиброуз ТМ «Стародворье»  Поком</v>
          </cell>
          <cell r="B93" t="str">
            <v>кг</v>
          </cell>
          <cell r="C93">
            <v>468.34699999999998</v>
          </cell>
          <cell r="D93">
            <v>92.867000000000004</v>
          </cell>
          <cell r="E93">
            <v>369.87400000000002</v>
          </cell>
          <cell r="F93">
            <v>153.62799999999999</v>
          </cell>
          <cell r="G93">
            <v>1</v>
          </cell>
          <cell r="H93">
            <v>40</v>
          </cell>
        </row>
        <row r="94">
          <cell r="A94" t="str">
            <v>446 Сосиски Баварские с сыром 0,35 кг. ТМ Стародворье в оболочке айпил в модифи газовой среде  Поком</v>
          </cell>
          <cell r="B94" t="str">
            <v>шт</v>
          </cell>
          <cell r="C94">
            <v>20</v>
          </cell>
          <cell r="F94">
            <v>20</v>
          </cell>
          <cell r="G94">
            <v>0.35</v>
          </cell>
          <cell r="H94">
            <v>40</v>
          </cell>
        </row>
        <row r="95">
          <cell r="A95" t="str">
            <v>451 Сосиски «Баварские» Фикс.вес 0,35 П/а ТМ «Стародворье»  Поком</v>
          </cell>
          <cell r="B95" t="str">
            <v>шт</v>
          </cell>
          <cell r="E95">
            <v>16</v>
          </cell>
          <cell r="F95">
            <v>17</v>
          </cell>
          <cell r="G95">
            <v>0.35</v>
          </cell>
          <cell r="H95">
            <v>45</v>
          </cell>
        </row>
        <row r="96">
          <cell r="A96" t="str">
            <v>458 Колбаса Балыкбургская ТМ Баварушка с мраморным балыком в оболочке черева в вакуу 0,11 кг.  Поком</v>
          </cell>
          <cell r="B96" t="str">
            <v>шт</v>
          </cell>
          <cell r="C96">
            <v>51</v>
          </cell>
          <cell r="E96">
            <v>42</v>
          </cell>
          <cell r="F96">
            <v>5</v>
          </cell>
          <cell r="G96">
            <v>0.11</v>
          </cell>
          <cell r="H96">
            <v>150</v>
          </cell>
        </row>
        <row r="97">
          <cell r="A97" t="str">
            <v>460  Сосиски Баварские ТМ Стародворье 0,35 кг ПОКОМ</v>
          </cell>
          <cell r="B97" t="str">
            <v>шт</v>
          </cell>
          <cell r="C97">
            <v>37</v>
          </cell>
          <cell r="E97">
            <v>16</v>
          </cell>
          <cell r="F97">
            <v>17</v>
          </cell>
          <cell r="G97">
            <v>0</v>
          </cell>
          <cell r="H97" t="e">
            <v>#N/A</v>
          </cell>
        </row>
        <row r="98">
          <cell r="A98" t="str">
            <v>470 Колбаса Любительская ТМ Вязанка в оболочке полиамид.Мясной продукт категории А.  Поком</v>
          </cell>
          <cell r="B98" t="str">
            <v>кг</v>
          </cell>
          <cell r="C98">
            <v>324.971</v>
          </cell>
          <cell r="D98">
            <v>223.00800000000001</v>
          </cell>
          <cell r="E98">
            <v>319.315</v>
          </cell>
          <cell r="F98">
            <v>190.07400000000001</v>
          </cell>
          <cell r="G98">
            <v>1</v>
          </cell>
          <cell r="H98">
            <v>50</v>
          </cell>
        </row>
        <row r="99">
          <cell r="A99" t="str">
            <v>479 Колбаса Филедворская ТМ Стародворье в оболочке полиамид.  Поком</v>
          </cell>
          <cell r="B99" t="str">
            <v>кг</v>
          </cell>
          <cell r="C99">
            <v>53.143999999999998</v>
          </cell>
          <cell r="D99">
            <v>243.78</v>
          </cell>
          <cell r="E99">
            <v>185.17400000000001</v>
          </cell>
          <cell r="F99">
            <v>71.355999999999995</v>
          </cell>
          <cell r="G99">
            <v>1</v>
          </cell>
          <cell r="H99">
            <v>55</v>
          </cell>
        </row>
        <row r="100">
          <cell r="A100" t="str">
            <v>480 Колбаса Молочная Стародворская ТМ Стародворье с молоком в оболочке полиамид  Поком</v>
          </cell>
          <cell r="B100" t="str">
            <v>кг</v>
          </cell>
          <cell r="C100">
            <v>285.55099999999999</v>
          </cell>
          <cell r="D100">
            <v>288.98</v>
          </cell>
          <cell r="E100">
            <v>238.19200000000001</v>
          </cell>
          <cell r="F100">
            <v>282.28500000000003</v>
          </cell>
          <cell r="G100">
            <v>1</v>
          </cell>
          <cell r="H100">
            <v>55</v>
          </cell>
        </row>
        <row r="101">
          <cell r="A101" t="str">
            <v>484 Колбаса Филедворская ТМ Стародворье в оболочке полиамид 0,4 кг.  Поком</v>
          </cell>
          <cell r="B101" t="str">
            <v>шт</v>
          </cell>
          <cell r="C101">
            <v>45</v>
          </cell>
          <cell r="D101">
            <v>40</v>
          </cell>
          <cell r="E101">
            <v>33</v>
          </cell>
          <cell r="F101">
            <v>45</v>
          </cell>
          <cell r="G101">
            <v>0.4</v>
          </cell>
          <cell r="H101">
            <v>55</v>
          </cell>
        </row>
        <row r="102">
          <cell r="A102" t="str">
            <v>486 Колбаса Стародворская ТМ Стародворье со шпиком в оболочке полиамид. ВЕС  Поком</v>
          </cell>
          <cell r="B102" t="str">
            <v>кг</v>
          </cell>
          <cell r="C102">
            <v>1.4379999999999999</v>
          </cell>
          <cell r="F102">
            <v>1.4379999999999999</v>
          </cell>
          <cell r="G102">
            <v>0</v>
          </cell>
          <cell r="H102" t="e">
            <v>#N/A</v>
          </cell>
        </row>
        <row r="103">
          <cell r="A103" t="str">
            <v>488 Колбаса Молочная Стародворская ТМ Стародворье с молоком в оболочке полиамид 0,4кг.  Поком</v>
          </cell>
          <cell r="B103" t="str">
            <v>шт</v>
          </cell>
          <cell r="C103">
            <v>38</v>
          </cell>
          <cell r="D103">
            <v>34</v>
          </cell>
          <cell r="E103">
            <v>14</v>
          </cell>
          <cell r="F103">
            <v>45</v>
          </cell>
          <cell r="G103">
            <v>0.4</v>
          </cell>
          <cell r="H103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140625" style="8" customWidth="1"/>
    <col min="8" max="8" width="5.140625" customWidth="1"/>
    <col min="9" max="9" width="13" customWidth="1"/>
    <col min="10" max="18" width="6.42578125" customWidth="1"/>
    <col min="19" max="19" width="21.42578125" customWidth="1"/>
    <col min="20" max="21" width="4.42578125" customWidth="1"/>
    <col min="22" max="27" width="6.42578125" customWidth="1"/>
    <col min="28" max="28" width="29.28515625" customWidth="1"/>
    <col min="29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140</v>
      </c>
      <c r="Q3" s="3" t="s">
        <v>140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142</v>
      </c>
      <c r="Q4" s="1" t="s">
        <v>141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142</v>
      </c>
      <c r="AD4" s="1" t="s">
        <v>141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56065.367999999988</v>
      </c>
      <c r="F5" s="4">
        <f>SUM(F6:F499)</f>
        <v>26235.402999999991</v>
      </c>
      <c r="G5" s="6"/>
      <c r="H5" s="1"/>
      <c r="I5" s="1"/>
      <c r="J5" s="4">
        <f t="shared" ref="J5:R5" si="0">SUM(J6:J499)</f>
        <v>55902.161000000007</v>
      </c>
      <c r="K5" s="4">
        <f t="shared" si="0"/>
        <v>163.20699999999923</v>
      </c>
      <c r="L5" s="4">
        <f t="shared" si="0"/>
        <v>26535.857000000007</v>
      </c>
      <c r="M5" s="4">
        <f t="shared" si="0"/>
        <v>29529.511000000006</v>
      </c>
      <c r="N5" s="4">
        <f t="shared" si="0"/>
        <v>4295.0231999999996</v>
      </c>
      <c r="O5" s="4">
        <f t="shared" si="0"/>
        <v>5307.1713999999993</v>
      </c>
      <c r="P5" s="4">
        <f t="shared" si="0"/>
        <v>21217.817299999999</v>
      </c>
      <c r="Q5" s="4">
        <f t="shared" si="0"/>
        <v>1800</v>
      </c>
      <c r="R5" s="4">
        <f t="shared" si="0"/>
        <v>0</v>
      </c>
      <c r="S5" s="1"/>
      <c r="T5" s="1"/>
      <c r="U5" s="1"/>
      <c r="V5" s="4">
        <f t="shared" ref="V5:AA5" si="1">SUM(V6:V499)</f>
        <v>4241.4869999999992</v>
      </c>
      <c r="W5" s="4">
        <f t="shared" si="1"/>
        <v>4242.9076000000005</v>
      </c>
      <c r="X5" s="4">
        <f t="shared" si="1"/>
        <v>4327.8355999999985</v>
      </c>
      <c r="Y5" s="4">
        <f t="shared" si="1"/>
        <v>4489.2316000000001</v>
      </c>
      <c r="Z5" s="4">
        <f t="shared" si="1"/>
        <v>4192.8867999999984</v>
      </c>
      <c r="AA5" s="4">
        <f t="shared" si="1"/>
        <v>4008.5442000000003</v>
      </c>
      <c r="AB5" s="1"/>
      <c r="AC5" s="4">
        <f>SUM(AC6:AC499)</f>
        <v>17607</v>
      </c>
      <c r="AD5" s="4">
        <f>SUM(AD6:AD499)</f>
        <v>1800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102.95</v>
      </c>
      <c r="D6" s="1">
        <v>78.97</v>
      </c>
      <c r="E6" s="1">
        <v>105.063</v>
      </c>
      <c r="F6" s="1">
        <v>51.021999999999998</v>
      </c>
      <c r="G6" s="6">
        <v>1</v>
      </c>
      <c r="H6" s="1">
        <v>50</v>
      </c>
      <c r="I6" s="1" t="s">
        <v>32</v>
      </c>
      <c r="J6" s="1">
        <v>96.8</v>
      </c>
      <c r="K6" s="1">
        <f t="shared" ref="K6:K37" si="2">E6-J6</f>
        <v>8.2630000000000052</v>
      </c>
      <c r="L6" s="1">
        <f>E6-M6</f>
        <v>105.063</v>
      </c>
      <c r="M6" s="1"/>
      <c r="N6" s="1">
        <v>35.28</v>
      </c>
      <c r="O6" s="1">
        <f>L6/5</f>
        <v>21.012599999999999</v>
      </c>
      <c r="P6" s="5">
        <f>10.5*O6-N6-F6</f>
        <v>134.33029999999999</v>
      </c>
      <c r="Q6" s="5"/>
      <c r="R6" s="5"/>
      <c r="S6" s="1"/>
      <c r="T6" s="1">
        <f>(F6+N6+P6)/O6</f>
        <v>10.5</v>
      </c>
      <c r="U6" s="1">
        <f>(F6+N6)/O6</f>
        <v>4.1071547547661877</v>
      </c>
      <c r="V6" s="1">
        <v>17.0746</v>
      </c>
      <c r="W6" s="1">
        <v>12.429</v>
      </c>
      <c r="X6" s="1">
        <v>11.0068</v>
      </c>
      <c r="Y6" s="1">
        <v>18.0578</v>
      </c>
      <c r="Z6" s="1">
        <v>13.8348</v>
      </c>
      <c r="AA6" s="1">
        <v>10.576599999999999</v>
      </c>
      <c r="AB6" s="1"/>
      <c r="AC6" s="1">
        <f t="shared" ref="AC6:AD37" si="3">ROUND(P6*G6,0)</f>
        <v>134</v>
      </c>
      <c r="AD6" s="1">
        <f>ROUND(Q6*G6,0)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33</v>
      </c>
      <c r="B7" s="1" t="s">
        <v>31</v>
      </c>
      <c r="C7" s="1">
        <v>138.12799999999999</v>
      </c>
      <c r="D7" s="1">
        <v>955.64400000000001</v>
      </c>
      <c r="E7" s="1">
        <v>617.822</v>
      </c>
      <c r="F7" s="1">
        <v>299.58100000000002</v>
      </c>
      <c r="G7" s="6">
        <v>1</v>
      </c>
      <c r="H7" s="1">
        <v>45</v>
      </c>
      <c r="I7" s="1" t="s">
        <v>32</v>
      </c>
      <c r="J7" s="1">
        <v>512.40599999999995</v>
      </c>
      <c r="K7" s="1">
        <f t="shared" si="2"/>
        <v>105.41600000000005</v>
      </c>
      <c r="L7" s="1">
        <f t="shared" ref="L7:L70" si="4">E7-M7</f>
        <v>514.51599999999996</v>
      </c>
      <c r="M7" s="1">
        <v>103.306</v>
      </c>
      <c r="N7" s="1"/>
      <c r="O7" s="1">
        <f t="shared" ref="O7:O70" si="5">L7/5</f>
        <v>102.9032</v>
      </c>
      <c r="P7" s="5">
        <v>700</v>
      </c>
      <c r="Q7" s="5"/>
      <c r="R7" s="5"/>
      <c r="S7" s="1"/>
      <c r="T7" s="1">
        <f t="shared" ref="T7:T70" si="6">(F7+N7+P7)/O7</f>
        <v>9.7137989877865802</v>
      </c>
      <c r="U7" s="1">
        <f t="shared" ref="U7:U70" si="7">(F7+N7)/O7</f>
        <v>2.9112894448374784</v>
      </c>
      <c r="V7" s="1">
        <v>52.774999999999999</v>
      </c>
      <c r="W7" s="1">
        <v>51.758200000000002</v>
      </c>
      <c r="X7" s="1">
        <v>83.743200000000002</v>
      </c>
      <c r="Y7" s="1">
        <v>87.955799999999996</v>
      </c>
      <c r="Z7" s="1">
        <v>57.514000000000003</v>
      </c>
      <c r="AA7" s="1">
        <v>50.961199999999998</v>
      </c>
      <c r="AB7" s="1"/>
      <c r="AC7" s="1">
        <f t="shared" si="3"/>
        <v>700</v>
      </c>
      <c r="AD7" s="1">
        <f t="shared" ref="AD7:AD70" si="8">ROUND(Q7*G7,0)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34</v>
      </c>
      <c r="B8" s="1" t="s">
        <v>31</v>
      </c>
      <c r="C8" s="1">
        <v>165.928</v>
      </c>
      <c r="D8" s="1">
        <v>978.72900000000004</v>
      </c>
      <c r="E8" s="1">
        <v>673.71199999999999</v>
      </c>
      <c r="F8" s="1">
        <v>367.07100000000003</v>
      </c>
      <c r="G8" s="6">
        <v>1</v>
      </c>
      <c r="H8" s="1">
        <v>45</v>
      </c>
      <c r="I8" s="1" t="s">
        <v>32</v>
      </c>
      <c r="J8" s="1">
        <v>583.75</v>
      </c>
      <c r="K8" s="1">
        <f t="shared" si="2"/>
        <v>89.961999999999989</v>
      </c>
      <c r="L8" s="1">
        <f t="shared" si="4"/>
        <v>566.66200000000003</v>
      </c>
      <c r="M8" s="1">
        <v>107.05</v>
      </c>
      <c r="N8" s="1">
        <v>68.88900000000001</v>
      </c>
      <c r="O8" s="1">
        <f t="shared" si="5"/>
        <v>113.33240000000001</v>
      </c>
      <c r="P8" s="5">
        <v>730</v>
      </c>
      <c r="Q8" s="5"/>
      <c r="R8" s="5"/>
      <c r="S8" s="1"/>
      <c r="T8" s="1">
        <f t="shared" si="6"/>
        <v>10.287967077375932</v>
      </c>
      <c r="U8" s="1">
        <f t="shared" si="7"/>
        <v>3.8467375613681525</v>
      </c>
      <c r="V8" s="1">
        <v>75.236200000000011</v>
      </c>
      <c r="W8" s="1">
        <v>73.518600000000006</v>
      </c>
      <c r="X8" s="1">
        <v>101.0682</v>
      </c>
      <c r="Y8" s="1">
        <v>98.527000000000001</v>
      </c>
      <c r="Z8" s="1">
        <v>75.584400000000002</v>
      </c>
      <c r="AA8" s="1">
        <v>79.44980000000001</v>
      </c>
      <c r="AB8" s="1"/>
      <c r="AC8" s="1">
        <f t="shared" si="3"/>
        <v>730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35</v>
      </c>
      <c r="B9" s="1" t="s">
        <v>31</v>
      </c>
      <c r="C9" s="1">
        <v>130.87799999999999</v>
      </c>
      <c r="D9" s="1">
        <v>357.20400000000001</v>
      </c>
      <c r="E9" s="1">
        <v>279.43200000000002</v>
      </c>
      <c r="F9" s="1">
        <v>129.54300000000001</v>
      </c>
      <c r="G9" s="6">
        <v>1</v>
      </c>
      <c r="H9" s="1">
        <v>40</v>
      </c>
      <c r="I9" s="1" t="s">
        <v>32</v>
      </c>
      <c r="J9" s="1">
        <v>292.5</v>
      </c>
      <c r="K9" s="1">
        <f t="shared" si="2"/>
        <v>-13.067999999999984</v>
      </c>
      <c r="L9" s="1">
        <f t="shared" si="4"/>
        <v>145.93200000000002</v>
      </c>
      <c r="M9" s="1">
        <v>133.5</v>
      </c>
      <c r="N9" s="1">
        <v>40.760800000000003</v>
      </c>
      <c r="O9" s="1">
        <f t="shared" si="5"/>
        <v>29.186400000000003</v>
      </c>
      <c r="P9" s="5">
        <f t="shared" ref="P9" si="9">10.5*O9-N9-F9</f>
        <v>136.15339999999998</v>
      </c>
      <c r="Q9" s="5"/>
      <c r="R9" s="5"/>
      <c r="S9" s="1"/>
      <c r="T9" s="1">
        <f t="shared" si="6"/>
        <v>10.499999999999998</v>
      </c>
      <c r="U9" s="1">
        <f t="shared" si="7"/>
        <v>5.8350396074884197</v>
      </c>
      <c r="V9" s="1">
        <v>24.176400000000001</v>
      </c>
      <c r="W9" s="1">
        <v>24.093</v>
      </c>
      <c r="X9" s="1">
        <v>19.061800000000002</v>
      </c>
      <c r="Y9" s="1">
        <v>21.075199999999999</v>
      </c>
      <c r="Z9" s="1">
        <v>24.519200000000001</v>
      </c>
      <c r="AA9" s="1">
        <v>25.868600000000001</v>
      </c>
      <c r="AB9" s="1"/>
      <c r="AC9" s="1">
        <f t="shared" si="3"/>
        <v>136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3" t="s">
        <v>36</v>
      </c>
      <c r="B10" s="13" t="s">
        <v>37</v>
      </c>
      <c r="C10" s="13"/>
      <c r="D10" s="13"/>
      <c r="E10" s="13"/>
      <c r="F10" s="13"/>
      <c r="G10" s="14">
        <v>0</v>
      </c>
      <c r="H10" s="13">
        <f>VLOOKUP(A10,[1]Sheet!$A:$H,8,0)</f>
        <v>45</v>
      </c>
      <c r="I10" s="13" t="s">
        <v>32</v>
      </c>
      <c r="J10" s="13"/>
      <c r="K10" s="13">
        <f t="shared" si="2"/>
        <v>0</v>
      </c>
      <c r="L10" s="13">
        <f t="shared" si="4"/>
        <v>0</v>
      </c>
      <c r="M10" s="13"/>
      <c r="N10" s="13"/>
      <c r="O10" s="13">
        <f t="shared" si="5"/>
        <v>0</v>
      </c>
      <c r="P10" s="15"/>
      <c r="Q10" s="15"/>
      <c r="R10" s="15"/>
      <c r="S10" s="13"/>
      <c r="T10" s="13" t="e">
        <f t="shared" si="6"/>
        <v>#DIV/0!</v>
      </c>
      <c r="U10" s="13" t="e">
        <f t="shared" si="7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38</v>
      </c>
      <c r="AC10" s="13">
        <f t="shared" si="3"/>
        <v>0</v>
      </c>
      <c r="AD10" s="13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3" t="s">
        <v>39</v>
      </c>
      <c r="B11" s="13" t="s">
        <v>37</v>
      </c>
      <c r="C11" s="13">
        <v>335</v>
      </c>
      <c r="D11" s="13"/>
      <c r="E11" s="13">
        <v>292</v>
      </c>
      <c r="F11" s="13">
        <v>37</v>
      </c>
      <c r="G11" s="14">
        <v>0</v>
      </c>
      <c r="H11" s="13">
        <v>45</v>
      </c>
      <c r="I11" s="13" t="s">
        <v>32</v>
      </c>
      <c r="J11" s="13">
        <v>293</v>
      </c>
      <c r="K11" s="13">
        <f t="shared" si="2"/>
        <v>-1</v>
      </c>
      <c r="L11" s="13">
        <f t="shared" si="4"/>
        <v>292</v>
      </c>
      <c r="M11" s="13"/>
      <c r="N11" s="13"/>
      <c r="O11" s="13">
        <f t="shared" si="5"/>
        <v>58.4</v>
      </c>
      <c r="P11" s="15"/>
      <c r="Q11" s="15"/>
      <c r="R11" s="15"/>
      <c r="S11" s="13"/>
      <c r="T11" s="13">
        <f t="shared" si="6"/>
        <v>0.63356164383561642</v>
      </c>
      <c r="U11" s="13">
        <f t="shared" si="7"/>
        <v>0.63356164383561642</v>
      </c>
      <c r="V11" s="13">
        <v>31</v>
      </c>
      <c r="W11" s="13">
        <v>29.8</v>
      </c>
      <c r="X11" s="13">
        <v>28.6</v>
      </c>
      <c r="Y11" s="13">
        <v>36.6</v>
      </c>
      <c r="Z11" s="13">
        <v>49.2</v>
      </c>
      <c r="AA11" s="13">
        <v>48.4</v>
      </c>
      <c r="AB11" s="13" t="s">
        <v>40</v>
      </c>
      <c r="AC11" s="13">
        <f t="shared" si="3"/>
        <v>0</v>
      </c>
      <c r="AD11" s="13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3" t="s">
        <v>41</v>
      </c>
      <c r="B12" s="13" t="s">
        <v>37</v>
      </c>
      <c r="C12" s="13"/>
      <c r="D12" s="13"/>
      <c r="E12" s="13"/>
      <c r="F12" s="13"/>
      <c r="G12" s="14">
        <v>0</v>
      </c>
      <c r="H12" s="13">
        <f>VLOOKUP(A12,[1]Sheet!$A:$H,8,0)</f>
        <v>180</v>
      </c>
      <c r="I12" s="13" t="s">
        <v>32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>
        <f t="shared" si="5"/>
        <v>0</v>
      </c>
      <c r="P12" s="15"/>
      <c r="Q12" s="15"/>
      <c r="R12" s="15"/>
      <c r="S12" s="13"/>
      <c r="T12" s="13" t="e">
        <f t="shared" si="6"/>
        <v>#DIV/0!</v>
      </c>
      <c r="U12" s="13" t="e">
        <f t="shared" si="7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38</v>
      </c>
      <c r="AC12" s="13">
        <f t="shared" si="3"/>
        <v>0</v>
      </c>
      <c r="AD12" s="13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3" t="s">
        <v>42</v>
      </c>
      <c r="B13" s="13" t="s">
        <v>37</v>
      </c>
      <c r="C13" s="13"/>
      <c r="D13" s="13"/>
      <c r="E13" s="13"/>
      <c r="F13" s="13"/>
      <c r="G13" s="14">
        <v>0</v>
      </c>
      <c r="H13" s="13">
        <f>VLOOKUP(A13,[1]Sheet!$A:$H,8,0)</f>
        <v>50</v>
      </c>
      <c r="I13" s="13" t="s">
        <v>32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>
        <f t="shared" si="5"/>
        <v>0</v>
      </c>
      <c r="P13" s="15"/>
      <c r="Q13" s="15"/>
      <c r="R13" s="15"/>
      <c r="S13" s="13"/>
      <c r="T13" s="13" t="e">
        <f t="shared" si="6"/>
        <v>#DIV/0!</v>
      </c>
      <c r="U13" s="13" t="e">
        <f t="shared" si="7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38</v>
      </c>
      <c r="AC13" s="13">
        <f t="shared" si="3"/>
        <v>0</v>
      </c>
      <c r="AD13" s="13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0" t="s">
        <v>43</v>
      </c>
      <c r="B14" s="10" t="s">
        <v>37</v>
      </c>
      <c r="C14" s="10"/>
      <c r="D14" s="10">
        <v>150</v>
      </c>
      <c r="E14" s="10">
        <v>50</v>
      </c>
      <c r="F14" s="10"/>
      <c r="G14" s="11">
        <v>0</v>
      </c>
      <c r="H14" s="10" t="e">
        <v>#N/A</v>
      </c>
      <c r="I14" s="10" t="s">
        <v>44</v>
      </c>
      <c r="J14" s="10">
        <v>50</v>
      </c>
      <c r="K14" s="10">
        <f t="shared" si="2"/>
        <v>0</v>
      </c>
      <c r="L14" s="10">
        <f t="shared" si="4"/>
        <v>0</v>
      </c>
      <c r="M14" s="10">
        <v>50</v>
      </c>
      <c r="N14" s="10"/>
      <c r="O14" s="10">
        <f t="shared" si="5"/>
        <v>0</v>
      </c>
      <c r="P14" s="12"/>
      <c r="Q14" s="12"/>
      <c r="R14" s="12"/>
      <c r="S14" s="10"/>
      <c r="T14" s="10" t="e">
        <f t="shared" si="6"/>
        <v>#DIV/0!</v>
      </c>
      <c r="U14" s="10" t="e">
        <f t="shared" si="7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/>
      <c r="AC14" s="10">
        <f t="shared" si="3"/>
        <v>0</v>
      </c>
      <c r="AD14" s="10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3" t="s">
        <v>45</v>
      </c>
      <c r="B15" s="13" t="s">
        <v>37</v>
      </c>
      <c r="C15" s="13"/>
      <c r="D15" s="13"/>
      <c r="E15" s="13"/>
      <c r="F15" s="13"/>
      <c r="G15" s="14">
        <v>0</v>
      </c>
      <c r="H15" s="13">
        <f>VLOOKUP(A15,[1]Sheet!$A:$H,8,0)</f>
        <v>40</v>
      </c>
      <c r="I15" s="13" t="s">
        <v>32</v>
      </c>
      <c r="J15" s="13"/>
      <c r="K15" s="13">
        <f t="shared" si="2"/>
        <v>0</v>
      </c>
      <c r="L15" s="13">
        <f t="shared" si="4"/>
        <v>0</v>
      </c>
      <c r="M15" s="13"/>
      <c r="N15" s="13"/>
      <c r="O15" s="13">
        <f t="shared" si="5"/>
        <v>0</v>
      </c>
      <c r="P15" s="15"/>
      <c r="Q15" s="15"/>
      <c r="R15" s="15"/>
      <c r="S15" s="13"/>
      <c r="T15" s="13" t="e">
        <f t="shared" si="6"/>
        <v>#DIV/0!</v>
      </c>
      <c r="U15" s="13" t="e">
        <f t="shared" si="7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38</v>
      </c>
      <c r="AC15" s="13">
        <f t="shared" si="3"/>
        <v>0</v>
      </c>
      <c r="AD15" s="13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3" t="s">
        <v>46</v>
      </c>
      <c r="B16" s="13" t="s">
        <v>37</v>
      </c>
      <c r="C16" s="13"/>
      <c r="D16" s="13"/>
      <c r="E16" s="13"/>
      <c r="F16" s="13"/>
      <c r="G16" s="14">
        <v>0</v>
      </c>
      <c r="H16" s="13">
        <f>VLOOKUP(A16,[1]Sheet!$A:$H,8,0)</f>
        <v>50</v>
      </c>
      <c r="I16" s="13" t="s">
        <v>32</v>
      </c>
      <c r="J16" s="13"/>
      <c r="K16" s="13">
        <f t="shared" si="2"/>
        <v>0</v>
      </c>
      <c r="L16" s="13">
        <f t="shared" si="4"/>
        <v>0</v>
      </c>
      <c r="M16" s="13"/>
      <c r="N16" s="13"/>
      <c r="O16" s="13">
        <f t="shared" si="5"/>
        <v>0</v>
      </c>
      <c r="P16" s="15"/>
      <c r="Q16" s="15"/>
      <c r="R16" s="15"/>
      <c r="S16" s="13"/>
      <c r="T16" s="13" t="e">
        <f t="shared" si="6"/>
        <v>#DIV/0!</v>
      </c>
      <c r="U16" s="13" t="e">
        <f t="shared" si="7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 t="s">
        <v>38</v>
      </c>
      <c r="AC16" s="13">
        <f t="shared" si="3"/>
        <v>0</v>
      </c>
      <c r="AD16" s="13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47</v>
      </c>
      <c r="B17" s="1" t="s">
        <v>37</v>
      </c>
      <c r="C17" s="1">
        <v>265</v>
      </c>
      <c r="D17" s="1">
        <v>3</v>
      </c>
      <c r="E17" s="1">
        <v>150</v>
      </c>
      <c r="F17" s="1">
        <v>113</v>
      </c>
      <c r="G17" s="6">
        <v>0.17</v>
      </c>
      <c r="H17" s="1">
        <v>120</v>
      </c>
      <c r="I17" s="1" t="s">
        <v>32</v>
      </c>
      <c r="J17" s="1">
        <v>145</v>
      </c>
      <c r="K17" s="1">
        <f t="shared" si="2"/>
        <v>5</v>
      </c>
      <c r="L17" s="1">
        <f t="shared" si="4"/>
        <v>150</v>
      </c>
      <c r="M17" s="1"/>
      <c r="N17" s="1"/>
      <c r="O17" s="1">
        <f t="shared" si="5"/>
        <v>30</v>
      </c>
      <c r="P17" s="5">
        <f>10*O17-N17-F17</f>
        <v>187</v>
      </c>
      <c r="Q17" s="5"/>
      <c r="R17" s="5"/>
      <c r="S17" s="1"/>
      <c r="T17" s="1">
        <f t="shared" si="6"/>
        <v>10</v>
      </c>
      <c r="U17" s="1">
        <f t="shared" si="7"/>
        <v>3.7666666666666666</v>
      </c>
      <c r="V17" s="1">
        <v>12.2</v>
      </c>
      <c r="W17" s="1">
        <v>12.4</v>
      </c>
      <c r="X17" s="1">
        <v>5.6</v>
      </c>
      <c r="Y17" s="1">
        <v>5.4</v>
      </c>
      <c r="Z17" s="1">
        <v>18.2</v>
      </c>
      <c r="AA17" s="1">
        <v>29.4</v>
      </c>
      <c r="AB17" s="1"/>
      <c r="AC17" s="1">
        <f t="shared" si="3"/>
        <v>32</v>
      </c>
      <c r="AD17" s="1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3" t="s">
        <v>48</v>
      </c>
      <c r="B18" s="13" t="s">
        <v>37</v>
      </c>
      <c r="C18" s="13"/>
      <c r="D18" s="13">
        <v>48</v>
      </c>
      <c r="E18" s="13"/>
      <c r="F18" s="13"/>
      <c r="G18" s="14">
        <v>0</v>
      </c>
      <c r="H18" s="13">
        <v>45</v>
      </c>
      <c r="I18" s="13" t="s">
        <v>32</v>
      </c>
      <c r="J18" s="13"/>
      <c r="K18" s="13">
        <f t="shared" si="2"/>
        <v>0</v>
      </c>
      <c r="L18" s="13">
        <f t="shared" si="4"/>
        <v>0</v>
      </c>
      <c r="M18" s="13"/>
      <c r="N18" s="13"/>
      <c r="O18" s="13">
        <f t="shared" si="5"/>
        <v>0</v>
      </c>
      <c r="P18" s="15"/>
      <c r="Q18" s="15"/>
      <c r="R18" s="15"/>
      <c r="S18" s="13"/>
      <c r="T18" s="13" t="e">
        <f t="shared" si="6"/>
        <v>#DIV/0!</v>
      </c>
      <c r="U18" s="13" t="e">
        <f t="shared" si="7"/>
        <v>#DIV/0!</v>
      </c>
      <c r="V18" s="13">
        <v>-0.4</v>
      </c>
      <c r="W18" s="13">
        <v>-0.6</v>
      </c>
      <c r="X18" s="13">
        <v>9.6</v>
      </c>
      <c r="Y18" s="13">
        <v>15.6</v>
      </c>
      <c r="Z18" s="13">
        <v>13.8</v>
      </c>
      <c r="AA18" s="13">
        <v>15.8</v>
      </c>
      <c r="AB18" s="13" t="s">
        <v>49</v>
      </c>
      <c r="AC18" s="13">
        <f t="shared" si="3"/>
        <v>0</v>
      </c>
      <c r="AD18" s="13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50</v>
      </c>
      <c r="B19" s="1" t="s">
        <v>37</v>
      </c>
      <c r="C19" s="1">
        <v>29</v>
      </c>
      <c r="D19" s="1">
        <v>447</v>
      </c>
      <c r="E19" s="1">
        <v>209</v>
      </c>
      <c r="F19" s="1">
        <v>147</v>
      </c>
      <c r="G19" s="6">
        <v>0.35</v>
      </c>
      <c r="H19" s="1">
        <v>45</v>
      </c>
      <c r="I19" s="1" t="s">
        <v>32</v>
      </c>
      <c r="J19" s="1">
        <v>243</v>
      </c>
      <c r="K19" s="1">
        <f t="shared" si="2"/>
        <v>-34</v>
      </c>
      <c r="L19" s="1">
        <f t="shared" si="4"/>
        <v>161</v>
      </c>
      <c r="M19" s="1">
        <v>48</v>
      </c>
      <c r="N19" s="1"/>
      <c r="O19" s="1">
        <f t="shared" si="5"/>
        <v>32.200000000000003</v>
      </c>
      <c r="P19" s="5">
        <f t="shared" ref="P19:P22" si="10">10.5*O19-N19-F19</f>
        <v>191.10000000000002</v>
      </c>
      <c r="Q19" s="5"/>
      <c r="R19" s="5"/>
      <c r="S19" s="1"/>
      <c r="T19" s="1">
        <f t="shared" si="6"/>
        <v>10.5</v>
      </c>
      <c r="U19" s="1">
        <f t="shared" si="7"/>
        <v>4.5652173913043477</v>
      </c>
      <c r="V19" s="1">
        <v>24.8</v>
      </c>
      <c r="W19" s="1">
        <v>27.6</v>
      </c>
      <c r="X19" s="1">
        <v>22.8</v>
      </c>
      <c r="Y19" s="1">
        <v>24.8</v>
      </c>
      <c r="Z19" s="1">
        <v>19.8</v>
      </c>
      <c r="AA19" s="1">
        <v>21.2</v>
      </c>
      <c r="AB19" s="1"/>
      <c r="AC19" s="1">
        <f t="shared" si="3"/>
        <v>67</v>
      </c>
      <c r="AD19" s="1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51</v>
      </c>
      <c r="B20" s="1" t="s">
        <v>31</v>
      </c>
      <c r="C20" s="1">
        <v>231.154</v>
      </c>
      <c r="D20" s="1">
        <v>635.96799999999996</v>
      </c>
      <c r="E20" s="1">
        <v>471.23200000000003</v>
      </c>
      <c r="F20" s="1">
        <v>325.72699999999998</v>
      </c>
      <c r="G20" s="6">
        <v>1</v>
      </c>
      <c r="H20" s="1">
        <v>55</v>
      </c>
      <c r="I20" s="1" t="s">
        <v>32</v>
      </c>
      <c r="J20" s="1">
        <v>437.54</v>
      </c>
      <c r="K20" s="1">
        <f t="shared" si="2"/>
        <v>33.692000000000007</v>
      </c>
      <c r="L20" s="1">
        <f t="shared" si="4"/>
        <v>471.23200000000003</v>
      </c>
      <c r="M20" s="1"/>
      <c r="N20" s="1">
        <v>201.58359999999999</v>
      </c>
      <c r="O20" s="1">
        <f t="shared" si="5"/>
        <v>94.246400000000008</v>
      </c>
      <c r="P20" s="5">
        <f t="shared" si="10"/>
        <v>462.27660000000003</v>
      </c>
      <c r="Q20" s="5"/>
      <c r="R20" s="5"/>
      <c r="S20" s="1"/>
      <c r="T20" s="1">
        <f t="shared" si="6"/>
        <v>10.5</v>
      </c>
      <c r="U20" s="1">
        <f t="shared" si="7"/>
        <v>5.5950211360858342</v>
      </c>
      <c r="V20" s="1">
        <v>75.924400000000006</v>
      </c>
      <c r="W20" s="1">
        <v>72.389200000000002</v>
      </c>
      <c r="X20" s="1">
        <v>73.115600000000001</v>
      </c>
      <c r="Y20" s="1">
        <v>78.073999999999998</v>
      </c>
      <c r="Z20" s="1">
        <v>68.09</v>
      </c>
      <c r="AA20" s="1">
        <v>64.182600000000008</v>
      </c>
      <c r="AB20" s="1"/>
      <c r="AC20" s="1">
        <f t="shared" si="3"/>
        <v>462</v>
      </c>
      <c r="AD20" s="1">
        <f t="shared" si="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52</v>
      </c>
      <c r="B21" s="1" t="s">
        <v>31</v>
      </c>
      <c r="C21" s="1">
        <v>2337.1550000000002</v>
      </c>
      <c r="D21" s="1">
        <v>13175.805</v>
      </c>
      <c r="E21" s="1">
        <v>8159.7910000000002</v>
      </c>
      <c r="F21" s="1">
        <v>3501.6729999999998</v>
      </c>
      <c r="G21" s="6">
        <v>1</v>
      </c>
      <c r="H21" s="1">
        <v>50</v>
      </c>
      <c r="I21" s="1" t="s">
        <v>32</v>
      </c>
      <c r="J21" s="1">
        <v>8151.6220000000003</v>
      </c>
      <c r="K21" s="1">
        <f t="shared" si="2"/>
        <v>8.168999999999869</v>
      </c>
      <c r="L21" s="1">
        <f t="shared" si="4"/>
        <v>2654.1689999999999</v>
      </c>
      <c r="M21" s="1">
        <v>5505.6220000000003</v>
      </c>
      <c r="N21" s="1"/>
      <c r="O21" s="1">
        <f t="shared" si="5"/>
        <v>530.8338</v>
      </c>
      <c r="P21" s="5">
        <v>1500</v>
      </c>
      <c r="Q21" s="5">
        <v>400</v>
      </c>
      <c r="R21" s="5"/>
      <c r="S21" s="1"/>
      <c r="T21" s="1">
        <f>(F21+N21+P21+Q21)/O21</f>
        <v>10.175827160968273</v>
      </c>
      <c r="U21" s="1">
        <f t="shared" si="7"/>
        <v>6.5965524425912587</v>
      </c>
      <c r="V21" s="1">
        <v>461.91500000000002</v>
      </c>
      <c r="W21" s="1">
        <v>472.70120000000009</v>
      </c>
      <c r="X21" s="1">
        <v>459.44459999999998</v>
      </c>
      <c r="Y21" s="1">
        <v>460.37839999999989</v>
      </c>
      <c r="Z21" s="1">
        <v>468.90840000000009</v>
      </c>
      <c r="AA21" s="1">
        <v>452.47180000000009</v>
      </c>
      <c r="AB21" s="1"/>
      <c r="AC21" s="1">
        <f t="shared" si="3"/>
        <v>1500</v>
      </c>
      <c r="AD21" s="1">
        <f t="shared" si="8"/>
        <v>400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53</v>
      </c>
      <c r="B22" s="1" t="s">
        <v>31</v>
      </c>
      <c r="C22" s="1">
        <v>409.70600000000002</v>
      </c>
      <c r="D22" s="1">
        <v>1003.938</v>
      </c>
      <c r="E22" s="1">
        <v>648.29999999999995</v>
      </c>
      <c r="F22" s="1">
        <v>476.07</v>
      </c>
      <c r="G22" s="6">
        <v>1</v>
      </c>
      <c r="H22" s="1">
        <v>55</v>
      </c>
      <c r="I22" s="1" t="s">
        <v>32</v>
      </c>
      <c r="J22" s="1">
        <v>646.57000000000005</v>
      </c>
      <c r="K22" s="1">
        <f t="shared" si="2"/>
        <v>1.7299999999999045</v>
      </c>
      <c r="L22" s="1">
        <f t="shared" si="4"/>
        <v>495.36999999999995</v>
      </c>
      <c r="M22" s="1">
        <v>152.93</v>
      </c>
      <c r="N22" s="1">
        <v>214.2056000000002</v>
      </c>
      <c r="O22" s="1">
        <f t="shared" si="5"/>
        <v>99.073999999999984</v>
      </c>
      <c r="P22" s="5">
        <f t="shared" si="10"/>
        <v>350.00139999999959</v>
      </c>
      <c r="Q22" s="5"/>
      <c r="R22" s="5"/>
      <c r="S22" s="1"/>
      <c r="T22" s="1">
        <f t="shared" si="6"/>
        <v>10.5</v>
      </c>
      <c r="U22" s="1">
        <f t="shared" si="7"/>
        <v>6.9672729474937958</v>
      </c>
      <c r="V22" s="1">
        <v>91.104399999999998</v>
      </c>
      <c r="W22" s="1">
        <v>87.371199999999988</v>
      </c>
      <c r="X22" s="1">
        <v>79.9816</v>
      </c>
      <c r="Y22" s="1">
        <v>85.232799999999997</v>
      </c>
      <c r="Z22" s="1">
        <v>90.155600000000007</v>
      </c>
      <c r="AA22" s="1">
        <v>86.812999999999988</v>
      </c>
      <c r="AB22" s="1"/>
      <c r="AC22" s="1">
        <f t="shared" si="3"/>
        <v>350</v>
      </c>
      <c r="AD22" s="1">
        <f t="shared" si="8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3" t="s">
        <v>54</v>
      </c>
      <c r="B23" s="13" t="s">
        <v>31</v>
      </c>
      <c r="C23" s="13"/>
      <c r="D23" s="13"/>
      <c r="E23" s="13"/>
      <c r="F23" s="13"/>
      <c r="G23" s="14">
        <v>0</v>
      </c>
      <c r="H23" s="13">
        <v>60</v>
      </c>
      <c r="I23" s="13" t="s">
        <v>32</v>
      </c>
      <c r="J23" s="13"/>
      <c r="K23" s="13">
        <f t="shared" si="2"/>
        <v>0</v>
      </c>
      <c r="L23" s="13">
        <f t="shared" si="4"/>
        <v>0</v>
      </c>
      <c r="M23" s="13"/>
      <c r="N23" s="13"/>
      <c r="O23" s="13">
        <f t="shared" si="5"/>
        <v>0</v>
      </c>
      <c r="P23" s="15"/>
      <c r="Q23" s="15"/>
      <c r="R23" s="15"/>
      <c r="S23" s="13"/>
      <c r="T23" s="13" t="e">
        <f t="shared" si="6"/>
        <v>#DIV/0!</v>
      </c>
      <c r="U23" s="13" t="e">
        <f t="shared" si="7"/>
        <v>#DIV/0!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 t="s">
        <v>55</v>
      </c>
      <c r="AC23" s="13">
        <f t="shared" si="3"/>
        <v>0</v>
      </c>
      <c r="AD23" s="13">
        <f t="shared" si="8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56</v>
      </c>
      <c r="B24" s="1" t="s">
        <v>31</v>
      </c>
      <c r="C24" s="1">
        <v>3109.5929999999998</v>
      </c>
      <c r="D24" s="1">
        <v>10744.74</v>
      </c>
      <c r="E24" s="1">
        <v>7133.1570000000002</v>
      </c>
      <c r="F24" s="1">
        <v>3863.2379999999998</v>
      </c>
      <c r="G24" s="6">
        <v>1</v>
      </c>
      <c r="H24" s="1">
        <v>60</v>
      </c>
      <c r="I24" s="1" t="s">
        <v>32</v>
      </c>
      <c r="J24" s="1">
        <v>7064.3450000000003</v>
      </c>
      <c r="K24" s="1">
        <f t="shared" si="2"/>
        <v>68.811999999999898</v>
      </c>
      <c r="L24" s="1">
        <f t="shared" si="4"/>
        <v>3609.3120000000004</v>
      </c>
      <c r="M24" s="1">
        <v>3523.8449999999998</v>
      </c>
      <c r="N24" s="1"/>
      <c r="O24" s="1">
        <f t="shared" si="5"/>
        <v>721.86240000000009</v>
      </c>
      <c r="P24" s="5">
        <v>2400</v>
      </c>
      <c r="Q24" s="5">
        <v>1000</v>
      </c>
      <c r="R24" s="5"/>
      <c r="S24" s="1"/>
      <c r="T24" s="1">
        <f>(F24+N24+P24+Q24)/O24</f>
        <v>10.061804022484061</v>
      </c>
      <c r="U24" s="1">
        <f t="shared" si="7"/>
        <v>5.3517651009389038</v>
      </c>
      <c r="V24" s="1">
        <v>567.10760000000005</v>
      </c>
      <c r="W24" s="1">
        <v>570.18219999999997</v>
      </c>
      <c r="X24" s="1">
        <v>593.86820000000012</v>
      </c>
      <c r="Y24" s="1">
        <v>600.39979999999991</v>
      </c>
      <c r="Z24" s="1">
        <v>598.21679999999992</v>
      </c>
      <c r="AA24" s="1">
        <v>580.42740000000003</v>
      </c>
      <c r="AB24" s="1"/>
      <c r="AC24" s="1">
        <f t="shared" si="3"/>
        <v>2400</v>
      </c>
      <c r="AD24" s="1">
        <f t="shared" si="8"/>
        <v>1000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3" t="s">
        <v>57</v>
      </c>
      <c r="B25" s="13" t="s">
        <v>31</v>
      </c>
      <c r="C25" s="13">
        <v>129.80199999999999</v>
      </c>
      <c r="D25" s="13">
        <v>75.742000000000004</v>
      </c>
      <c r="E25" s="13">
        <v>110.52800000000001</v>
      </c>
      <c r="F25" s="13">
        <v>73.995999999999995</v>
      </c>
      <c r="G25" s="14">
        <v>0</v>
      </c>
      <c r="H25" s="13">
        <v>50</v>
      </c>
      <c r="I25" s="13" t="s">
        <v>32</v>
      </c>
      <c r="J25" s="13">
        <v>116.59</v>
      </c>
      <c r="K25" s="13">
        <f t="shared" si="2"/>
        <v>-6.0619999999999976</v>
      </c>
      <c r="L25" s="13">
        <f t="shared" si="4"/>
        <v>110.52800000000001</v>
      </c>
      <c r="M25" s="13"/>
      <c r="N25" s="13"/>
      <c r="O25" s="13">
        <f t="shared" si="5"/>
        <v>22.105600000000003</v>
      </c>
      <c r="P25" s="15"/>
      <c r="Q25" s="15"/>
      <c r="R25" s="15"/>
      <c r="S25" s="13"/>
      <c r="T25" s="13">
        <f t="shared" si="6"/>
        <v>3.3473870874348575</v>
      </c>
      <c r="U25" s="13">
        <f t="shared" si="7"/>
        <v>3.3473870874348575</v>
      </c>
      <c r="V25" s="13">
        <v>17.5898</v>
      </c>
      <c r="W25" s="13">
        <v>16.372199999999999</v>
      </c>
      <c r="X25" s="13">
        <v>12.5832</v>
      </c>
      <c r="Y25" s="13">
        <v>15.1988</v>
      </c>
      <c r="Z25" s="13">
        <v>19.912800000000001</v>
      </c>
      <c r="AA25" s="13">
        <v>19.019200000000001</v>
      </c>
      <c r="AB25" s="13" t="s">
        <v>40</v>
      </c>
      <c r="AC25" s="13">
        <f t="shared" si="3"/>
        <v>0</v>
      </c>
      <c r="AD25" s="13">
        <f t="shared" si="8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58</v>
      </c>
      <c r="B26" s="1" t="s">
        <v>31</v>
      </c>
      <c r="C26" s="1">
        <v>379.09800000000001</v>
      </c>
      <c r="D26" s="1">
        <v>694.47199999999998</v>
      </c>
      <c r="E26" s="1">
        <v>495.46600000000001</v>
      </c>
      <c r="F26" s="1">
        <v>497.32400000000001</v>
      </c>
      <c r="G26" s="6">
        <v>1</v>
      </c>
      <c r="H26" s="1">
        <v>55</v>
      </c>
      <c r="I26" s="1" t="s">
        <v>32</v>
      </c>
      <c r="J26" s="1">
        <v>468.68</v>
      </c>
      <c r="K26" s="1">
        <f t="shared" si="2"/>
        <v>26.786000000000001</v>
      </c>
      <c r="L26" s="1">
        <f t="shared" si="4"/>
        <v>495.46600000000001</v>
      </c>
      <c r="M26" s="1"/>
      <c r="N26" s="1">
        <v>160.0380000000001</v>
      </c>
      <c r="O26" s="1">
        <f t="shared" si="5"/>
        <v>99.093199999999996</v>
      </c>
      <c r="P26" s="5">
        <f t="shared" ref="P26" si="11">10.5*O26-N26-F26</f>
        <v>383.11659999999978</v>
      </c>
      <c r="Q26" s="5"/>
      <c r="R26" s="5"/>
      <c r="S26" s="1"/>
      <c r="T26" s="1">
        <f t="shared" si="6"/>
        <v>10.5</v>
      </c>
      <c r="U26" s="1">
        <f t="shared" si="7"/>
        <v>6.6337750723561264</v>
      </c>
      <c r="V26" s="1">
        <v>89.00800000000001</v>
      </c>
      <c r="W26" s="1">
        <v>89.813999999999993</v>
      </c>
      <c r="X26" s="1">
        <v>77.950800000000001</v>
      </c>
      <c r="Y26" s="1">
        <v>85.233199999999997</v>
      </c>
      <c r="Z26" s="1">
        <v>87.724800000000002</v>
      </c>
      <c r="AA26" s="1">
        <v>78.915199999999999</v>
      </c>
      <c r="AB26" s="1"/>
      <c r="AC26" s="1">
        <f t="shared" si="3"/>
        <v>383</v>
      </c>
      <c r="AD26" s="1">
        <f t="shared" si="8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59</v>
      </c>
      <c r="B27" s="1" t="s">
        <v>31</v>
      </c>
      <c r="C27" s="1">
        <v>1300.279</v>
      </c>
      <c r="D27" s="1">
        <v>13939.583000000001</v>
      </c>
      <c r="E27" s="1">
        <v>6537.5510000000004</v>
      </c>
      <c r="F27" s="1">
        <v>3917.1480000000001</v>
      </c>
      <c r="G27" s="6">
        <v>1</v>
      </c>
      <c r="H27" s="1">
        <v>60</v>
      </c>
      <c r="I27" s="1" t="s">
        <v>32</v>
      </c>
      <c r="J27" s="1">
        <v>6469.6450000000004</v>
      </c>
      <c r="K27" s="1">
        <f t="shared" si="2"/>
        <v>67.905999999999949</v>
      </c>
      <c r="L27" s="1">
        <f t="shared" si="4"/>
        <v>3020.4060000000004</v>
      </c>
      <c r="M27" s="1">
        <v>3517.145</v>
      </c>
      <c r="N27" s="1"/>
      <c r="O27" s="1">
        <f t="shared" si="5"/>
        <v>604.08120000000008</v>
      </c>
      <c r="P27" s="5">
        <v>1800</v>
      </c>
      <c r="Q27" s="5">
        <v>400</v>
      </c>
      <c r="R27" s="5"/>
      <c r="S27" s="1"/>
      <c r="T27" s="1">
        <f>(F27+N27+P27+Q27)/O27</f>
        <v>10.126367117533205</v>
      </c>
      <c r="U27" s="1">
        <f t="shared" si="7"/>
        <v>6.4844726172574143</v>
      </c>
      <c r="V27" s="1">
        <v>527.25099999999998</v>
      </c>
      <c r="W27" s="1">
        <v>530.17300000000012</v>
      </c>
      <c r="X27" s="1">
        <v>512.32899999999995</v>
      </c>
      <c r="Y27" s="1">
        <v>520.81619999999998</v>
      </c>
      <c r="Z27" s="1">
        <v>467.00900000000001</v>
      </c>
      <c r="AA27" s="1">
        <v>465.43040000000002</v>
      </c>
      <c r="AB27" s="1"/>
      <c r="AC27" s="1">
        <f t="shared" si="3"/>
        <v>1800</v>
      </c>
      <c r="AD27" s="1">
        <f t="shared" si="8"/>
        <v>400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60</v>
      </c>
      <c r="B28" s="1" t="s">
        <v>31</v>
      </c>
      <c r="C28" s="1">
        <v>1302.6310000000001</v>
      </c>
      <c r="D28" s="1">
        <v>9206.9830000000002</v>
      </c>
      <c r="E28" s="1">
        <v>5695.366</v>
      </c>
      <c r="F28" s="1">
        <v>2194.9549999999999</v>
      </c>
      <c r="G28" s="6">
        <v>1</v>
      </c>
      <c r="H28" s="1">
        <v>60</v>
      </c>
      <c r="I28" s="1" t="s">
        <v>32</v>
      </c>
      <c r="J28" s="1">
        <v>5624.1850000000004</v>
      </c>
      <c r="K28" s="1">
        <f t="shared" si="2"/>
        <v>71.180999999999585</v>
      </c>
      <c r="L28" s="1">
        <f t="shared" si="4"/>
        <v>2175.181</v>
      </c>
      <c r="M28" s="1">
        <v>3520.1849999999999</v>
      </c>
      <c r="N28" s="1">
        <v>200</v>
      </c>
      <c r="O28" s="1">
        <f t="shared" si="5"/>
        <v>435.03620000000001</v>
      </c>
      <c r="P28" s="5">
        <v>2000</v>
      </c>
      <c r="Q28" s="5"/>
      <c r="R28" s="5"/>
      <c r="S28" s="1"/>
      <c r="T28" s="1">
        <f t="shared" si="6"/>
        <v>10.102504113450788</v>
      </c>
      <c r="U28" s="1">
        <f t="shared" si="7"/>
        <v>5.5051855454787439</v>
      </c>
      <c r="V28" s="1">
        <v>345.92880000000002</v>
      </c>
      <c r="W28" s="1">
        <v>334.06040000000007</v>
      </c>
      <c r="X28" s="1">
        <v>329.92059999999998</v>
      </c>
      <c r="Y28" s="1">
        <v>344.03359999999998</v>
      </c>
      <c r="Z28" s="1">
        <v>330.41860000000003</v>
      </c>
      <c r="AA28" s="1">
        <v>315.95080000000002</v>
      </c>
      <c r="AB28" s="1"/>
      <c r="AC28" s="1">
        <f t="shared" si="3"/>
        <v>2000</v>
      </c>
      <c r="AD28" s="1">
        <f t="shared" si="8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61</v>
      </c>
      <c r="B29" s="1" t="s">
        <v>31</v>
      </c>
      <c r="C29" s="1">
        <v>355.81200000000001</v>
      </c>
      <c r="D29" s="1">
        <v>290.04599999999999</v>
      </c>
      <c r="E29" s="1">
        <v>323.49400000000003</v>
      </c>
      <c r="F29" s="1">
        <v>276</v>
      </c>
      <c r="G29" s="6">
        <v>1</v>
      </c>
      <c r="H29" s="1">
        <v>60</v>
      </c>
      <c r="I29" s="1" t="s">
        <v>32</v>
      </c>
      <c r="J29" s="1">
        <v>311.93</v>
      </c>
      <c r="K29" s="1">
        <f t="shared" si="2"/>
        <v>11.564000000000021</v>
      </c>
      <c r="L29" s="1">
        <f t="shared" si="4"/>
        <v>323.49400000000003</v>
      </c>
      <c r="M29" s="1"/>
      <c r="N29" s="1">
        <v>54.067199999999957</v>
      </c>
      <c r="O29" s="1">
        <f t="shared" si="5"/>
        <v>64.698800000000006</v>
      </c>
      <c r="P29" s="5">
        <v>330</v>
      </c>
      <c r="Q29" s="5"/>
      <c r="R29" s="5"/>
      <c r="S29" s="1"/>
      <c r="T29" s="1">
        <f t="shared" si="6"/>
        <v>10.202155217716555</v>
      </c>
      <c r="U29" s="1">
        <f t="shared" si="7"/>
        <v>5.101596938428532</v>
      </c>
      <c r="V29" s="1">
        <v>51.1</v>
      </c>
      <c r="W29" s="1">
        <v>53.924799999999998</v>
      </c>
      <c r="X29" s="1">
        <v>45.906599999999997</v>
      </c>
      <c r="Y29" s="1">
        <v>50.852600000000002</v>
      </c>
      <c r="Z29" s="1">
        <v>63.4482</v>
      </c>
      <c r="AA29" s="1">
        <v>61.5246</v>
      </c>
      <c r="AB29" s="1"/>
      <c r="AC29" s="1">
        <f t="shared" si="3"/>
        <v>330</v>
      </c>
      <c r="AD29" s="1">
        <f t="shared" si="8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62</v>
      </c>
      <c r="B30" s="1" t="s">
        <v>31</v>
      </c>
      <c r="C30" s="1"/>
      <c r="D30" s="1">
        <v>270.59899999999999</v>
      </c>
      <c r="E30" s="1">
        <v>209.352</v>
      </c>
      <c r="F30" s="1">
        <v>59.497</v>
      </c>
      <c r="G30" s="6">
        <v>1</v>
      </c>
      <c r="H30" s="16">
        <f>VLOOKUP(A30,[1]Sheet!$A:$H,8,0)</f>
        <v>60</v>
      </c>
      <c r="I30" s="1" t="s">
        <v>32</v>
      </c>
      <c r="J30" s="1">
        <v>202.43</v>
      </c>
      <c r="K30" s="1">
        <f t="shared" si="2"/>
        <v>6.921999999999997</v>
      </c>
      <c r="L30" s="1">
        <f t="shared" si="4"/>
        <v>209.352</v>
      </c>
      <c r="M30" s="1"/>
      <c r="N30" s="1"/>
      <c r="O30" s="1">
        <f t="shared" si="5"/>
        <v>41.870400000000004</v>
      </c>
      <c r="P30" s="5">
        <v>250</v>
      </c>
      <c r="Q30" s="5"/>
      <c r="R30" s="5"/>
      <c r="S30" s="1"/>
      <c r="T30" s="1">
        <f t="shared" si="6"/>
        <v>7.3917851274408646</v>
      </c>
      <c r="U30" s="1">
        <f t="shared" si="7"/>
        <v>1.420979976307845</v>
      </c>
      <c r="V30" s="1">
        <v>3.3258000000000001</v>
      </c>
      <c r="W30" s="1">
        <v>8.5965999999999987</v>
      </c>
      <c r="X30" s="1">
        <v>23.099</v>
      </c>
      <c r="Y30" s="1">
        <v>18.7026</v>
      </c>
      <c r="Z30" s="1">
        <v>1.95</v>
      </c>
      <c r="AA30" s="1">
        <v>1.95</v>
      </c>
      <c r="AB30" s="1"/>
      <c r="AC30" s="1">
        <f t="shared" si="3"/>
        <v>250</v>
      </c>
      <c r="AD30" s="1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63</v>
      </c>
      <c r="B31" s="1" t="s">
        <v>31</v>
      </c>
      <c r="C31" s="1">
        <v>171.59700000000001</v>
      </c>
      <c r="D31" s="1">
        <v>656.01</v>
      </c>
      <c r="E31" s="1">
        <v>501.63600000000002</v>
      </c>
      <c r="F31" s="1">
        <v>283.34100000000001</v>
      </c>
      <c r="G31" s="6">
        <v>1</v>
      </c>
      <c r="H31" s="1">
        <v>60</v>
      </c>
      <c r="I31" s="1" t="s">
        <v>32</v>
      </c>
      <c r="J31" s="1">
        <v>479.72199999999998</v>
      </c>
      <c r="K31" s="1">
        <f t="shared" si="2"/>
        <v>21.914000000000044</v>
      </c>
      <c r="L31" s="1">
        <f t="shared" si="4"/>
        <v>401.30400000000003</v>
      </c>
      <c r="M31" s="1">
        <v>100.33199999999999</v>
      </c>
      <c r="N31" s="1">
        <v>99.403399999999806</v>
      </c>
      <c r="O31" s="1">
        <f t="shared" si="5"/>
        <v>80.260800000000003</v>
      </c>
      <c r="P31" s="5">
        <v>430</v>
      </c>
      <c r="Q31" s="5"/>
      <c r="R31" s="5"/>
      <c r="S31" s="1"/>
      <c r="T31" s="1">
        <f t="shared" si="6"/>
        <v>10.126293283894501</v>
      </c>
      <c r="U31" s="1">
        <f t="shared" si="7"/>
        <v>4.7687588461615107</v>
      </c>
      <c r="V31" s="1">
        <v>61.269799999999996</v>
      </c>
      <c r="W31" s="1">
        <v>62.102200000000003</v>
      </c>
      <c r="X31" s="1">
        <v>57.381799999999998</v>
      </c>
      <c r="Y31" s="1">
        <v>61.136000000000003</v>
      </c>
      <c r="Z31" s="1">
        <v>56.037199999999999</v>
      </c>
      <c r="AA31" s="1">
        <v>42.865400000000001</v>
      </c>
      <c r="AB31" s="1"/>
      <c r="AC31" s="1">
        <f t="shared" si="3"/>
        <v>430</v>
      </c>
      <c r="AD31" s="1">
        <f t="shared" si="8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64</v>
      </c>
      <c r="B32" s="1" t="s">
        <v>31</v>
      </c>
      <c r="C32" s="1">
        <v>4.1920000000000002</v>
      </c>
      <c r="D32" s="1">
        <v>639.89200000000005</v>
      </c>
      <c r="E32" s="1">
        <v>390.19799999999998</v>
      </c>
      <c r="F32" s="1">
        <v>79.730999999999995</v>
      </c>
      <c r="G32" s="6">
        <v>1</v>
      </c>
      <c r="H32" s="1">
        <v>35</v>
      </c>
      <c r="I32" s="1" t="s">
        <v>32</v>
      </c>
      <c r="J32" s="1">
        <v>404.16500000000002</v>
      </c>
      <c r="K32" s="1">
        <f t="shared" si="2"/>
        <v>-13.967000000000041</v>
      </c>
      <c r="L32" s="1">
        <f t="shared" si="4"/>
        <v>137.13299999999998</v>
      </c>
      <c r="M32" s="1">
        <v>253.065</v>
      </c>
      <c r="N32" s="1"/>
      <c r="O32" s="1">
        <f t="shared" si="5"/>
        <v>27.426599999999997</v>
      </c>
      <c r="P32" s="5">
        <v>150</v>
      </c>
      <c r="Q32" s="5"/>
      <c r="R32" s="5"/>
      <c r="S32" s="1"/>
      <c r="T32" s="1">
        <f t="shared" si="6"/>
        <v>8.3762114151954687</v>
      </c>
      <c r="U32" s="1">
        <f t="shared" si="7"/>
        <v>2.9070683205355388</v>
      </c>
      <c r="V32" s="1">
        <v>14.1106</v>
      </c>
      <c r="W32" s="1">
        <v>19.565000000000008</v>
      </c>
      <c r="X32" s="1">
        <v>23.64660000000001</v>
      </c>
      <c r="Y32" s="1">
        <v>18.173400000000001</v>
      </c>
      <c r="Z32" s="1">
        <v>7.2705999999999991</v>
      </c>
      <c r="AA32" s="1">
        <v>10.2544</v>
      </c>
      <c r="AB32" s="1"/>
      <c r="AC32" s="1">
        <f t="shared" si="3"/>
        <v>150</v>
      </c>
      <c r="AD32" s="1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0" t="s">
        <v>65</v>
      </c>
      <c r="B33" s="10" t="s">
        <v>31</v>
      </c>
      <c r="C33" s="10"/>
      <c r="D33" s="10">
        <v>100.64700000000001</v>
      </c>
      <c r="E33" s="10">
        <v>99.216999999999999</v>
      </c>
      <c r="F33" s="10"/>
      <c r="G33" s="11">
        <v>0</v>
      </c>
      <c r="H33" s="10">
        <v>40</v>
      </c>
      <c r="I33" s="10" t="s">
        <v>44</v>
      </c>
      <c r="J33" s="10">
        <v>101.447</v>
      </c>
      <c r="K33" s="10">
        <f t="shared" si="2"/>
        <v>-2.230000000000004</v>
      </c>
      <c r="L33" s="10">
        <f t="shared" si="4"/>
        <v>-1.4300000000000068</v>
      </c>
      <c r="M33" s="10">
        <v>100.64700000000001</v>
      </c>
      <c r="N33" s="10"/>
      <c r="O33" s="10">
        <f t="shared" si="5"/>
        <v>-0.28600000000000136</v>
      </c>
      <c r="P33" s="12"/>
      <c r="Q33" s="12"/>
      <c r="R33" s="12"/>
      <c r="S33" s="10"/>
      <c r="T33" s="10">
        <f t="shared" si="6"/>
        <v>0</v>
      </c>
      <c r="U33" s="10">
        <f t="shared" si="7"/>
        <v>0</v>
      </c>
      <c r="V33" s="10">
        <v>-0.1444</v>
      </c>
      <c r="W33" s="10">
        <v>-0.14080000000000151</v>
      </c>
      <c r="X33" s="10">
        <v>-0.42940000000000389</v>
      </c>
      <c r="Y33" s="10">
        <v>-0.28860000000000102</v>
      </c>
      <c r="Z33" s="10">
        <v>0</v>
      </c>
      <c r="AA33" s="10">
        <v>0</v>
      </c>
      <c r="AB33" s="10"/>
      <c r="AC33" s="10">
        <f t="shared" si="3"/>
        <v>0</v>
      </c>
      <c r="AD33" s="10">
        <f t="shared" si="8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66</v>
      </c>
      <c r="B34" s="1" t="s">
        <v>31</v>
      </c>
      <c r="C34" s="1">
        <v>1.7000000000000001E-2</v>
      </c>
      <c r="D34" s="1">
        <v>990.61900000000003</v>
      </c>
      <c r="E34" s="1">
        <v>622.505</v>
      </c>
      <c r="F34" s="1">
        <v>211.24799999999999</v>
      </c>
      <c r="G34" s="6">
        <v>1</v>
      </c>
      <c r="H34" s="1">
        <v>30</v>
      </c>
      <c r="I34" s="1" t="s">
        <v>32</v>
      </c>
      <c r="J34" s="1">
        <v>605.495</v>
      </c>
      <c r="K34" s="1">
        <f t="shared" si="2"/>
        <v>17.009999999999991</v>
      </c>
      <c r="L34" s="1">
        <f t="shared" si="4"/>
        <v>262.31</v>
      </c>
      <c r="M34" s="1">
        <v>360.19499999999999</v>
      </c>
      <c r="N34" s="1"/>
      <c r="O34" s="1">
        <f t="shared" si="5"/>
        <v>52.462000000000003</v>
      </c>
      <c r="P34" s="5">
        <f>9.5*O34-N34-F34</f>
        <v>287.14100000000002</v>
      </c>
      <c r="Q34" s="5"/>
      <c r="R34" s="5"/>
      <c r="S34" s="1"/>
      <c r="T34" s="1">
        <f t="shared" si="6"/>
        <v>9.5</v>
      </c>
      <c r="U34" s="1">
        <f t="shared" si="7"/>
        <v>4.0266859822347598</v>
      </c>
      <c r="V34" s="1">
        <v>34.453200000000002</v>
      </c>
      <c r="W34" s="1">
        <v>38.794600000000003</v>
      </c>
      <c r="X34" s="1">
        <v>51.095399999999998</v>
      </c>
      <c r="Y34" s="1">
        <v>51.589399999999998</v>
      </c>
      <c r="Z34" s="1">
        <v>39.018600000000013</v>
      </c>
      <c r="AA34" s="1">
        <v>36.281999999999996</v>
      </c>
      <c r="AB34" s="1"/>
      <c r="AC34" s="1">
        <f t="shared" si="3"/>
        <v>287</v>
      </c>
      <c r="AD34" s="1">
        <f t="shared" si="8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67</v>
      </c>
      <c r="B35" s="1" t="s">
        <v>31</v>
      </c>
      <c r="C35" s="1">
        <v>329.89299999999997</v>
      </c>
      <c r="D35" s="1">
        <v>1862.5930000000001</v>
      </c>
      <c r="E35" s="1">
        <v>1141.684</v>
      </c>
      <c r="F35" s="1">
        <v>269.072</v>
      </c>
      <c r="G35" s="6">
        <v>1</v>
      </c>
      <c r="H35" s="1">
        <v>30</v>
      </c>
      <c r="I35" s="1" t="s">
        <v>32</v>
      </c>
      <c r="J35" s="1">
        <v>1107.2180000000001</v>
      </c>
      <c r="K35" s="1">
        <f t="shared" si="2"/>
        <v>34.465999999999894</v>
      </c>
      <c r="L35" s="1">
        <f t="shared" si="4"/>
        <v>335.06599999999992</v>
      </c>
      <c r="M35" s="1">
        <v>806.61800000000005</v>
      </c>
      <c r="N35" s="1">
        <v>202.8287999999998</v>
      </c>
      <c r="O35" s="1">
        <f t="shared" si="5"/>
        <v>67.013199999999983</v>
      </c>
      <c r="P35" s="5">
        <f t="shared" ref="P35:P36" si="12">9.5*O35-N35-F35</f>
        <v>164.72460000000012</v>
      </c>
      <c r="Q35" s="5"/>
      <c r="R35" s="5"/>
      <c r="S35" s="1"/>
      <c r="T35" s="1">
        <f t="shared" si="6"/>
        <v>9.5</v>
      </c>
      <c r="U35" s="1">
        <f t="shared" si="7"/>
        <v>7.0419081613771599</v>
      </c>
      <c r="V35" s="1">
        <v>66.992199999999997</v>
      </c>
      <c r="W35" s="1">
        <v>54.655400000000007</v>
      </c>
      <c r="X35" s="1">
        <v>48.779000000000003</v>
      </c>
      <c r="Y35" s="1">
        <v>62.436799999999991</v>
      </c>
      <c r="Z35" s="1">
        <v>66.822199999999995</v>
      </c>
      <c r="AA35" s="1">
        <v>51.777600000000007</v>
      </c>
      <c r="AB35" s="1"/>
      <c r="AC35" s="1">
        <f t="shared" si="3"/>
        <v>165</v>
      </c>
      <c r="AD35" s="1">
        <f t="shared" si="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68</v>
      </c>
      <c r="B36" s="1" t="s">
        <v>31</v>
      </c>
      <c r="C36" s="1">
        <v>5.0000000000000001E-3</v>
      </c>
      <c r="D36" s="1">
        <v>1289.4480000000001</v>
      </c>
      <c r="E36" s="1">
        <v>553.57100000000003</v>
      </c>
      <c r="F36" s="1">
        <v>606.09299999999996</v>
      </c>
      <c r="G36" s="6">
        <v>1</v>
      </c>
      <c r="H36" s="1">
        <v>30</v>
      </c>
      <c r="I36" s="1" t="s">
        <v>32</v>
      </c>
      <c r="J36" s="1">
        <v>542.92999999999995</v>
      </c>
      <c r="K36" s="1">
        <f t="shared" si="2"/>
        <v>10.641000000000076</v>
      </c>
      <c r="L36" s="1">
        <f t="shared" si="4"/>
        <v>344.04100000000005</v>
      </c>
      <c r="M36" s="1">
        <v>209.53</v>
      </c>
      <c r="N36" s="1"/>
      <c r="O36" s="1">
        <f t="shared" si="5"/>
        <v>68.808200000000014</v>
      </c>
      <c r="P36" s="5">
        <f t="shared" si="12"/>
        <v>47.584900000000175</v>
      </c>
      <c r="Q36" s="5"/>
      <c r="R36" s="5"/>
      <c r="S36" s="1"/>
      <c r="T36" s="1">
        <f t="shared" si="6"/>
        <v>9.5</v>
      </c>
      <c r="U36" s="1">
        <f t="shared" si="7"/>
        <v>8.8084414357591072</v>
      </c>
      <c r="V36" s="1">
        <v>17.020800000000001</v>
      </c>
      <c r="W36" s="1">
        <v>29.222799999999999</v>
      </c>
      <c r="X36" s="1">
        <v>84.236399999999989</v>
      </c>
      <c r="Y36" s="1">
        <v>81.808999999999997</v>
      </c>
      <c r="Z36" s="1">
        <v>46.585999999999999</v>
      </c>
      <c r="AA36" s="1">
        <v>45.028399999999998</v>
      </c>
      <c r="AB36" s="1"/>
      <c r="AC36" s="1">
        <f t="shared" si="3"/>
        <v>48</v>
      </c>
      <c r="AD36" s="1">
        <f t="shared" si="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3" t="s">
        <v>69</v>
      </c>
      <c r="B37" s="13" t="s">
        <v>31</v>
      </c>
      <c r="C37" s="13"/>
      <c r="D37" s="13"/>
      <c r="E37" s="13"/>
      <c r="F37" s="13"/>
      <c r="G37" s="14">
        <v>0</v>
      </c>
      <c r="H37" s="13">
        <f>VLOOKUP(A37,[1]Sheet!$A:$H,8,0)</f>
        <v>45</v>
      </c>
      <c r="I37" s="13" t="s">
        <v>32</v>
      </c>
      <c r="J37" s="13"/>
      <c r="K37" s="13">
        <f t="shared" si="2"/>
        <v>0</v>
      </c>
      <c r="L37" s="13">
        <f t="shared" si="4"/>
        <v>0</v>
      </c>
      <c r="M37" s="13"/>
      <c r="N37" s="13"/>
      <c r="O37" s="13">
        <f t="shared" si="5"/>
        <v>0</v>
      </c>
      <c r="P37" s="15"/>
      <c r="Q37" s="15"/>
      <c r="R37" s="15"/>
      <c r="S37" s="13"/>
      <c r="T37" s="13" t="e">
        <f t="shared" si="6"/>
        <v>#DIV/0!</v>
      </c>
      <c r="U37" s="13" t="e">
        <f t="shared" si="7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 t="s">
        <v>38</v>
      </c>
      <c r="AC37" s="13">
        <f t="shared" si="3"/>
        <v>0</v>
      </c>
      <c r="AD37" s="13">
        <f t="shared" si="8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70</v>
      </c>
      <c r="B38" s="1" t="s">
        <v>31</v>
      </c>
      <c r="C38" s="1">
        <v>226.02799999999999</v>
      </c>
      <c r="D38" s="1">
        <v>2071.6779999999999</v>
      </c>
      <c r="E38" s="1">
        <v>1443.92</v>
      </c>
      <c r="F38" s="1">
        <v>613.49699999999996</v>
      </c>
      <c r="G38" s="6">
        <v>1</v>
      </c>
      <c r="H38" s="1">
        <v>40</v>
      </c>
      <c r="I38" s="1" t="s">
        <v>32</v>
      </c>
      <c r="J38" s="1">
        <v>1390.576</v>
      </c>
      <c r="K38" s="1">
        <f t="shared" ref="K38:K69" si="13">E38-J38</f>
        <v>53.344000000000051</v>
      </c>
      <c r="L38" s="1">
        <f t="shared" si="4"/>
        <v>651.5440000000001</v>
      </c>
      <c r="M38" s="1">
        <v>792.37599999999998</v>
      </c>
      <c r="N38" s="1">
        <v>202.64879999999991</v>
      </c>
      <c r="O38" s="1">
        <f t="shared" si="5"/>
        <v>130.30880000000002</v>
      </c>
      <c r="P38" s="5">
        <v>500</v>
      </c>
      <c r="Q38" s="5"/>
      <c r="R38" s="5"/>
      <c r="S38" s="1"/>
      <c r="T38" s="1">
        <f t="shared" si="6"/>
        <v>10.10020658620139</v>
      </c>
      <c r="U38" s="1">
        <f t="shared" si="7"/>
        <v>6.2631671844111816</v>
      </c>
      <c r="V38" s="1">
        <v>114.797</v>
      </c>
      <c r="W38" s="1">
        <v>114.9522</v>
      </c>
      <c r="X38" s="1">
        <v>126.018</v>
      </c>
      <c r="Y38" s="1">
        <v>126.4148</v>
      </c>
      <c r="Z38" s="1">
        <v>103.1416</v>
      </c>
      <c r="AA38" s="1">
        <v>105.52</v>
      </c>
      <c r="AB38" s="1" t="s">
        <v>71</v>
      </c>
      <c r="AC38" s="1">
        <f t="shared" ref="AC38:AD69" si="14">ROUND(P38*G38,0)</f>
        <v>500</v>
      </c>
      <c r="AD38" s="1">
        <f t="shared" si="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72</v>
      </c>
      <c r="B39" s="1" t="s">
        <v>31</v>
      </c>
      <c r="C39" s="1">
        <v>173.07900000000001</v>
      </c>
      <c r="D39" s="1">
        <v>1010.623</v>
      </c>
      <c r="E39" s="1">
        <v>577.64700000000005</v>
      </c>
      <c r="F39" s="1">
        <v>220.65299999999999</v>
      </c>
      <c r="G39" s="6">
        <v>1</v>
      </c>
      <c r="H39" s="1">
        <v>35</v>
      </c>
      <c r="I39" s="1" t="s">
        <v>32</v>
      </c>
      <c r="J39" s="1">
        <v>555.05600000000004</v>
      </c>
      <c r="K39" s="1">
        <f t="shared" si="13"/>
        <v>22.591000000000008</v>
      </c>
      <c r="L39" s="1">
        <f t="shared" si="4"/>
        <v>190.39100000000008</v>
      </c>
      <c r="M39" s="1">
        <v>387.25599999999997</v>
      </c>
      <c r="N39" s="1">
        <v>55.216800000000148</v>
      </c>
      <c r="O39" s="1">
        <f t="shared" si="5"/>
        <v>38.078200000000017</v>
      </c>
      <c r="P39" s="5">
        <f>9.5*O39-N39-F39</f>
        <v>85.873099999999994</v>
      </c>
      <c r="Q39" s="5"/>
      <c r="R39" s="5"/>
      <c r="S39" s="1"/>
      <c r="T39" s="1">
        <f t="shared" si="6"/>
        <v>9.5</v>
      </c>
      <c r="U39" s="1">
        <f t="shared" si="7"/>
        <v>7.2448224968617225</v>
      </c>
      <c r="V39" s="1">
        <v>38.193600000000004</v>
      </c>
      <c r="W39" s="1">
        <v>36.378799999999991</v>
      </c>
      <c r="X39" s="1">
        <v>39.9116</v>
      </c>
      <c r="Y39" s="1">
        <v>42.382800000000003</v>
      </c>
      <c r="Z39" s="1">
        <v>39.168599999999998</v>
      </c>
      <c r="AA39" s="1">
        <v>31.461400000000001</v>
      </c>
      <c r="AB39" s="1"/>
      <c r="AC39" s="1">
        <f t="shared" si="14"/>
        <v>86</v>
      </c>
      <c r="AD39" s="1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73</v>
      </c>
      <c r="B40" s="1" t="s">
        <v>31</v>
      </c>
      <c r="C40" s="1">
        <v>102.971</v>
      </c>
      <c r="D40" s="1">
        <v>89.471000000000004</v>
      </c>
      <c r="E40" s="1">
        <v>75.146000000000001</v>
      </c>
      <c r="F40" s="1">
        <v>95.870999999999995</v>
      </c>
      <c r="G40" s="6">
        <v>1</v>
      </c>
      <c r="H40" s="1">
        <v>45</v>
      </c>
      <c r="I40" s="1" t="s">
        <v>32</v>
      </c>
      <c r="J40" s="1">
        <v>68.3</v>
      </c>
      <c r="K40" s="1">
        <f t="shared" si="13"/>
        <v>6.8460000000000036</v>
      </c>
      <c r="L40" s="1">
        <f t="shared" si="4"/>
        <v>75.146000000000001</v>
      </c>
      <c r="M40" s="1"/>
      <c r="N40" s="1">
        <v>52.859200000000023</v>
      </c>
      <c r="O40" s="1">
        <f t="shared" si="5"/>
        <v>15.029199999999999</v>
      </c>
      <c r="P40" s="5">
        <f>10.5*O40-N40-F40</f>
        <v>9.0763999999999925</v>
      </c>
      <c r="Q40" s="5"/>
      <c r="R40" s="5"/>
      <c r="S40" s="1"/>
      <c r="T40" s="1">
        <f t="shared" si="6"/>
        <v>10.5</v>
      </c>
      <c r="U40" s="1">
        <f t="shared" si="7"/>
        <v>9.8960822931360308</v>
      </c>
      <c r="V40" s="1">
        <v>17.916799999999999</v>
      </c>
      <c r="W40" s="1">
        <v>15.0276</v>
      </c>
      <c r="X40" s="1">
        <v>14.8582</v>
      </c>
      <c r="Y40" s="1">
        <v>20.5444</v>
      </c>
      <c r="Z40" s="1">
        <v>18.644400000000001</v>
      </c>
      <c r="AA40" s="1">
        <v>12.699400000000001</v>
      </c>
      <c r="AB40" s="1"/>
      <c r="AC40" s="1">
        <f t="shared" si="14"/>
        <v>9</v>
      </c>
      <c r="AD40" s="1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74</v>
      </c>
      <c r="B41" s="1" t="s">
        <v>31</v>
      </c>
      <c r="C41" s="1">
        <v>51.289000000000001</v>
      </c>
      <c r="D41" s="1">
        <v>248.01</v>
      </c>
      <c r="E41" s="1">
        <v>165.506</v>
      </c>
      <c r="F41" s="1">
        <v>74.173000000000002</v>
      </c>
      <c r="G41" s="6">
        <v>1</v>
      </c>
      <c r="H41" s="1">
        <v>30</v>
      </c>
      <c r="I41" s="1" t="s">
        <v>32</v>
      </c>
      <c r="J41" s="1">
        <v>154.08500000000001</v>
      </c>
      <c r="K41" s="1">
        <f t="shared" si="13"/>
        <v>11.420999999999992</v>
      </c>
      <c r="L41" s="1">
        <f t="shared" si="4"/>
        <v>119.321</v>
      </c>
      <c r="M41" s="1">
        <v>46.185000000000002</v>
      </c>
      <c r="N41" s="1">
        <v>45.224400000000017</v>
      </c>
      <c r="O41" s="1">
        <f t="shared" si="5"/>
        <v>23.8642</v>
      </c>
      <c r="P41" s="5">
        <v>100</v>
      </c>
      <c r="Q41" s="5"/>
      <c r="R41" s="5"/>
      <c r="S41" s="1"/>
      <c r="T41" s="1">
        <f t="shared" si="6"/>
        <v>9.1935786659515095</v>
      </c>
      <c r="U41" s="1">
        <f t="shared" si="7"/>
        <v>5.0032014481943667</v>
      </c>
      <c r="V41" s="1">
        <v>18.622199999999999</v>
      </c>
      <c r="W41" s="1">
        <v>16.471800000000002</v>
      </c>
      <c r="X41" s="1">
        <v>17.846399999999999</v>
      </c>
      <c r="Y41" s="1">
        <v>17.16</v>
      </c>
      <c r="Z41" s="1">
        <v>14.532</v>
      </c>
      <c r="AA41" s="1">
        <v>17.618600000000001</v>
      </c>
      <c r="AB41" s="1"/>
      <c r="AC41" s="1">
        <f t="shared" si="14"/>
        <v>100</v>
      </c>
      <c r="AD41" s="1">
        <f t="shared" si="8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75</v>
      </c>
      <c r="B42" s="1" t="s">
        <v>31</v>
      </c>
      <c r="C42" s="1">
        <v>113.042</v>
      </c>
      <c r="D42" s="1">
        <v>1476.9949999999999</v>
      </c>
      <c r="E42" s="1">
        <v>602.00300000000004</v>
      </c>
      <c r="F42" s="1">
        <v>537.73500000000001</v>
      </c>
      <c r="G42" s="6">
        <v>1</v>
      </c>
      <c r="H42" s="1">
        <v>45</v>
      </c>
      <c r="I42" s="1" t="s">
        <v>32</v>
      </c>
      <c r="J42" s="1">
        <v>589.18399999999997</v>
      </c>
      <c r="K42" s="1">
        <f t="shared" si="13"/>
        <v>12.819000000000074</v>
      </c>
      <c r="L42" s="1">
        <f t="shared" si="4"/>
        <v>448.81900000000007</v>
      </c>
      <c r="M42" s="1">
        <v>153.184</v>
      </c>
      <c r="N42" s="1">
        <v>79.547000000000139</v>
      </c>
      <c r="O42" s="1">
        <f t="shared" si="5"/>
        <v>89.763800000000018</v>
      </c>
      <c r="P42" s="5">
        <v>300</v>
      </c>
      <c r="Q42" s="5"/>
      <c r="R42" s="5"/>
      <c r="S42" s="1"/>
      <c r="T42" s="1">
        <f t="shared" si="6"/>
        <v>10.218841002720472</v>
      </c>
      <c r="U42" s="1">
        <f t="shared" si="7"/>
        <v>6.8767365017969384</v>
      </c>
      <c r="V42" s="1">
        <v>83.630400000000009</v>
      </c>
      <c r="W42" s="1">
        <v>88.503799999999998</v>
      </c>
      <c r="X42" s="1">
        <v>90.610799999999998</v>
      </c>
      <c r="Y42" s="1">
        <v>87.832599999999999</v>
      </c>
      <c r="Z42" s="1">
        <v>70.37339999999999</v>
      </c>
      <c r="AA42" s="1">
        <v>66.082599999999999</v>
      </c>
      <c r="AB42" s="1"/>
      <c r="AC42" s="1">
        <f t="shared" si="14"/>
        <v>300</v>
      </c>
      <c r="AD42" s="1">
        <f t="shared" si="8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76</v>
      </c>
      <c r="B43" s="1" t="s">
        <v>31</v>
      </c>
      <c r="C43" s="1">
        <v>134.827</v>
      </c>
      <c r="D43" s="1">
        <v>752.077</v>
      </c>
      <c r="E43" s="1">
        <v>322.59699999999998</v>
      </c>
      <c r="F43" s="1">
        <v>252.44300000000001</v>
      </c>
      <c r="G43" s="6">
        <v>1</v>
      </c>
      <c r="H43" s="1">
        <v>45</v>
      </c>
      <c r="I43" s="1" t="s">
        <v>32</v>
      </c>
      <c r="J43" s="1">
        <v>333.1</v>
      </c>
      <c r="K43" s="1">
        <f t="shared" si="13"/>
        <v>-10.503000000000043</v>
      </c>
      <c r="L43" s="1">
        <f t="shared" si="4"/>
        <v>322.59699999999998</v>
      </c>
      <c r="M43" s="1"/>
      <c r="N43" s="1">
        <v>99.311799999999835</v>
      </c>
      <c r="O43" s="1">
        <f t="shared" si="5"/>
        <v>64.51939999999999</v>
      </c>
      <c r="P43" s="5">
        <v>300</v>
      </c>
      <c r="Q43" s="5"/>
      <c r="R43" s="5"/>
      <c r="S43" s="1"/>
      <c r="T43" s="1">
        <f t="shared" si="6"/>
        <v>10.101687244456706</v>
      </c>
      <c r="U43" s="1">
        <f t="shared" si="7"/>
        <v>5.4519229875045312</v>
      </c>
      <c r="V43" s="1">
        <v>51.782799999999988</v>
      </c>
      <c r="W43" s="1">
        <v>52.368800000000007</v>
      </c>
      <c r="X43" s="1">
        <v>53.789200000000008</v>
      </c>
      <c r="Y43" s="1">
        <v>51.172600000000003</v>
      </c>
      <c r="Z43" s="1">
        <v>47.1922</v>
      </c>
      <c r="AA43" s="1">
        <v>42.435600000000001</v>
      </c>
      <c r="AB43" s="1"/>
      <c r="AC43" s="1">
        <f t="shared" si="14"/>
        <v>300</v>
      </c>
      <c r="AD43" s="1">
        <f t="shared" si="8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77</v>
      </c>
      <c r="B44" s="1" t="s">
        <v>31</v>
      </c>
      <c r="C44" s="1">
        <v>33.904000000000003</v>
      </c>
      <c r="D44" s="1">
        <v>463.803</v>
      </c>
      <c r="E44" s="1">
        <v>284.315</v>
      </c>
      <c r="F44" s="1">
        <v>149.01</v>
      </c>
      <c r="G44" s="6">
        <v>1</v>
      </c>
      <c r="H44" s="1">
        <v>45</v>
      </c>
      <c r="I44" s="1" t="s">
        <v>32</v>
      </c>
      <c r="J44" s="1">
        <v>295.14</v>
      </c>
      <c r="K44" s="1">
        <f t="shared" si="13"/>
        <v>-10.824999999999989</v>
      </c>
      <c r="L44" s="1">
        <f t="shared" si="4"/>
        <v>150.57499999999999</v>
      </c>
      <c r="M44" s="1">
        <v>133.74</v>
      </c>
      <c r="N44" s="1">
        <v>37.815000000000083</v>
      </c>
      <c r="O44" s="1">
        <f t="shared" si="5"/>
        <v>30.114999999999998</v>
      </c>
      <c r="P44" s="5">
        <v>120</v>
      </c>
      <c r="Q44" s="5"/>
      <c r="R44" s="5"/>
      <c r="S44" s="1"/>
      <c r="T44" s="1">
        <f t="shared" si="6"/>
        <v>10.188444296862031</v>
      </c>
      <c r="U44" s="1">
        <f t="shared" si="7"/>
        <v>6.2037190768719936</v>
      </c>
      <c r="V44" s="1">
        <v>26.6874</v>
      </c>
      <c r="W44" s="1">
        <v>27.238800000000001</v>
      </c>
      <c r="X44" s="1">
        <v>25.262599999999999</v>
      </c>
      <c r="Y44" s="1">
        <v>27.837199999999999</v>
      </c>
      <c r="Z44" s="1">
        <v>21.579799999999999</v>
      </c>
      <c r="AA44" s="1">
        <v>19.0318</v>
      </c>
      <c r="AB44" s="1"/>
      <c r="AC44" s="1">
        <f t="shared" si="14"/>
        <v>120</v>
      </c>
      <c r="AD44" s="1">
        <f t="shared" si="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3" t="s">
        <v>78</v>
      </c>
      <c r="B45" s="13" t="s">
        <v>31</v>
      </c>
      <c r="C45" s="13"/>
      <c r="D45" s="13">
        <v>160.68899999999999</v>
      </c>
      <c r="E45" s="13">
        <v>106.426</v>
      </c>
      <c r="F45" s="13"/>
      <c r="G45" s="14">
        <v>0</v>
      </c>
      <c r="H45" s="13">
        <f>VLOOKUP(A45,[1]Sheet!$A:$H,8,0)</f>
        <v>45</v>
      </c>
      <c r="I45" s="13" t="s">
        <v>32</v>
      </c>
      <c r="J45" s="13">
        <v>113.426</v>
      </c>
      <c r="K45" s="13">
        <f t="shared" si="13"/>
        <v>-7</v>
      </c>
      <c r="L45" s="13">
        <f t="shared" si="4"/>
        <v>0</v>
      </c>
      <c r="M45" s="13">
        <v>106.426</v>
      </c>
      <c r="N45" s="13"/>
      <c r="O45" s="13">
        <f t="shared" si="5"/>
        <v>0</v>
      </c>
      <c r="P45" s="15"/>
      <c r="Q45" s="15"/>
      <c r="R45" s="15"/>
      <c r="S45" s="13"/>
      <c r="T45" s="13" t="e">
        <f t="shared" si="6"/>
        <v>#DIV/0!</v>
      </c>
      <c r="U45" s="13" t="e">
        <f t="shared" si="7"/>
        <v>#DIV/0!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 t="s">
        <v>49</v>
      </c>
      <c r="AC45" s="13">
        <f t="shared" si="14"/>
        <v>0</v>
      </c>
      <c r="AD45" s="13">
        <f t="shared" si="8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0" t="s">
        <v>79</v>
      </c>
      <c r="B46" s="10" t="s">
        <v>31</v>
      </c>
      <c r="C46" s="10"/>
      <c r="D46" s="10">
        <v>55.311999999999998</v>
      </c>
      <c r="E46" s="10">
        <v>55.311999999999998</v>
      </c>
      <c r="F46" s="10"/>
      <c r="G46" s="11">
        <v>0</v>
      </c>
      <c r="H46" s="10" t="e">
        <v>#N/A</v>
      </c>
      <c r="I46" s="10" t="s">
        <v>44</v>
      </c>
      <c r="J46" s="10">
        <v>56.112000000000002</v>
      </c>
      <c r="K46" s="10">
        <f t="shared" si="13"/>
        <v>-0.80000000000000426</v>
      </c>
      <c r="L46" s="10">
        <f t="shared" si="4"/>
        <v>0</v>
      </c>
      <c r="M46" s="10">
        <v>55.311999999999998</v>
      </c>
      <c r="N46" s="10"/>
      <c r="O46" s="10">
        <f t="shared" si="5"/>
        <v>0</v>
      </c>
      <c r="P46" s="12"/>
      <c r="Q46" s="12"/>
      <c r="R46" s="12"/>
      <c r="S46" s="10"/>
      <c r="T46" s="10" t="e">
        <f t="shared" si="6"/>
        <v>#DIV/0!</v>
      </c>
      <c r="U46" s="10" t="e">
        <f t="shared" si="7"/>
        <v>#DIV/0!</v>
      </c>
      <c r="V46" s="10">
        <v>0</v>
      </c>
      <c r="W46" s="10">
        <v>0</v>
      </c>
      <c r="X46" s="10">
        <v>-0.14479999999999929</v>
      </c>
      <c r="Y46" s="10">
        <v>-0.14480000000000079</v>
      </c>
      <c r="Z46" s="10">
        <v>-0.14480000000000079</v>
      </c>
      <c r="AA46" s="10">
        <v>0</v>
      </c>
      <c r="AB46" s="10"/>
      <c r="AC46" s="10">
        <f t="shared" si="14"/>
        <v>0</v>
      </c>
      <c r="AD46" s="10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80</v>
      </c>
      <c r="B47" s="1" t="s">
        <v>37</v>
      </c>
      <c r="C47" s="1">
        <v>216</v>
      </c>
      <c r="D47" s="1">
        <v>774</v>
      </c>
      <c r="E47" s="1">
        <v>515</v>
      </c>
      <c r="F47" s="1">
        <v>392</v>
      </c>
      <c r="G47" s="6">
        <v>0.4</v>
      </c>
      <c r="H47" s="1">
        <v>45</v>
      </c>
      <c r="I47" s="1" t="s">
        <v>32</v>
      </c>
      <c r="J47" s="1">
        <v>532</v>
      </c>
      <c r="K47" s="1">
        <f t="shared" si="13"/>
        <v>-17</v>
      </c>
      <c r="L47" s="1">
        <f t="shared" si="4"/>
        <v>515</v>
      </c>
      <c r="M47" s="1"/>
      <c r="N47" s="1">
        <v>107.1999999999999</v>
      </c>
      <c r="O47" s="1">
        <f t="shared" si="5"/>
        <v>103</v>
      </c>
      <c r="P47" s="5">
        <v>550</v>
      </c>
      <c r="Q47" s="5"/>
      <c r="R47" s="5"/>
      <c r="S47" s="1"/>
      <c r="T47" s="1">
        <f t="shared" si="6"/>
        <v>10.186407766990289</v>
      </c>
      <c r="U47" s="1">
        <f t="shared" si="7"/>
        <v>4.8466019417475721</v>
      </c>
      <c r="V47" s="1">
        <v>78.599999999999994</v>
      </c>
      <c r="W47" s="1">
        <v>82</v>
      </c>
      <c r="X47" s="1">
        <v>83.2</v>
      </c>
      <c r="Y47" s="1">
        <v>84</v>
      </c>
      <c r="Z47" s="1">
        <v>73.2</v>
      </c>
      <c r="AA47" s="1">
        <v>76.400000000000006</v>
      </c>
      <c r="AB47" s="1"/>
      <c r="AC47" s="1">
        <f t="shared" si="14"/>
        <v>220</v>
      </c>
      <c r="AD47" s="1">
        <f t="shared" si="8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3" t="s">
        <v>81</v>
      </c>
      <c r="B48" s="13" t="s">
        <v>37</v>
      </c>
      <c r="C48" s="13"/>
      <c r="D48" s="13"/>
      <c r="E48" s="13"/>
      <c r="F48" s="13"/>
      <c r="G48" s="14">
        <v>0</v>
      </c>
      <c r="H48" s="13">
        <f>VLOOKUP(A48,[1]Sheet!$A:$H,8,0)</f>
        <v>50</v>
      </c>
      <c r="I48" s="13" t="s">
        <v>32</v>
      </c>
      <c r="J48" s="13"/>
      <c r="K48" s="13">
        <f t="shared" si="13"/>
        <v>0</v>
      </c>
      <c r="L48" s="13">
        <f t="shared" si="4"/>
        <v>0</v>
      </c>
      <c r="M48" s="13"/>
      <c r="N48" s="13"/>
      <c r="O48" s="13">
        <f t="shared" si="5"/>
        <v>0</v>
      </c>
      <c r="P48" s="15"/>
      <c r="Q48" s="15"/>
      <c r="R48" s="15"/>
      <c r="S48" s="13"/>
      <c r="T48" s="13" t="e">
        <f t="shared" si="6"/>
        <v>#DIV/0!</v>
      </c>
      <c r="U48" s="13" t="e">
        <f t="shared" si="7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 t="s">
        <v>38</v>
      </c>
      <c r="AC48" s="13">
        <f t="shared" si="14"/>
        <v>0</v>
      </c>
      <c r="AD48" s="13">
        <f t="shared" si="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3" t="s">
        <v>82</v>
      </c>
      <c r="B49" s="13" t="s">
        <v>31</v>
      </c>
      <c r="C49" s="13"/>
      <c r="D49" s="13">
        <v>444.02100000000002</v>
      </c>
      <c r="E49" s="13">
        <v>283.56799999999998</v>
      </c>
      <c r="F49" s="13"/>
      <c r="G49" s="14">
        <v>0</v>
      </c>
      <c r="H49" s="13">
        <f>VLOOKUP(A49,[1]Sheet!$A:$H,8,0)</f>
        <v>45</v>
      </c>
      <c r="I49" s="13" t="s">
        <v>32</v>
      </c>
      <c r="J49" s="13">
        <v>283.56799999999998</v>
      </c>
      <c r="K49" s="13">
        <f t="shared" si="13"/>
        <v>0</v>
      </c>
      <c r="L49" s="13">
        <f t="shared" si="4"/>
        <v>0</v>
      </c>
      <c r="M49" s="13">
        <v>283.56799999999998</v>
      </c>
      <c r="N49" s="13"/>
      <c r="O49" s="13">
        <f t="shared" si="5"/>
        <v>0</v>
      </c>
      <c r="P49" s="15"/>
      <c r="Q49" s="15"/>
      <c r="R49" s="15"/>
      <c r="S49" s="13"/>
      <c r="T49" s="13" t="e">
        <f t="shared" si="6"/>
        <v>#DIV/0!</v>
      </c>
      <c r="U49" s="13" t="e">
        <f t="shared" si="7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49</v>
      </c>
      <c r="AC49" s="13">
        <f t="shared" si="14"/>
        <v>0</v>
      </c>
      <c r="AD49" s="13">
        <f t="shared" si="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3" t="s">
        <v>83</v>
      </c>
      <c r="B50" s="13" t="s">
        <v>37</v>
      </c>
      <c r="C50" s="13"/>
      <c r="D50" s="13"/>
      <c r="E50" s="13"/>
      <c r="F50" s="13"/>
      <c r="G50" s="14">
        <v>0</v>
      </c>
      <c r="H50" s="13">
        <f>VLOOKUP(A50,[1]Sheet!$A:$H,8,0)</f>
        <v>40</v>
      </c>
      <c r="I50" s="13" t="s">
        <v>32</v>
      </c>
      <c r="J50" s="13"/>
      <c r="K50" s="13">
        <f t="shared" si="13"/>
        <v>0</v>
      </c>
      <c r="L50" s="13">
        <f t="shared" si="4"/>
        <v>0</v>
      </c>
      <c r="M50" s="13"/>
      <c r="N50" s="13"/>
      <c r="O50" s="13">
        <f t="shared" si="5"/>
        <v>0</v>
      </c>
      <c r="P50" s="15"/>
      <c r="Q50" s="15"/>
      <c r="R50" s="15"/>
      <c r="S50" s="13"/>
      <c r="T50" s="13" t="e">
        <f t="shared" si="6"/>
        <v>#DIV/0!</v>
      </c>
      <c r="U50" s="13" t="e">
        <f t="shared" si="7"/>
        <v>#DIV/0!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 t="s">
        <v>38</v>
      </c>
      <c r="AC50" s="13">
        <f t="shared" si="14"/>
        <v>0</v>
      </c>
      <c r="AD50" s="13">
        <f t="shared" si="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84</v>
      </c>
      <c r="B51" s="1" t="s">
        <v>31</v>
      </c>
      <c r="C51" s="1">
        <v>22.024000000000001</v>
      </c>
      <c r="D51" s="1">
        <v>883.56600000000003</v>
      </c>
      <c r="E51" s="1">
        <v>429.52800000000002</v>
      </c>
      <c r="F51" s="1">
        <v>246.06899999999999</v>
      </c>
      <c r="G51" s="6">
        <v>1</v>
      </c>
      <c r="H51" s="1">
        <v>40</v>
      </c>
      <c r="I51" s="1" t="s">
        <v>32</v>
      </c>
      <c r="J51" s="1">
        <v>438.91500000000002</v>
      </c>
      <c r="K51" s="1">
        <f t="shared" si="13"/>
        <v>-9.3870000000000005</v>
      </c>
      <c r="L51" s="1">
        <f t="shared" si="4"/>
        <v>226.41300000000001</v>
      </c>
      <c r="M51" s="1">
        <v>203.11500000000001</v>
      </c>
      <c r="N51" s="1"/>
      <c r="O51" s="1">
        <f t="shared" si="5"/>
        <v>45.282600000000002</v>
      </c>
      <c r="P51" s="5">
        <v>200</v>
      </c>
      <c r="Q51" s="5"/>
      <c r="R51" s="5"/>
      <c r="S51" s="1"/>
      <c r="T51" s="1">
        <f t="shared" si="6"/>
        <v>9.8507815363958766</v>
      </c>
      <c r="U51" s="1">
        <f t="shared" si="7"/>
        <v>5.4340740151846401</v>
      </c>
      <c r="V51" s="1">
        <v>24.4956</v>
      </c>
      <c r="W51" s="1">
        <v>28.670999999999999</v>
      </c>
      <c r="X51" s="1">
        <v>47.976799999999997</v>
      </c>
      <c r="Y51" s="1">
        <v>46.701200000000007</v>
      </c>
      <c r="Z51" s="1">
        <v>28.903200000000009</v>
      </c>
      <c r="AA51" s="1">
        <v>27.301600000000001</v>
      </c>
      <c r="AB51" s="1"/>
      <c r="AC51" s="1">
        <f t="shared" si="14"/>
        <v>200</v>
      </c>
      <c r="AD51" s="1">
        <f t="shared" si="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85</v>
      </c>
      <c r="B52" s="1" t="s">
        <v>37</v>
      </c>
      <c r="C52" s="1">
        <v>354</v>
      </c>
      <c r="D52" s="1">
        <v>733</v>
      </c>
      <c r="E52" s="1">
        <v>754</v>
      </c>
      <c r="F52" s="1">
        <v>109</v>
      </c>
      <c r="G52" s="6">
        <v>0.4</v>
      </c>
      <c r="H52" s="1">
        <v>40</v>
      </c>
      <c r="I52" s="1" t="s">
        <v>32</v>
      </c>
      <c r="J52" s="1">
        <v>851</v>
      </c>
      <c r="K52" s="1">
        <f t="shared" si="13"/>
        <v>-97</v>
      </c>
      <c r="L52" s="1">
        <f t="shared" si="4"/>
        <v>430</v>
      </c>
      <c r="M52" s="1">
        <v>324</v>
      </c>
      <c r="N52" s="1">
        <v>214.2</v>
      </c>
      <c r="O52" s="1">
        <f t="shared" si="5"/>
        <v>86</v>
      </c>
      <c r="P52" s="5">
        <v>550</v>
      </c>
      <c r="Q52" s="5"/>
      <c r="R52" s="5"/>
      <c r="S52" s="1"/>
      <c r="T52" s="1">
        <f t="shared" si="6"/>
        <v>10.153488372093024</v>
      </c>
      <c r="U52" s="1">
        <f t="shared" si="7"/>
        <v>3.7581395348837208</v>
      </c>
      <c r="V52" s="1">
        <v>54</v>
      </c>
      <c r="W52" s="1">
        <v>48.8</v>
      </c>
      <c r="X52" s="1">
        <v>49.4</v>
      </c>
      <c r="Y52" s="1">
        <v>51.4</v>
      </c>
      <c r="Z52" s="1">
        <v>55.2</v>
      </c>
      <c r="AA52" s="1">
        <v>54.8</v>
      </c>
      <c r="AB52" s="1"/>
      <c r="AC52" s="1">
        <f t="shared" si="14"/>
        <v>220</v>
      </c>
      <c r="AD52" s="1">
        <f t="shared" si="8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86</v>
      </c>
      <c r="B53" s="1" t="s">
        <v>37</v>
      </c>
      <c r="C53" s="1">
        <v>343</v>
      </c>
      <c r="D53" s="1">
        <v>972</v>
      </c>
      <c r="E53" s="1">
        <v>778</v>
      </c>
      <c r="F53" s="1">
        <v>315</v>
      </c>
      <c r="G53" s="6">
        <v>0.4</v>
      </c>
      <c r="H53" s="1">
        <v>45</v>
      </c>
      <c r="I53" s="1" t="s">
        <v>32</v>
      </c>
      <c r="J53" s="1">
        <v>976</v>
      </c>
      <c r="K53" s="1">
        <f t="shared" si="13"/>
        <v>-198</v>
      </c>
      <c r="L53" s="1">
        <f t="shared" si="4"/>
        <v>418</v>
      </c>
      <c r="M53" s="1">
        <v>360</v>
      </c>
      <c r="N53" s="1">
        <v>268</v>
      </c>
      <c r="O53" s="1">
        <f t="shared" si="5"/>
        <v>83.6</v>
      </c>
      <c r="P53" s="5">
        <v>280</v>
      </c>
      <c r="Q53" s="5"/>
      <c r="R53" s="5"/>
      <c r="S53" s="1"/>
      <c r="T53" s="1">
        <f t="shared" si="6"/>
        <v>10.322966507177034</v>
      </c>
      <c r="U53" s="1">
        <f t="shared" si="7"/>
        <v>6.9736842105263159</v>
      </c>
      <c r="V53" s="1">
        <v>73.599999999999994</v>
      </c>
      <c r="W53" s="1">
        <v>66.2</v>
      </c>
      <c r="X53" s="1">
        <v>58.6</v>
      </c>
      <c r="Y53" s="1">
        <v>68.2</v>
      </c>
      <c r="Z53" s="1">
        <v>71.599999999999994</v>
      </c>
      <c r="AA53" s="1">
        <v>64.2</v>
      </c>
      <c r="AB53" s="1"/>
      <c r="AC53" s="1">
        <f t="shared" si="14"/>
        <v>112</v>
      </c>
      <c r="AD53" s="1">
        <f t="shared" si="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87</v>
      </c>
      <c r="B54" s="1" t="s">
        <v>37</v>
      </c>
      <c r="C54" s="1">
        <v>460</v>
      </c>
      <c r="D54" s="1">
        <v>2204</v>
      </c>
      <c r="E54" s="1">
        <v>1105</v>
      </c>
      <c r="F54" s="1">
        <v>728</v>
      </c>
      <c r="G54" s="6">
        <v>0.4</v>
      </c>
      <c r="H54" s="1">
        <v>40</v>
      </c>
      <c r="I54" s="1" t="s">
        <v>32</v>
      </c>
      <c r="J54" s="1">
        <v>1153</v>
      </c>
      <c r="K54" s="1">
        <f t="shared" si="13"/>
        <v>-48</v>
      </c>
      <c r="L54" s="1">
        <f t="shared" si="4"/>
        <v>745</v>
      </c>
      <c r="M54" s="1">
        <v>360</v>
      </c>
      <c r="N54" s="1">
        <v>189.59999999999991</v>
      </c>
      <c r="O54" s="1">
        <f t="shared" si="5"/>
        <v>149</v>
      </c>
      <c r="P54" s="5">
        <v>630</v>
      </c>
      <c r="Q54" s="5"/>
      <c r="R54" s="5"/>
      <c r="S54" s="1"/>
      <c r="T54" s="1">
        <f t="shared" si="6"/>
        <v>10.386577181208054</v>
      </c>
      <c r="U54" s="1">
        <f t="shared" si="7"/>
        <v>6.1583892617449658</v>
      </c>
      <c r="V54" s="1">
        <v>129</v>
      </c>
      <c r="W54" s="1">
        <v>133.4</v>
      </c>
      <c r="X54" s="1">
        <v>112.2</v>
      </c>
      <c r="Y54" s="1">
        <v>111.8</v>
      </c>
      <c r="Z54" s="1">
        <v>121.2</v>
      </c>
      <c r="AA54" s="1">
        <v>119.6</v>
      </c>
      <c r="AB54" s="1"/>
      <c r="AC54" s="1">
        <f t="shared" si="14"/>
        <v>252</v>
      </c>
      <c r="AD54" s="1">
        <f t="shared" si="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88</v>
      </c>
      <c r="B55" s="1" t="s">
        <v>31</v>
      </c>
      <c r="C55" s="1">
        <v>20.463000000000001</v>
      </c>
      <c r="D55" s="1">
        <v>205.1</v>
      </c>
      <c r="E55" s="1">
        <v>88.846999999999994</v>
      </c>
      <c r="F55" s="1">
        <v>128.46</v>
      </c>
      <c r="G55" s="6">
        <v>1</v>
      </c>
      <c r="H55" s="1">
        <v>50</v>
      </c>
      <c r="I55" s="1" t="s">
        <v>32</v>
      </c>
      <c r="J55" s="1">
        <v>85</v>
      </c>
      <c r="K55" s="1">
        <f t="shared" si="13"/>
        <v>3.8469999999999942</v>
      </c>
      <c r="L55" s="1">
        <f t="shared" si="4"/>
        <v>88.846999999999994</v>
      </c>
      <c r="M55" s="1"/>
      <c r="N55" s="1"/>
      <c r="O55" s="1">
        <f t="shared" si="5"/>
        <v>17.769399999999997</v>
      </c>
      <c r="P55" s="5">
        <v>55</v>
      </c>
      <c r="Q55" s="5"/>
      <c r="R55" s="5"/>
      <c r="S55" s="1"/>
      <c r="T55" s="1">
        <f t="shared" si="6"/>
        <v>10.324490416108594</v>
      </c>
      <c r="U55" s="1">
        <f t="shared" si="7"/>
        <v>7.2292817990478024</v>
      </c>
      <c r="V55" s="1">
        <v>7.0620000000000003</v>
      </c>
      <c r="W55" s="1">
        <v>9.1988000000000003</v>
      </c>
      <c r="X55" s="1">
        <v>18.0046</v>
      </c>
      <c r="Y55" s="1">
        <v>17.216200000000001</v>
      </c>
      <c r="Z55" s="1">
        <v>11.326599999999999</v>
      </c>
      <c r="AA55" s="1">
        <v>10.255599999999999</v>
      </c>
      <c r="AB55" s="1"/>
      <c r="AC55" s="1">
        <f t="shared" si="14"/>
        <v>55</v>
      </c>
      <c r="AD55" s="1">
        <f t="shared" si="8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89</v>
      </c>
      <c r="B56" s="1" t="s">
        <v>31</v>
      </c>
      <c r="C56" s="1">
        <v>81.462000000000003</v>
      </c>
      <c r="D56" s="1">
        <v>270.976</v>
      </c>
      <c r="E56" s="1">
        <v>118.834</v>
      </c>
      <c r="F56" s="1">
        <v>206.77199999999999</v>
      </c>
      <c r="G56" s="6">
        <v>1</v>
      </c>
      <c r="H56" s="1">
        <v>50</v>
      </c>
      <c r="I56" s="1" t="s">
        <v>32</v>
      </c>
      <c r="J56" s="1">
        <v>128.69999999999999</v>
      </c>
      <c r="K56" s="1">
        <f t="shared" si="13"/>
        <v>-9.8659999999999854</v>
      </c>
      <c r="L56" s="1">
        <f t="shared" si="4"/>
        <v>118.834</v>
      </c>
      <c r="M56" s="1"/>
      <c r="N56" s="1">
        <v>72.106800000000007</v>
      </c>
      <c r="O56" s="1">
        <f t="shared" si="5"/>
        <v>23.7668</v>
      </c>
      <c r="P56" s="5"/>
      <c r="Q56" s="5"/>
      <c r="R56" s="5"/>
      <c r="S56" s="1"/>
      <c r="T56" s="1">
        <f t="shared" si="6"/>
        <v>11.733965026844169</v>
      </c>
      <c r="U56" s="1">
        <f t="shared" si="7"/>
        <v>11.733965026844169</v>
      </c>
      <c r="V56" s="1">
        <v>29.323599999999999</v>
      </c>
      <c r="W56" s="1">
        <v>27.4224</v>
      </c>
      <c r="X56" s="1">
        <v>20.893799999999999</v>
      </c>
      <c r="Y56" s="1">
        <v>21.934200000000001</v>
      </c>
      <c r="Z56" s="1">
        <v>21.757999999999999</v>
      </c>
      <c r="AA56" s="1">
        <v>20.946400000000001</v>
      </c>
      <c r="AB56" s="1"/>
      <c r="AC56" s="1">
        <f t="shared" si="14"/>
        <v>0</v>
      </c>
      <c r="AD56" s="1">
        <f t="shared" si="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3" t="s">
        <v>90</v>
      </c>
      <c r="B57" s="13" t="s">
        <v>31</v>
      </c>
      <c r="C57" s="13"/>
      <c r="D57" s="13"/>
      <c r="E57" s="13"/>
      <c r="F57" s="13"/>
      <c r="G57" s="14">
        <v>0</v>
      </c>
      <c r="H57" s="13">
        <v>55</v>
      </c>
      <c r="I57" s="13" t="s">
        <v>32</v>
      </c>
      <c r="J57" s="13"/>
      <c r="K57" s="13">
        <f t="shared" si="13"/>
        <v>0</v>
      </c>
      <c r="L57" s="13">
        <f t="shared" si="4"/>
        <v>0</v>
      </c>
      <c r="M57" s="13"/>
      <c r="N57" s="13"/>
      <c r="O57" s="13">
        <f t="shared" si="5"/>
        <v>0</v>
      </c>
      <c r="P57" s="15"/>
      <c r="Q57" s="15"/>
      <c r="R57" s="15"/>
      <c r="S57" s="13"/>
      <c r="T57" s="13" t="e">
        <f t="shared" si="6"/>
        <v>#DIV/0!</v>
      </c>
      <c r="U57" s="13" t="e">
        <f t="shared" si="7"/>
        <v>#DIV/0!</v>
      </c>
      <c r="V57" s="13">
        <v>0</v>
      </c>
      <c r="W57" s="13">
        <v>0</v>
      </c>
      <c r="X57" s="13">
        <v>4.5650000000000004</v>
      </c>
      <c r="Y57" s="13">
        <v>6.4438000000000004</v>
      </c>
      <c r="Z57" s="13">
        <v>5.6896000000000004</v>
      </c>
      <c r="AA57" s="13">
        <v>4.09</v>
      </c>
      <c r="AB57" s="13" t="s">
        <v>49</v>
      </c>
      <c r="AC57" s="13">
        <f t="shared" si="14"/>
        <v>0</v>
      </c>
      <c r="AD57" s="13">
        <f t="shared" si="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0" t="s">
        <v>91</v>
      </c>
      <c r="B58" s="10" t="s">
        <v>31</v>
      </c>
      <c r="C58" s="10">
        <v>22.76</v>
      </c>
      <c r="D58" s="10">
        <v>36.274999999999999</v>
      </c>
      <c r="E58" s="10">
        <v>9.0730000000000004</v>
      </c>
      <c r="F58" s="10">
        <v>4.4800000000000004</v>
      </c>
      <c r="G58" s="11">
        <v>0</v>
      </c>
      <c r="H58" s="10">
        <v>50</v>
      </c>
      <c r="I58" s="10" t="s">
        <v>44</v>
      </c>
      <c r="J58" s="10">
        <v>10.5</v>
      </c>
      <c r="K58" s="10">
        <f t="shared" si="13"/>
        <v>-1.4269999999999996</v>
      </c>
      <c r="L58" s="10">
        <f t="shared" si="4"/>
        <v>9.0730000000000004</v>
      </c>
      <c r="M58" s="10"/>
      <c r="N58" s="10"/>
      <c r="O58" s="10">
        <f t="shared" si="5"/>
        <v>1.8146</v>
      </c>
      <c r="P58" s="12"/>
      <c r="Q58" s="12"/>
      <c r="R58" s="12"/>
      <c r="S58" s="10"/>
      <c r="T58" s="10">
        <f t="shared" si="6"/>
        <v>2.4688636614129837</v>
      </c>
      <c r="U58" s="10">
        <f t="shared" si="7"/>
        <v>2.4688636614129837</v>
      </c>
      <c r="V58" s="10">
        <v>3.6246000000000009</v>
      </c>
      <c r="W58" s="10">
        <v>2.1139999999999999</v>
      </c>
      <c r="X58" s="10">
        <v>1.2048000000000001</v>
      </c>
      <c r="Y58" s="10">
        <v>1.2048000000000001</v>
      </c>
      <c r="Z58" s="10">
        <v>0.59599999999999997</v>
      </c>
      <c r="AA58" s="10">
        <v>0.59599999999999997</v>
      </c>
      <c r="AB58" s="10"/>
      <c r="AC58" s="10">
        <f t="shared" si="14"/>
        <v>0</v>
      </c>
      <c r="AD58" s="10">
        <f t="shared" si="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92</v>
      </c>
      <c r="B59" s="1" t="s">
        <v>31</v>
      </c>
      <c r="C59" s="1">
        <v>54.982999999999997</v>
      </c>
      <c r="D59" s="1">
        <v>351.84800000000001</v>
      </c>
      <c r="E59" s="1">
        <v>250.79900000000001</v>
      </c>
      <c r="F59" s="1">
        <v>130.416</v>
      </c>
      <c r="G59" s="6">
        <v>1</v>
      </c>
      <c r="H59" s="1">
        <v>40</v>
      </c>
      <c r="I59" s="1" t="s">
        <v>32</v>
      </c>
      <c r="J59" s="1">
        <v>246.56100000000001</v>
      </c>
      <c r="K59" s="1">
        <f t="shared" si="13"/>
        <v>4.2379999999999995</v>
      </c>
      <c r="L59" s="1">
        <f t="shared" si="4"/>
        <v>149.13800000000001</v>
      </c>
      <c r="M59" s="1">
        <v>101.661</v>
      </c>
      <c r="N59" s="1">
        <v>63.005400000000073</v>
      </c>
      <c r="O59" s="1">
        <f t="shared" si="5"/>
        <v>29.8276</v>
      </c>
      <c r="P59" s="5">
        <f t="shared" ref="P59:P63" si="15">10.5*O59-N59-F59</f>
        <v>119.76839999999993</v>
      </c>
      <c r="Q59" s="5"/>
      <c r="R59" s="5"/>
      <c r="S59" s="1"/>
      <c r="T59" s="1">
        <f t="shared" si="6"/>
        <v>10.5</v>
      </c>
      <c r="U59" s="1">
        <f t="shared" si="7"/>
        <v>6.4846450938057387</v>
      </c>
      <c r="V59" s="1">
        <v>26.7744</v>
      </c>
      <c r="W59" s="1">
        <v>25.429400000000001</v>
      </c>
      <c r="X59" s="1">
        <v>22.108599999999999</v>
      </c>
      <c r="Y59" s="1">
        <v>22.696000000000002</v>
      </c>
      <c r="Z59" s="1">
        <v>21.539400000000001</v>
      </c>
      <c r="AA59" s="1">
        <v>19.482800000000001</v>
      </c>
      <c r="AB59" s="1" t="s">
        <v>93</v>
      </c>
      <c r="AC59" s="1">
        <f t="shared" si="14"/>
        <v>120</v>
      </c>
      <c r="AD59" s="1">
        <f t="shared" si="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94</v>
      </c>
      <c r="B60" s="1" t="s">
        <v>31</v>
      </c>
      <c r="C60" s="1">
        <v>93.26</v>
      </c>
      <c r="D60" s="1">
        <v>703.54</v>
      </c>
      <c r="E60" s="1">
        <v>435.73500000000001</v>
      </c>
      <c r="F60" s="1">
        <v>131.143</v>
      </c>
      <c r="G60" s="6">
        <v>1</v>
      </c>
      <c r="H60" s="1">
        <v>40</v>
      </c>
      <c r="I60" s="1" t="s">
        <v>32</v>
      </c>
      <c r="J60" s="1">
        <v>434.625</v>
      </c>
      <c r="K60" s="1">
        <f t="shared" si="13"/>
        <v>1.1100000000000136</v>
      </c>
      <c r="L60" s="1">
        <f t="shared" si="4"/>
        <v>131.31</v>
      </c>
      <c r="M60" s="1">
        <v>304.42500000000001</v>
      </c>
      <c r="N60" s="1">
        <v>82.883199999999889</v>
      </c>
      <c r="O60" s="1">
        <f t="shared" si="5"/>
        <v>26.262</v>
      </c>
      <c r="P60" s="5">
        <f t="shared" si="15"/>
        <v>61.724800000000101</v>
      </c>
      <c r="Q60" s="5"/>
      <c r="R60" s="5"/>
      <c r="S60" s="1"/>
      <c r="T60" s="1">
        <f t="shared" si="6"/>
        <v>10.499999999999998</v>
      </c>
      <c r="U60" s="1">
        <f t="shared" si="7"/>
        <v>8.1496534917371068</v>
      </c>
      <c r="V60" s="1">
        <v>26.7468</v>
      </c>
      <c r="W60" s="1">
        <v>23.468399999999999</v>
      </c>
      <c r="X60" s="1">
        <v>18.9008</v>
      </c>
      <c r="Y60" s="1">
        <v>23.469000000000001</v>
      </c>
      <c r="Z60" s="1">
        <v>22.770399999999999</v>
      </c>
      <c r="AA60" s="1">
        <v>19.516200000000001</v>
      </c>
      <c r="AB60" s="1"/>
      <c r="AC60" s="1">
        <f t="shared" si="14"/>
        <v>62</v>
      </c>
      <c r="AD60" s="1">
        <f t="shared" si="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95</v>
      </c>
      <c r="B61" s="1" t="s">
        <v>31</v>
      </c>
      <c r="C61" s="1">
        <v>403.142</v>
      </c>
      <c r="D61" s="1">
        <v>5320.0609999999997</v>
      </c>
      <c r="E61" s="1">
        <v>3584.4009999999998</v>
      </c>
      <c r="F61" s="1">
        <v>504.18400000000003</v>
      </c>
      <c r="G61" s="6">
        <v>1</v>
      </c>
      <c r="H61" s="1">
        <v>40</v>
      </c>
      <c r="I61" s="1" t="s">
        <v>32</v>
      </c>
      <c r="J61" s="1">
        <v>3601.5259999999998</v>
      </c>
      <c r="K61" s="1">
        <f t="shared" si="13"/>
        <v>-17.125</v>
      </c>
      <c r="L61" s="1">
        <f t="shared" si="4"/>
        <v>564.67499999999973</v>
      </c>
      <c r="M61" s="1">
        <v>3019.7260000000001</v>
      </c>
      <c r="N61" s="1">
        <v>171.8386000000003</v>
      </c>
      <c r="O61" s="1">
        <f t="shared" si="5"/>
        <v>112.93499999999995</v>
      </c>
      <c r="P61" s="5">
        <f t="shared" si="15"/>
        <v>509.79489999999913</v>
      </c>
      <c r="Q61" s="5"/>
      <c r="R61" s="5"/>
      <c r="S61" s="1"/>
      <c r="T61" s="1">
        <f t="shared" si="6"/>
        <v>10.5</v>
      </c>
      <c r="U61" s="1">
        <f t="shared" si="7"/>
        <v>5.9859441271527931</v>
      </c>
      <c r="V61" s="1">
        <v>98.658600000000021</v>
      </c>
      <c r="W61" s="1">
        <v>96.170600000000007</v>
      </c>
      <c r="X61" s="1">
        <v>110.80540000000001</v>
      </c>
      <c r="Y61" s="1">
        <v>117.97539999999999</v>
      </c>
      <c r="Z61" s="1">
        <v>105.488</v>
      </c>
      <c r="AA61" s="1">
        <v>98.586400000000054</v>
      </c>
      <c r="AB61" s="1" t="s">
        <v>96</v>
      </c>
      <c r="AC61" s="1">
        <f t="shared" si="14"/>
        <v>510</v>
      </c>
      <c r="AD61" s="1">
        <f t="shared" si="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97</v>
      </c>
      <c r="B62" s="1" t="s">
        <v>37</v>
      </c>
      <c r="C62" s="1">
        <v>404</v>
      </c>
      <c r="D62" s="1">
        <v>1852</v>
      </c>
      <c r="E62" s="1">
        <v>1052</v>
      </c>
      <c r="F62" s="1">
        <v>390</v>
      </c>
      <c r="G62" s="6">
        <v>0.4</v>
      </c>
      <c r="H62" s="1">
        <v>45</v>
      </c>
      <c r="I62" s="1" t="s">
        <v>32</v>
      </c>
      <c r="J62" s="1">
        <v>1050</v>
      </c>
      <c r="K62" s="1">
        <f t="shared" si="13"/>
        <v>2</v>
      </c>
      <c r="L62" s="1">
        <f t="shared" si="4"/>
        <v>572</v>
      </c>
      <c r="M62" s="1">
        <v>480</v>
      </c>
      <c r="N62" s="1">
        <v>81.200000000000045</v>
      </c>
      <c r="O62" s="1">
        <f t="shared" si="5"/>
        <v>114.4</v>
      </c>
      <c r="P62" s="5">
        <f t="shared" si="15"/>
        <v>730</v>
      </c>
      <c r="Q62" s="5"/>
      <c r="R62" s="5"/>
      <c r="S62" s="1"/>
      <c r="T62" s="1">
        <f t="shared" si="6"/>
        <v>10.5</v>
      </c>
      <c r="U62" s="1">
        <f t="shared" si="7"/>
        <v>4.1188811188811192</v>
      </c>
      <c r="V62" s="1">
        <v>80.2</v>
      </c>
      <c r="W62" s="1">
        <v>87.2</v>
      </c>
      <c r="X62" s="1">
        <v>96.6</v>
      </c>
      <c r="Y62" s="1">
        <v>98.2</v>
      </c>
      <c r="Z62" s="1">
        <v>93.8</v>
      </c>
      <c r="AA62" s="1">
        <v>84.8</v>
      </c>
      <c r="AB62" s="1"/>
      <c r="AC62" s="1">
        <f t="shared" si="14"/>
        <v>292</v>
      </c>
      <c r="AD62" s="1">
        <f t="shared" si="8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98</v>
      </c>
      <c r="B63" s="1" t="s">
        <v>31</v>
      </c>
      <c r="C63" s="1">
        <v>142.85499999999999</v>
      </c>
      <c r="D63" s="1">
        <v>1079.3810000000001</v>
      </c>
      <c r="E63" s="1">
        <v>549.33799999999997</v>
      </c>
      <c r="F63" s="1">
        <v>392.56700000000001</v>
      </c>
      <c r="G63" s="6">
        <v>1</v>
      </c>
      <c r="H63" s="1">
        <v>40</v>
      </c>
      <c r="I63" s="1" t="s">
        <v>32</v>
      </c>
      <c r="J63" s="1">
        <v>513.46400000000006</v>
      </c>
      <c r="K63" s="1">
        <f t="shared" si="13"/>
        <v>35.87399999999991</v>
      </c>
      <c r="L63" s="1">
        <f t="shared" si="4"/>
        <v>271.47399999999999</v>
      </c>
      <c r="M63" s="1">
        <v>277.86399999999998</v>
      </c>
      <c r="N63" s="1">
        <v>73.788999999999987</v>
      </c>
      <c r="O63" s="1">
        <f t="shared" si="5"/>
        <v>54.294799999999995</v>
      </c>
      <c r="P63" s="5">
        <f t="shared" si="15"/>
        <v>103.73939999999993</v>
      </c>
      <c r="Q63" s="5"/>
      <c r="R63" s="5"/>
      <c r="S63" s="1"/>
      <c r="T63" s="1">
        <f t="shared" si="6"/>
        <v>10.5</v>
      </c>
      <c r="U63" s="1">
        <f t="shared" si="7"/>
        <v>8.5893308383123248</v>
      </c>
      <c r="V63" s="1">
        <v>58.627000000000002</v>
      </c>
      <c r="W63" s="1">
        <v>59.852999999999987</v>
      </c>
      <c r="X63" s="1">
        <v>63.31880000000001</v>
      </c>
      <c r="Y63" s="1">
        <v>68.451399999999992</v>
      </c>
      <c r="Z63" s="1">
        <v>55.2624</v>
      </c>
      <c r="AA63" s="1">
        <v>48.941400000000002</v>
      </c>
      <c r="AB63" s="1"/>
      <c r="AC63" s="1">
        <f t="shared" si="14"/>
        <v>104</v>
      </c>
      <c r="AD63" s="1">
        <f t="shared" si="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0" t="s">
        <v>99</v>
      </c>
      <c r="B64" s="10" t="s">
        <v>37</v>
      </c>
      <c r="C64" s="10"/>
      <c r="D64" s="10">
        <v>156</v>
      </c>
      <c r="E64" s="10">
        <v>95</v>
      </c>
      <c r="F64" s="10"/>
      <c r="G64" s="11">
        <v>0</v>
      </c>
      <c r="H64" s="10" t="e">
        <v>#N/A</v>
      </c>
      <c r="I64" s="10" t="s">
        <v>44</v>
      </c>
      <c r="J64" s="10">
        <v>96</v>
      </c>
      <c r="K64" s="10">
        <f t="shared" si="13"/>
        <v>-1</v>
      </c>
      <c r="L64" s="10">
        <f t="shared" si="4"/>
        <v>-1</v>
      </c>
      <c r="M64" s="10">
        <v>96</v>
      </c>
      <c r="N64" s="10"/>
      <c r="O64" s="10">
        <f t="shared" si="5"/>
        <v>-0.2</v>
      </c>
      <c r="P64" s="12"/>
      <c r="Q64" s="12"/>
      <c r="R64" s="12"/>
      <c r="S64" s="10"/>
      <c r="T64" s="10">
        <f t="shared" si="6"/>
        <v>0</v>
      </c>
      <c r="U64" s="10">
        <f t="shared" si="7"/>
        <v>0</v>
      </c>
      <c r="V64" s="10">
        <v>0</v>
      </c>
      <c r="W64" s="10">
        <v>-0.2</v>
      </c>
      <c r="X64" s="10">
        <v>-1</v>
      </c>
      <c r="Y64" s="10">
        <v>-1</v>
      </c>
      <c r="Z64" s="10">
        <v>-0.2</v>
      </c>
      <c r="AA64" s="10">
        <v>0</v>
      </c>
      <c r="AB64" s="10"/>
      <c r="AC64" s="10">
        <f t="shared" si="14"/>
        <v>0</v>
      </c>
      <c r="AD64" s="10">
        <f t="shared" si="8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3" t="s">
        <v>100</v>
      </c>
      <c r="B65" s="13" t="s">
        <v>37</v>
      </c>
      <c r="C65" s="13"/>
      <c r="D65" s="13">
        <v>108</v>
      </c>
      <c r="E65" s="13">
        <v>60</v>
      </c>
      <c r="F65" s="13"/>
      <c r="G65" s="14">
        <v>0</v>
      </c>
      <c r="H65" s="13">
        <f>VLOOKUP(A65,[1]Sheet!$A:$H,8,0)</f>
        <v>40</v>
      </c>
      <c r="I65" s="13" t="s">
        <v>32</v>
      </c>
      <c r="J65" s="13">
        <v>60</v>
      </c>
      <c r="K65" s="13">
        <f t="shared" si="13"/>
        <v>0</v>
      </c>
      <c r="L65" s="13">
        <f t="shared" si="4"/>
        <v>0</v>
      </c>
      <c r="M65" s="13">
        <v>60</v>
      </c>
      <c r="N65" s="13"/>
      <c r="O65" s="13">
        <f t="shared" si="5"/>
        <v>0</v>
      </c>
      <c r="P65" s="15"/>
      <c r="Q65" s="15"/>
      <c r="R65" s="15"/>
      <c r="S65" s="13"/>
      <c r="T65" s="13" t="e">
        <f t="shared" si="6"/>
        <v>#DIV/0!</v>
      </c>
      <c r="U65" s="13" t="e">
        <f t="shared" si="7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 t="s">
        <v>49</v>
      </c>
      <c r="AC65" s="13">
        <f t="shared" si="14"/>
        <v>0</v>
      </c>
      <c r="AD65" s="13">
        <f t="shared" si="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3" t="s">
        <v>101</v>
      </c>
      <c r="B66" s="13" t="s">
        <v>37</v>
      </c>
      <c r="C66" s="13"/>
      <c r="D66" s="13"/>
      <c r="E66" s="13"/>
      <c r="F66" s="13"/>
      <c r="G66" s="14">
        <v>0</v>
      </c>
      <c r="H66" s="13">
        <f>VLOOKUP(A66,[1]Sheet!$A:$H,8,0)</f>
        <v>50</v>
      </c>
      <c r="I66" s="13" t="s">
        <v>32</v>
      </c>
      <c r="J66" s="13"/>
      <c r="K66" s="13">
        <f t="shared" si="13"/>
        <v>0</v>
      </c>
      <c r="L66" s="13">
        <f t="shared" si="4"/>
        <v>0</v>
      </c>
      <c r="M66" s="13"/>
      <c r="N66" s="13"/>
      <c r="O66" s="13">
        <f t="shared" si="5"/>
        <v>0</v>
      </c>
      <c r="P66" s="15"/>
      <c r="Q66" s="15"/>
      <c r="R66" s="15"/>
      <c r="S66" s="13"/>
      <c r="T66" s="13" t="e">
        <f t="shared" si="6"/>
        <v>#DIV/0!</v>
      </c>
      <c r="U66" s="13" t="e">
        <f t="shared" si="7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38</v>
      </c>
      <c r="AC66" s="13">
        <f t="shared" si="14"/>
        <v>0</v>
      </c>
      <c r="AD66" s="13">
        <f t="shared" si="8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0" t="s">
        <v>102</v>
      </c>
      <c r="B67" s="10" t="s">
        <v>37</v>
      </c>
      <c r="C67" s="10"/>
      <c r="D67" s="10">
        <v>120</v>
      </c>
      <c r="E67" s="10">
        <v>48</v>
      </c>
      <c r="F67" s="10"/>
      <c r="G67" s="11">
        <v>0</v>
      </c>
      <c r="H67" s="10" t="e">
        <v>#N/A</v>
      </c>
      <c r="I67" s="10" t="s">
        <v>44</v>
      </c>
      <c r="J67" s="10">
        <v>48</v>
      </c>
      <c r="K67" s="10">
        <f t="shared" si="13"/>
        <v>0</v>
      </c>
      <c r="L67" s="10">
        <f t="shared" si="4"/>
        <v>0</v>
      </c>
      <c r="M67" s="10">
        <v>48</v>
      </c>
      <c r="N67" s="10"/>
      <c r="O67" s="10">
        <f t="shared" si="5"/>
        <v>0</v>
      </c>
      <c r="P67" s="12"/>
      <c r="Q67" s="12"/>
      <c r="R67" s="12"/>
      <c r="S67" s="10"/>
      <c r="T67" s="10" t="e">
        <f t="shared" si="6"/>
        <v>#DIV/0!</v>
      </c>
      <c r="U67" s="10" t="e">
        <f t="shared" si="7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/>
      <c r="AC67" s="10">
        <f t="shared" si="14"/>
        <v>0</v>
      </c>
      <c r="AD67" s="10">
        <f t="shared" si="8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3" t="s">
        <v>103</v>
      </c>
      <c r="B68" s="13" t="s">
        <v>37</v>
      </c>
      <c r="C68" s="13"/>
      <c r="D68" s="13"/>
      <c r="E68" s="13"/>
      <c r="F68" s="13"/>
      <c r="G68" s="14">
        <v>0</v>
      </c>
      <c r="H68" s="13">
        <f>VLOOKUP(A68,[1]Sheet!$A:$H,8,0)</f>
        <v>45</v>
      </c>
      <c r="I68" s="13" t="s">
        <v>32</v>
      </c>
      <c r="J68" s="13"/>
      <c r="K68" s="13">
        <f t="shared" si="13"/>
        <v>0</v>
      </c>
      <c r="L68" s="13">
        <f t="shared" si="4"/>
        <v>0</v>
      </c>
      <c r="M68" s="13"/>
      <c r="N68" s="13"/>
      <c r="O68" s="13">
        <f t="shared" si="5"/>
        <v>0</v>
      </c>
      <c r="P68" s="15"/>
      <c r="Q68" s="15"/>
      <c r="R68" s="15"/>
      <c r="S68" s="13"/>
      <c r="T68" s="13" t="e">
        <f t="shared" si="6"/>
        <v>#DIV/0!</v>
      </c>
      <c r="U68" s="13" t="e">
        <f t="shared" si="7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 t="s">
        <v>38</v>
      </c>
      <c r="AC68" s="13">
        <f t="shared" si="14"/>
        <v>0</v>
      </c>
      <c r="AD68" s="13">
        <f t="shared" si="8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104</v>
      </c>
      <c r="B69" s="1" t="s">
        <v>37</v>
      </c>
      <c r="C69" s="1">
        <v>227</v>
      </c>
      <c r="D69" s="1">
        <v>1230</v>
      </c>
      <c r="E69" s="1">
        <v>930</v>
      </c>
      <c r="F69" s="1">
        <v>177</v>
      </c>
      <c r="G69" s="6">
        <v>0.4</v>
      </c>
      <c r="H69" s="1">
        <v>40</v>
      </c>
      <c r="I69" s="1" t="s">
        <v>32</v>
      </c>
      <c r="J69" s="1">
        <v>920</v>
      </c>
      <c r="K69" s="1">
        <f t="shared" si="13"/>
        <v>10</v>
      </c>
      <c r="L69" s="1">
        <f t="shared" si="4"/>
        <v>570</v>
      </c>
      <c r="M69" s="1">
        <v>360</v>
      </c>
      <c r="N69" s="1">
        <v>39.999999999999893</v>
      </c>
      <c r="O69" s="1">
        <f t="shared" si="5"/>
        <v>114</v>
      </c>
      <c r="P69" s="5">
        <f>9*O69-N69-F69</f>
        <v>809.00000000000011</v>
      </c>
      <c r="Q69" s="5"/>
      <c r="R69" s="5"/>
      <c r="S69" s="1"/>
      <c r="T69" s="1">
        <f t="shared" si="6"/>
        <v>9</v>
      </c>
      <c r="U69" s="1">
        <f t="shared" si="7"/>
        <v>1.9035087719298236</v>
      </c>
      <c r="V69" s="1">
        <v>60</v>
      </c>
      <c r="W69" s="1">
        <v>60</v>
      </c>
      <c r="X69" s="1">
        <v>81.400000000000006</v>
      </c>
      <c r="Y69" s="1">
        <v>89.8</v>
      </c>
      <c r="Z69" s="1">
        <v>68.2</v>
      </c>
      <c r="AA69" s="1">
        <v>53.8</v>
      </c>
      <c r="AB69" s="1"/>
      <c r="AC69" s="1">
        <f t="shared" si="14"/>
        <v>324</v>
      </c>
      <c r="AD69" s="1">
        <f t="shared" si="8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3" t="s">
        <v>105</v>
      </c>
      <c r="B70" s="13" t="s">
        <v>31</v>
      </c>
      <c r="C70" s="13"/>
      <c r="D70" s="13">
        <v>98.858999999999995</v>
      </c>
      <c r="E70" s="13">
        <v>33.031999999999996</v>
      </c>
      <c r="F70" s="13"/>
      <c r="G70" s="14">
        <v>0</v>
      </c>
      <c r="H70" s="13">
        <f>VLOOKUP(A70,[1]Sheet!$A:$H,8,0)</f>
        <v>40</v>
      </c>
      <c r="I70" s="13" t="s">
        <v>32</v>
      </c>
      <c r="J70" s="13">
        <v>34.481999999999999</v>
      </c>
      <c r="K70" s="13">
        <f t="shared" ref="K70:K101" si="16">E70-J70</f>
        <v>-1.4500000000000028</v>
      </c>
      <c r="L70" s="13">
        <f t="shared" si="4"/>
        <v>-1.4500000000000028</v>
      </c>
      <c r="M70" s="13">
        <v>34.481999999999999</v>
      </c>
      <c r="N70" s="13"/>
      <c r="O70" s="13">
        <f t="shared" si="5"/>
        <v>-0.29000000000000059</v>
      </c>
      <c r="P70" s="15"/>
      <c r="Q70" s="15"/>
      <c r="R70" s="15"/>
      <c r="S70" s="13"/>
      <c r="T70" s="13">
        <f t="shared" si="6"/>
        <v>0</v>
      </c>
      <c r="U70" s="13">
        <f t="shared" si="7"/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49</v>
      </c>
      <c r="AC70" s="13">
        <f t="shared" ref="AC70:AD103" si="17">ROUND(P70*G70,0)</f>
        <v>0</v>
      </c>
      <c r="AD70" s="13">
        <f t="shared" si="8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106</v>
      </c>
      <c r="B71" s="1" t="s">
        <v>31</v>
      </c>
      <c r="C71" s="1">
        <v>5.3840000000000003</v>
      </c>
      <c r="D71" s="1">
        <v>321.97300000000001</v>
      </c>
      <c r="E71" s="1">
        <v>141.49100000000001</v>
      </c>
      <c r="F71" s="1">
        <v>178.95400000000001</v>
      </c>
      <c r="G71" s="6">
        <v>1</v>
      </c>
      <c r="H71" s="1">
        <v>30</v>
      </c>
      <c r="I71" s="1" t="s">
        <v>32</v>
      </c>
      <c r="J71" s="1">
        <v>126.2</v>
      </c>
      <c r="K71" s="1">
        <f t="shared" si="16"/>
        <v>15.291000000000011</v>
      </c>
      <c r="L71" s="1">
        <f t="shared" ref="L71:L103" si="18">E71-M71</f>
        <v>141.49100000000001</v>
      </c>
      <c r="M71" s="1"/>
      <c r="N71" s="1"/>
      <c r="O71" s="1">
        <f t="shared" ref="O71:O103" si="19">L71/5</f>
        <v>28.298200000000001</v>
      </c>
      <c r="P71" s="5">
        <f>9.5*O71-N71-F71</f>
        <v>89.878899999999987</v>
      </c>
      <c r="Q71" s="5"/>
      <c r="R71" s="5"/>
      <c r="S71" s="1"/>
      <c r="T71" s="1">
        <f t="shared" ref="T71:T103" si="20">(F71+N71+P71)/O71</f>
        <v>9.5</v>
      </c>
      <c r="U71" s="1">
        <f t="shared" ref="U71:U103" si="21">(F71+N71)/O71</f>
        <v>6.3238651221632471</v>
      </c>
      <c r="V71" s="1">
        <v>23.607199999999999</v>
      </c>
      <c r="W71" s="1">
        <v>28.311599999999999</v>
      </c>
      <c r="X71" s="1">
        <v>28.759399999999999</v>
      </c>
      <c r="Y71" s="1">
        <v>28.9438</v>
      </c>
      <c r="Z71" s="1">
        <v>22.902799999999999</v>
      </c>
      <c r="AA71" s="1">
        <v>20.4864</v>
      </c>
      <c r="AB71" s="1"/>
      <c r="AC71" s="1">
        <f t="shared" si="17"/>
        <v>90</v>
      </c>
      <c r="AD71" s="1">
        <f t="shared" ref="AD71:AD103" si="22">ROUND(Q71*G71,0)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3" t="s">
        <v>107</v>
      </c>
      <c r="B72" s="13" t="s">
        <v>37</v>
      </c>
      <c r="C72" s="13"/>
      <c r="D72" s="13"/>
      <c r="E72" s="13"/>
      <c r="F72" s="13"/>
      <c r="G72" s="14">
        <v>0</v>
      </c>
      <c r="H72" s="13">
        <f>VLOOKUP(A72,[1]Sheet!$A:$H,8,0)</f>
        <v>50</v>
      </c>
      <c r="I72" s="13" t="s">
        <v>32</v>
      </c>
      <c r="J72" s="13"/>
      <c r="K72" s="13">
        <f t="shared" si="16"/>
        <v>0</v>
      </c>
      <c r="L72" s="13">
        <f t="shared" si="18"/>
        <v>0</v>
      </c>
      <c r="M72" s="13"/>
      <c r="N72" s="13"/>
      <c r="O72" s="13">
        <f t="shared" si="19"/>
        <v>0</v>
      </c>
      <c r="P72" s="15"/>
      <c r="Q72" s="15"/>
      <c r="R72" s="15"/>
      <c r="S72" s="13"/>
      <c r="T72" s="13" t="e">
        <f t="shared" si="20"/>
        <v>#DIV/0!</v>
      </c>
      <c r="U72" s="13" t="e">
        <f t="shared" si="21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38</v>
      </c>
      <c r="AC72" s="13">
        <f t="shared" si="17"/>
        <v>0</v>
      </c>
      <c r="AD72" s="13">
        <f t="shared" si="22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108</v>
      </c>
      <c r="B73" s="1" t="s">
        <v>31</v>
      </c>
      <c r="C73" s="1">
        <v>84.013999999999996</v>
      </c>
      <c r="D73" s="1">
        <v>204.905</v>
      </c>
      <c r="E73" s="1">
        <v>126.622</v>
      </c>
      <c r="F73" s="1">
        <v>133.15799999999999</v>
      </c>
      <c r="G73" s="6">
        <v>1</v>
      </c>
      <c r="H73" s="1">
        <v>50</v>
      </c>
      <c r="I73" s="1" t="s">
        <v>32</v>
      </c>
      <c r="J73" s="1">
        <v>125.65</v>
      </c>
      <c r="K73" s="1">
        <f t="shared" si="16"/>
        <v>0.9719999999999942</v>
      </c>
      <c r="L73" s="1">
        <f t="shared" si="18"/>
        <v>126.622</v>
      </c>
      <c r="M73" s="1"/>
      <c r="N73" s="1"/>
      <c r="O73" s="1">
        <f t="shared" si="19"/>
        <v>25.324400000000001</v>
      </c>
      <c r="P73" s="5">
        <f>10.5*O73-N73-F73</f>
        <v>132.74820000000003</v>
      </c>
      <c r="Q73" s="5"/>
      <c r="R73" s="5"/>
      <c r="S73" s="1"/>
      <c r="T73" s="1">
        <f t="shared" si="20"/>
        <v>10.5</v>
      </c>
      <c r="U73" s="1">
        <f t="shared" si="21"/>
        <v>5.2580910110407348</v>
      </c>
      <c r="V73" s="1">
        <v>13.849600000000001</v>
      </c>
      <c r="W73" s="1">
        <v>14.9732</v>
      </c>
      <c r="X73" s="1">
        <v>24.295000000000002</v>
      </c>
      <c r="Y73" s="1">
        <v>26.36</v>
      </c>
      <c r="Z73" s="1">
        <v>18.335599999999999</v>
      </c>
      <c r="AA73" s="1">
        <v>14.3714</v>
      </c>
      <c r="AB73" s="1"/>
      <c r="AC73" s="1">
        <f t="shared" si="17"/>
        <v>133</v>
      </c>
      <c r="AD73" s="1">
        <f t="shared" si="2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3" t="s">
        <v>109</v>
      </c>
      <c r="B74" s="13" t="s">
        <v>31</v>
      </c>
      <c r="C74" s="13"/>
      <c r="D74" s="13"/>
      <c r="E74" s="13"/>
      <c r="F74" s="13"/>
      <c r="G74" s="14">
        <v>0</v>
      </c>
      <c r="H74" s="13">
        <v>50</v>
      </c>
      <c r="I74" s="13" t="s">
        <v>32</v>
      </c>
      <c r="J74" s="13"/>
      <c r="K74" s="13">
        <f t="shared" si="16"/>
        <v>0</v>
      </c>
      <c r="L74" s="13">
        <f t="shared" si="18"/>
        <v>0</v>
      </c>
      <c r="M74" s="13"/>
      <c r="N74" s="13"/>
      <c r="O74" s="13">
        <f t="shared" si="19"/>
        <v>0</v>
      </c>
      <c r="P74" s="15"/>
      <c r="Q74" s="15"/>
      <c r="R74" s="15"/>
      <c r="S74" s="13"/>
      <c r="T74" s="13" t="e">
        <f t="shared" si="20"/>
        <v>#DIV/0!</v>
      </c>
      <c r="U74" s="13" t="e">
        <f t="shared" si="21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1.0784</v>
      </c>
      <c r="AA74" s="13">
        <v>3.5146000000000002</v>
      </c>
      <c r="AB74" s="13" t="s">
        <v>49</v>
      </c>
      <c r="AC74" s="13">
        <f t="shared" si="17"/>
        <v>0</v>
      </c>
      <c r="AD74" s="13">
        <f t="shared" si="22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110</v>
      </c>
      <c r="B75" s="1" t="s">
        <v>37</v>
      </c>
      <c r="C75" s="1">
        <v>446</v>
      </c>
      <c r="D75" s="1">
        <v>2468</v>
      </c>
      <c r="E75" s="1">
        <v>1148</v>
      </c>
      <c r="F75" s="1">
        <v>686</v>
      </c>
      <c r="G75" s="6">
        <v>0.4</v>
      </c>
      <c r="H75" s="1">
        <v>40</v>
      </c>
      <c r="I75" s="1" t="s">
        <v>32</v>
      </c>
      <c r="J75" s="1">
        <v>1168</v>
      </c>
      <c r="K75" s="1">
        <f t="shared" si="16"/>
        <v>-20</v>
      </c>
      <c r="L75" s="1">
        <f t="shared" si="18"/>
        <v>788</v>
      </c>
      <c r="M75" s="1">
        <v>360</v>
      </c>
      <c r="N75" s="1">
        <v>268.59999999999991</v>
      </c>
      <c r="O75" s="1">
        <f t="shared" si="19"/>
        <v>157.6</v>
      </c>
      <c r="P75" s="5">
        <f t="shared" ref="P75:P76" si="23">10.5*O75-N75-F75</f>
        <v>700.2</v>
      </c>
      <c r="Q75" s="5"/>
      <c r="R75" s="5"/>
      <c r="S75" s="1"/>
      <c r="T75" s="1">
        <f t="shared" si="20"/>
        <v>10.5</v>
      </c>
      <c r="U75" s="1">
        <f t="shared" si="21"/>
        <v>6.0571065989847712</v>
      </c>
      <c r="V75" s="1">
        <v>133</v>
      </c>
      <c r="W75" s="1">
        <v>134.4</v>
      </c>
      <c r="X75" s="1">
        <v>115.2</v>
      </c>
      <c r="Y75" s="1">
        <v>118</v>
      </c>
      <c r="Z75" s="1">
        <v>120.4</v>
      </c>
      <c r="AA75" s="1">
        <v>117.6</v>
      </c>
      <c r="AB75" s="1"/>
      <c r="AC75" s="1">
        <f t="shared" si="17"/>
        <v>280</v>
      </c>
      <c r="AD75" s="1">
        <f t="shared" si="22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111</v>
      </c>
      <c r="B76" s="1" t="s">
        <v>37</v>
      </c>
      <c r="C76" s="1">
        <v>475</v>
      </c>
      <c r="D76" s="1">
        <v>1897</v>
      </c>
      <c r="E76" s="1">
        <v>1055</v>
      </c>
      <c r="F76" s="1">
        <v>508</v>
      </c>
      <c r="G76" s="6">
        <v>0.4</v>
      </c>
      <c r="H76" s="1">
        <v>40</v>
      </c>
      <c r="I76" s="1" t="s">
        <v>32</v>
      </c>
      <c r="J76" s="1">
        <v>1120</v>
      </c>
      <c r="K76" s="1">
        <f t="shared" si="16"/>
        <v>-65</v>
      </c>
      <c r="L76" s="1">
        <f t="shared" si="18"/>
        <v>575</v>
      </c>
      <c r="M76" s="1">
        <v>480</v>
      </c>
      <c r="N76" s="1">
        <v>269.59999999999991</v>
      </c>
      <c r="O76" s="1">
        <f t="shared" si="19"/>
        <v>115</v>
      </c>
      <c r="P76" s="5">
        <f t="shared" si="23"/>
        <v>429.90000000000009</v>
      </c>
      <c r="Q76" s="5"/>
      <c r="R76" s="5"/>
      <c r="S76" s="1"/>
      <c r="T76" s="1">
        <f t="shared" si="20"/>
        <v>10.5</v>
      </c>
      <c r="U76" s="1">
        <f t="shared" si="21"/>
        <v>6.7617391304347816</v>
      </c>
      <c r="V76" s="1">
        <v>103.8</v>
      </c>
      <c r="W76" s="1">
        <v>98</v>
      </c>
      <c r="X76" s="1">
        <v>86.6</v>
      </c>
      <c r="Y76" s="1">
        <v>95.6</v>
      </c>
      <c r="Z76" s="1">
        <v>102.8</v>
      </c>
      <c r="AA76" s="1">
        <v>103.2</v>
      </c>
      <c r="AB76" s="1"/>
      <c r="AC76" s="1">
        <f t="shared" si="17"/>
        <v>172</v>
      </c>
      <c r="AD76" s="1">
        <f t="shared" si="2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3" t="s">
        <v>112</v>
      </c>
      <c r="B77" s="13" t="s">
        <v>37</v>
      </c>
      <c r="C77" s="13"/>
      <c r="D77" s="13"/>
      <c r="E77" s="13"/>
      <c r="F77" s="13"/>
      <c r="G77" s="14">
        <v>0</v>
      </c>
      <c r="H77" s="13">
        <f>VLOOKUP(A77,[1]Sheet!$A:$H,8,0)</f>
        <v>50</v>
      </c>
      <c r="I77" s="13" t="s">
        <v>32</v>
      </c>
      <c r="J77" s="13"/>
      <c r="K77" s="13">
        <f t="shared" si="16"/>
        <v>0</v>
      </c>
      <c r="L77" s="13">
        <f t="shared" si="18"/>
        <v>0</v>
      </c>
      <c r="M77" s="13"/>
      <c r="N77" s="13"/>
      <c r="O77" s="13">
        <f t="shared" si="19"/>
        <v>0</v>
      </c>
      <c r="P77" s="15"/>
      <c r="Q77" s="15"/>
      <c r="R77" s="15"/>
      <c r="S77" s="13"/>
      <c r="T77" s="13" t="e">
        <f t="shared" si="20"/>
        <v>#DIV/0!</v>
      </c>
      <c r="U77" s="13" t="e">
        <f t="shared" si="21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38</v>
      </c>
      <c r="AC77" s="13">
        <f t="shared" si="17"/>
        <v>0</v>
      </c>
      <c r="AD77" s="13">
        <f t="shared" si="22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113</v>
      </c>
      <c r="B78" s="1" t="s">
        <v>37</v>
      </c>
      <c r="C78" s="1">
        <v>162</v>
      </c>
      <c r="D78" s="1">
        <v>1158</v>
      </c>
      <c r="E78" s="1">
        <v>921</v>
      </c>
      <c r="F78" s="1">
        <v>90</v>
      </c>
      <c r="G78" s="6">
        <v>0.4</v>
      </c>
      <c r="H78" s="1">
        <v>40</v>
      </c>
      <c r="I78" s="1" t="s">
        <v>32</v>
      </c>
      <c r="J78" s="1">
        <v>920</v>
      </c>
      <c r="K78" s="1">
        <f t="shared" si="16"/>
        <v>1</v>
      </c>
      <c r="L78" s="1">
        <f t="shared" si="18"/>
        <v>561</v>
      </c>
      <c r="M78" s="1">
        <v>360</v>
      </c>
      <c r="N78" s="1">
        <v>112.1999999999998</v>
      </c>
      <c r="O78" s="1">
        <f t="shared" si="19"/>
        <v>112.2</v>
      </c>
      <c r="P78" s="5">
        <f>9*O78-N78-F78</f>
        <v>807.60000000000025</v>
      </c>
      <c r="Q78" s="5"/>
      <c r="R78" s="5"/>
      <c r="S78" s="1"/>
      <c r="T78" s="1">
        <f t="shared" si="20"/>
        <v>9</v>
      </c>
      <c r="U78" s="1">
        <f t="shared" si="21"/>
        <v>1.8021390374331534</v>
      </c>
      <c r="V78" s="1">
        <v>58</v>
      </c>
      <c r="W78" s="1">
        <v>54.8</v>
      </c>
      <c r="X78" s="1">
        <v>72.2</v>
      </c>
      <c r="Y78" s="1">
        <v>79.599999999999994</v>
      </c>
      <c r="Z78" s="1">
        <v>58.2</v>
      </c>
      <c r="AA78" s="1">
        <v>50.514000000000003</v>
      </c>
      <c r="AB78" s="1"/>
      <c r="AC78" s="1">
        <f t="shared" si="17"/>
        <v>323</v>
      </c>
      <c r="AD78" s="1">
        <f t="shared" si="22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114</v>
      </c>
      <c r="B79" s="1" t="s">
        <v>31</v>
      </c>
      <c r="C79" s="1">
        <v>28.878</v>
      </c>
      <c r="D79" s="1">
        <v>788.43</v>
      </c>
      <c r="E79" s="1">
        <v>381.839</v>
      </c>
      <c r="F79" s="1">
        <v>202.143</v>
      </c>
      <c r="G79" s="6">
        <v>1</v>
      </c>
      <c r="H79" s="1">
        <v>40</v>
      </c>
      <c r="I79" s="1" t="s">
        <v>32</v>
      </c>
      <c r="J79" s="1">
        <v>373.916</v>
      </c>
      <c r="K79" s="1">
        <f t="shared" si="16"/>
        <v>7.9230000000000018</v>
      </c>
      <c r="L79" s="1">
        <f t="shared" si="18"/>
        <v>175.923</v>
      </c>
      <c r="M79" s="1">
        <v>205.916</v>
      </c>
      <c r="N79" s="1">
        <v>21.724399999999971</v>
      </c>
      <c r="O79" s="1">
        <f t="shared" si="19"/>
        <v>35.184600000000003</v>
      </c>
      <c r="P79" s="5">
        <f t="shared" ref="P79:P80" si="24">10.5*O79-N79-F79</f>
        <v>145.57090000000008</v>
      </c>
      <c r="Q79" s="5"/>
      <c r="R79" s="5"/>
      <c r="S79" s="1"/>
      <c r="T79" s="1">
        <f t="shared" si="20"/>
        <v>10.5</v>
      </c>
      <c r="U79" s="1">
        <f t="shared" si="21"/>
        <v>6.3626529788600683</v>
      </c>
      <c r="V79" s="1">
        <v>31.213200000000001</v>
      </c>
      <c r="W79" s="1">
        <v>33.64</v>
      </c>
      <c r="X79" s="1">
        <v>30.828199999999999</v>
      </c>
      <c r="Y79" s="1">
        <v>30.019400000000001</v>
      </c>
      <c r="Z79" s="1">
        <v>24.338399999999989</v>
      </c>
      <c r="AA79" s="1">
        <v>23.53919999999999</v>
      </c>
      <c r="AB79" s="1"/>
      <c r="AC79" s="1">
        <f t="shared" si="17"/>
        <v>146</v>
      </c>
      <c r="AD79" s="1">
        <f t="shared" si="22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115</v>
      </c>
      <c r="B80" s="1" t="s">
        <v>31</v>
      </c>
      <c r="C80" s="1">
        <v>71.77</v>
      </c>
      <c r="D80" s="1">
        <v>599.47500000000002</v>
      </c>
      <c r="E80" s="1">
        <v>425.56799999999998</v>
      </c>
      <c r="F80" s="1">
        <v>165.83600000000001</v>
      </c>
      <c r="G80" s="6">
        <v>1</v>
      </c>
      <c r="H80" s="1">
        <v>40</v>
      </c>
      <c r="I80" s="1" t="s">
        <v>32</v>
      </c>
      <c r="J80" s="1">
        <v>418.47300000000001</v>
      </c>
      <c r="K80" s="1">
        <f t="shared" si="16"/>
        <v>7.0949999999999704</v>
      </c>
      <c r="L80" s="1">
        <f t="shared" si="18"/>
        <v>171.59499999999997</v>
      </c>
      <c r="M80" s="1">
        <v>253.97300000000001</v>
      </c>
      <c r="N80" s="1"/>
      <c r="O80" s="1">
        <f t="shared" si="19"/>
        <v>34.318999999999996</v>
      </c>
      <c r="P80" s="5">
        <f t="shared" si="24"/>
        <v>194.51349999999996</v>
      </c>
      <c r="Q80" s="5"/>
      <c r="R80" s="5"/>
      <c r="S80" s="1"/>
      <c r="T80" s="1">
        <f t="shared" si="20"/>
        <v>10.5</v>
      </c>
      <c r="U80" s="1">
        <f t="shared" si="21"/>
        <v>4.8321920801888174</v>
      </c>
      <c r="V80" s="1">
        <v>18.0442</v>
      </c>
      <c r="W80" s="1">
        <v>21.813400000000001</v>
      </c>
      <c r="X80" s="1">
        <v>32.994999999999997</v>
      </c>
      <c r="Y80" s="1">
        <v>31.672999999999998</v>
      </c>
      <c r="Z80" s="1">
        <v>23.968</v>
      </c>
      <c r="AA80" s="1">
        <v>21.070999999999991</v>
      </c>
      <c r="AB80" s="1"/>
      <c r="AC80" s="1">
        <f t="shared" si="17"/>
        <v>195</v>
      </c>
      <c r="AD80" s="1">
        <f t="shared" si="22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0" t="s">
        <v>116</v>
      </c>
      <c r="B81" s="10" t="s">
        <v>31</v>
      </c>
      <c r="C81" s="10"/>
      <c r="D81" s="10">
        <v>21.821999999999999</v>
      </c>
      <c r="E81" s="10">
        <v>21.821999999999999</v>
      </c>
      <c r="F81" s="10"/>
      <c r="G81" s="11">
        <v>0</v>
      </c>
      <c r="H81" s="10" t="e">
        <v>#N/A</v>
      </c>
      <c r="I81" s="10" t="s">
        <v>44</v>
      </c>
      <c r="J81" s="10">
        <v>21.821999999999999</v>
      </c>
      <c r="K81" s="10">
        <f t="shared" si="16"/>
        <v>0</v>
      </c>
      <c r="L81" s="10">
        <f t="shared" si="18"/>
        <v>0</v>
      </c>
      <c r="M81" s="10">
        <v>21.821999999999999</v>
      </c>
      <c r="N81" s="10"/>
      <c r="O81" s="10">
        <f t="shared" si="19"/>
        <v>0</v>
      </c>
      <c r="P81" s="12"/>
      <c r="Q81" s="12"/>
      <c r="R81" s="12"/>
      <c r="S81" s="10"/>
      <c r="T81" s="10" t="e">
        <f t="shared" si="20"/>
        <v>#DIV/0!</v>
      </c>
      <c r="U81" s="10" t="e">
        <f t="shared" si="21"/>
        <v>#DIV/0!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/>
      <c r="AC81" s="10">
        <f t="shared" si="17"/>
        <v>0</v>
      </c>
      <c r="AD81" s="10">
        <f t="shared" si="2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3" t="s">
        <v>117</v>
      </c>
      <c r="B82" s="13" t="s">
        <v>37</v>
      </c>
      <c r="C82" s="13"/>
      <c r="D82" s="13"/>
      <c r="E82" s="13"/>
      <c r="F82" s="13"/>
      <c r="G82" s="14">
        <v>0</v>
      </c>
      <c r="H82" s="13">
        <f>VLOOKUP(A82,[1]Sheet!$A:$H,8,0)</f>
        <v>50</v>
      </c>
      <c r="I82" s="13" t="s">
        <v>32</v>
      </c>
      <c r="J82" s="13"/>
      <c r="K82" s="13">
        <f t="shared" si="16"/>
        <v>0</v>
      </c>
      <c r="L82" s="13">
        <f t="shared" si="18"/>
        <v>0</v>
      </c>
      <c r="M82" s="13"/>
      <c r="N82" s="13"/>
      <c r="O82" s="13">
        <f t="shared" si="19"/>
        <v>0</v>
      </c>
      <c r="P82" s="15"/>
      <c r="Q82" s="15"/>
      <c r="R82" s="15"/>
      <c r="S82" s="13"/>
      <c r="T82" s="13" t="e">
        <f t="shared" si="20"/>
        <v>#DIV/0!</v>
      </c>
      <c r="U82" s="13" t="e">
        <f t="shared" si="21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38</v>
      </c>
      <c r="AC82" s="13">
        <f t="shared" si="17"/>
        <v>0</v>
      </c>
      <c r="AD82" s="13">
        <f t="shared" si="22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3" t="s">
        <v>118</v>
      </c>
      <c r="B83" s="13" t="s">
        <v>37</v>
      </c>
      <c r="C83" s="13"/>
      <c r="D83" s="13"/>
      <c r="E83" s="13"/>
      <c r="F83" s="13"/>
      <c r="G83" s="14">
        <v>0</v>
      </c>
      <c r="H83" s="13">
        <f>VLOOKUP(A83,[1]Sheet!$A:$H,8,0)</f>
        <v>55</v>
      </c>
      <c r="I83" s="13" t="s">
        <v>32</v>
      </c>
      <c r="J83" s="13"/>
      <c r="K83" s="13">
        <f t="shared" si="16"/>
        <v>0</v>
      </c>
      <c r="L83" s="13">
        <f t="shared" si="18"/>
        <v>0</v>
      </c>
      <c r="M83" s="13"/>
      <c r="N83" s="13"/>
      <c r="O83" s="13">
        <f t="shared" si="19"/>
        <v>0</v>
      </c>
      <c r="P83" s="15"/>
      <c r="Q83" s="15"/>
      <c r="R83" s="15"/>
      <c r="S83" s="13"/>
      <c r="T83" s="13" t="e">
        <f t="shared" si="20"/>
        <v>#DIV/0!</v>
      </c>
      <c r="U83" s="13" t="e">
        <f t="shared" si="21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38</v>
      </c>
      <c r="AC83" s="13">
        <f t="shared" si="17"/>
        <v>0</v>
      </c>
      <c r="AD83" s="13">
        <f t="shared" si="22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3" t="s">
        <v>119</v>
      </c>
      <c r="B84" s="13" t="s">
        <v>37</v>
      </c>
      <c r="C84" s="13"/>
      <c r="D84" s="13"/>
      <c r="E84" s="13"/>
      <c r="F84" s="13"/>
      <c r="G84" s="14">
        <v>0</v>
      </c>
      <c r="H84" s="13">
        <f>VLOOKUP(A84,[1]Sheet!$A:$H,8,0)</f>
        <v>50</v>
      </c>
      <c r="I84" s="13" t="s">
        <v>32</v>
      </c>
      <c r="J84" s="13"/>
      <c r="K84" s="13">
        <f t="shared" si="16"/>
        <v>0</v>
      </c>
      <c r="L84" s="13">
        <f t="shared" si="18"/>
        <v>0</v>
      </c>
      <c r="M84" s="13"/>
      <c r="N84" s="13"/>
      <c r="O84" s="13">
        <f t="shared" si="19"/>
        <v>0</v>
      </c>
      <c r="P84" s="15"/>
      <c r="Q84" s="15"/>
      <c r="R84" s="15"/>
      <c r="S84" s="13"/>
      <c r="T84" s="13" t="e">
        <f t="shared" si="20"/>
        <v>#DIV/0!</v>
      </c>
      <c r="U84" s="13" t="e">
        <f t="shared" si="21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 t="s">
        <v>38</v>
      </c>
      <c r="AC84" s="13">
        <f t="shared" si="17"/>
        <v>0</v>
      </c>
      <c r="AD84" s="13">
        <f t="shared" si="22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3" t="s">
        <v>120</v>
      </c>
      <c r="B85" s="13" t="s">
        <v>37</v>
      </c>
      <c r="C85" s="13"/>
      <c r="D85" s="13"/>
      <c r="E85" s="13"/>
      <c r="F85" s="13"/>
      <c r="G85" s="14">
        <v>0</v>
      </c>
      <c r="H85" s="13">
        <f>VLOOKUP(A85,[1]Sheet!$A:$H,8,0)</f>
        <v>50</v>
      </c>
      <c r="I85" s="13" t="s">
        <v>32</v>
      </c>
      <c r="J85" s="13"/>
      <c r="K85" s="13">
        <f t="shared" si="16"/>
        <v>0</v>
      </c>
      <c r="L85" s="13">
        <f t="shared" si="18"/>
        <v>0</v>
      </c>
      <c r="M85" s="13"/>
      <c r="N85" s="13"/>
      <c r="O85" s="13">
        <f t="shared" si="19"/>
        <v>0</v>
      </c>
      <c r="P85" s="15"/>
      <c r="Q85" s="15"/>
      <c r="R85" s="15"/>
      <c r="S85" s="13"/>
      <c r="T85" s="13" t="e">
        <f t="shared" si="20"/>
        <v>#DIV/0!</v>
      </c>
      <c r="U85" s="13" t="e">
        <f t="shared" si="21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38</v>
      </c>
      <c r="AC85" s="13">
        <f t="shared" si="17"/>
        <v>0</v>
      </c>
      <c r="AD85" s="13">
        <f t="shared" si="22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3" t="s">
        <v>121</v>
      </c>
      <c r="B86" s="13" t="s">
        <v>37</v>
      </c>
      <c r="C86" s="13"/>
      <c r="D86" s="13"/>
      <c r="E86" s="13"/>
      <c r="F86" s="13"/>
      <c r="G86" s="14">
        <v>0</v>
      </c>
      <c r="H86" s="13">
        <f>VLOOKUP(A86,[1]Sheet!$A:$H,8,0)</f>
        <v>55</v>
      </c>
      <c r="I86" s="13" t="s">
        <v>32</v>
      </c>
      <c r="J86" s="13"/>
      <c r="K86" s="13">
        <f t="shared" si="16"/>
        <v>0</v>
      </c>
      <c r="L86" s="13">
        <f t="shared" si="18"/>
        <v>0</v>
      </c>
      <c r="M86" s="13"/>
      <c r="N86" s="13"/>
      <c r="O86" s="13">
        <f t="shared" si="19"/>
        <v>0</v>
      </c>
      <c r="P86" s="15"/>
      <c r="Q86" s="15"/>
      <c r="R86" s="15"/>
      <c r="S86" s="13"/>
      <c r="T86" s="13" t="e">
        <f t="shared" si="20"/>
        <v>#DIV/0!</v>
      </c>
      <c r="U86" s="13" t="e">
        <f t="shared" si="21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38</v>
      </c>
      <c r="AC86" s="13">
        <f t="shared" si="17"/>
        <v>0</v>
      </c>
      <c r="AD86" s="13">
        <f t="shared" si="22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3" t="s">
        <v>122</v>
      </c>
      <c r="B87" s="13" t="s">
        <v>37</v>
      </c>
      <c r="C87" s="13"/>
      <c r="D87" s="13"/>
      <c r="E87" s="13"/>
      <c r="F87" s="13"/>
      <c r="G87" s="14">
        <v>0</v>
      </c>
      <c r="H87" s="13">
        <f>VLOOKUP(A87,[1]Sheet!$A:$H,8,0)</f>
        <v>30</v>
      </c>
      <c r="I87" s="13" t="s">
        <v>32</v>
      </c>
      <c r="J87" s="13"/>
      <c r="K87" s="13">
        <f t="shared" si="16"/>
        <v>0</v>
      </c>
      <c r="L87" s="13">
        <f t="shared" si="18"/>
        <v>0</v>
      </c>
      <c r="M87" s="13"/>
      <c r="N87" s="13"/>
      <c r="O87" s="13">
        <f t="shared" si="19"/>
        <v>0</v>
      </c>
      <c r="P87" s="15"/>
      <c r="Q87" s="15"/>
      <c r="R87" s="15"/>
      <c r="S87" s="13"/>
      <c r="T87" s="13" t="e">
        <f t="shared" si="20"/>
        <v>#DIV/0!</v>
      </c>
      <c r="U87" s="13" t="e">
        <f t="shared" si="21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38</v>
      </c>
      <c r="AC87" s="13">
        <f t="shared" si="17"/>
        <v>0</v>
      </c>
      <c r="AD87" s="13">
        <f t="shared" si="22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3" t="s">
        <v>123</v>
      </c>
      <c r="B88" s="13" t="s">
        <v>37</v>
      </c>
      <c r="C88" s="13"/>
      <c r="D88" s="13"/>
      <c r="E88" s="13"/>
      <c r="F88" s="13"/>
      <c r="G88" s="14">
        <v>0</v>
      </c>
      <c r="H88" s="13">
        <f>VLOOKUP(A88,[1]Sheet!$A:$H,8,0)</f>
        <v>40</v>
      </c>
      <c r="I88" s="13" t="s">
        <v>32</v>
      </c>
      <c r="J88" s="13"/>
      <c r="K88" s="13">
        <f t="shared" si="16"/>
        <v>0</v>
      </c>
      <c r="L88" s="13">
        <f t="shared" si="18"/>
        <v>0</v>
      </c>
      <c r="M88" s="13"/>
      <c r="N88" s="13"/>
      <c r="O88" s="13">
        <f t="shared" si="19"/>
        <v>0</v>
      </c>
      <c r="P88" s="15"/>
      <c r="Q88" s="15"/>
      <c r="R88" s="15"/>
      <c r="S88" s="13"/>
      <c r="T88" s="13" t="e">
        <f t="shared" si="20"/>
        <v>#DIV/0!</v>
      </c>
      <c r="U88" s="13" t="e">
        <f t="shared" si="21"/>
        <v>#DIV/0!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 t="s">
        <v>38</v>
      </c>
      <c r="AC88" s="13">
        <f t="shared" si="17"/>
        <v>0</v>
      </c>
      <c r="AD88" s="13">
        <f t="shared" si="22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3" t="s">
        <v>124</v>
      </c>
      <c r="B89" s="13" t="s">
        <v>31</v>
      </c>
      <c r="C89" s="13"/>
      <c r="D89" s="13"/>
      <c r="E89" s="13"/>
      <c r="F89" s="13"/>
      <c r="G89" s="14">
        <v>0</v>
      </c>
      <c r="H89" s="13">
        <f>VLOOKUP(A89,[1]Sheet!$A:$H,8,0)</f>
        <v>45</v>
      </c>
      <c r="I89" s="13" t="s">
        <v>32</v>
      </c>
      <c r="J89" s="13"/>
      <c r="K89" s="13">
        <f t="shared" si="16"/>
        <v>0</v>
      </c>
      <c r="L89" s="13">
        <f t="shared" si="18"/>
        <v>0</v>
      </c>
      <c r="M89" s="13"/>
      <c r="N89" s="13"/>
      <c r="O89" s="13">
        <f t="shared" si="19"/>
        <v>0</v>
      </c>
      <c r="P89" s="15"/>
      <c r="Q89" s="15"/>
      <c r="R89" s="15"/>
      <c r="S89" s="13"/>
      <c r="T89" s="13" t="e">
        <f t="shared" si="20"/>
        <v>#DIV/0!</v>
      </c>
      <c r="U89" s="13" t="e">
        <f t="shared" si="21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 t="s">
        <v>38</v>
      </c>
      <c r="AC89" s="13">
        <f t="shared" si="17"/>
        <v>0</v>
      </c>
      <c r="AD89" s="13">
        <f t="shared" si="22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3" t="s">
        <v>125</v>
      </c>
      <c r="B90" s="13" t="s">
        <v>31</v>
      </c>
      <c r="C90" s="13"/>
      <c r="D90" s="13">
        <v>391.93700000000001</v>
      </c>
      <c r="E90" s="13">
        <v>208.26</v>
      </c>
      <c r="F90" s="13"/>
      <c r="G90" s="14">
        <v>0</v>
      </c>
      <c r="H90" s="13">
        <f>VLOOKUP(A90,[1]Sheet!$A:$H,8,0)</f>
        <v>40</v>
      </c>
      <c r="I90" s="13" t="s">
        <v>32</v>
      </c>
      <c r="J90" s="13">
        <v>208.26</v>
      </c>
      <c r="K90" s="13">
        <f t="shared" si="16"/>
        <v>0</v>
      </c>
      <c r="L90" s="13">
        <f t="shared" si="18"/>
        <v>0</v>
      </c>
      <c r="M90" s="13">
        <v>208.26</v>
      </c>
      <c r="N90" s="13"/>
      <c r="O90" s="13">
        <f t="shared" si="19"/>
        <v>0</v>
      </c>
      <c r="P90" s="15"/>
      <c r="Q90" s="15"/>
      <c r="R90" s="15"/>
      <c r="S90" s="13"/>
      <c r="T90" s="13" t="e">
        <f t="shared" si="20"/>
        <v>#DIV/0!</v>
      </c>
      <c r="U90" s="13" t="e">
        <f t="shared" si="21"/>
        <v>#DIV/0!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 t="s">
        <v>49</v>
      </c>
      <c r="AC90" s="13">
        <f t="shared" si="17"/>
        <v>0</v>
      </c>
      <c r="AD90" s="13">
        <f t="shared" si="22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0" t="s">
        <v>126</v>
      </c>
      <c r="B91" s="10" t="s">
        <v>31</v>
      </c>
      <c r="C91" s="10"/>
      <c r="D91" s="10">
        <v>311.54300000000001</v>
      </c>
      <c r="E91" s="10">
        <v>156.904</v>
      </c>
      <c r="F91" s="10"/>
      <c r="G91" s="11">
        <v>0</v>
      </c>
      <c r="H91" s="10" t="e">
        <v>#N/A</v>
      </c>
      <c r="I91" s="10" t="s">
        <v>44</v>
      </c>
      <c r="J91" s="10">
        <v>156.904</v>
      </c>
      <c r="K91" s="10">
        <f t="shared" si="16"/>
        <v>0</v>
      </c>
      <c r="L91" s="10">
        <f t="shared" si="18"/>
        <v>0</v>
      </c>
      <c r="M91" s="10">
        <v>156.904</v>
      </c>
      <c r="N91" s="10"/>
      <c r="O91" s="10">
        <f t="shared" si="19"/>
        <v>0</v>
      </c>
      <c r="P91" s="12"/>
      <c r="Q91" s="12"/>
      <c r="R91" s="12"/>
      <c r="S91" s="10"/>
      <c r="T91" s="10" t="e">
        <f t="shared" si="20"/>
        <v>#DIV/0!</v>
      </c>
      <c r="U91" s="10" t="e">
        <f t="shared" si="21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17"/>
        <v>0</v>
      </c>
      <c r="AD91" s="10">
        <f t="shared" si="22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3" t="s">
        <v>127</v>
      </c>
      <c r="B92" s="13" t="s">
        <v>37</v>
      </c>
      <c r="C92" s="13"/>
      <c r="D92" s="13">
        <v>150</v>
      </c>
      <c r="E92" s="13">
        <v>90</v>
      </c>
      <c r="F92" s="13"/>
      <c r="G92" s="14">
        <v>0</v>
      </c>
      <c r="H92" s="13">
        <f>VLOOKUP(A92,[1]Sheet!$A:$H,8,0)</f>
        <v>40</v>
      </c>
      <c r="I92" s="13" t="s">
        <v>32</v>
      </c>
      <c r="J92" s="13">
        <v>90</v>
      </c>
      <c r="K92" s="13">
        <f t="shared" si="16"/>
        <v>0</v>
      </c>
      <c r="L92" s="13">
        <f t="shared" si="18"/>
        <v>0</v>
      </c>
      <c r="M92" s="13">
        <v>90</v>
      </c>
      <c r="N92" s="13"/>
      <c r="O92" s="13">
        <f t="shared" si="19"/>
        <v>0</v>
      </c>
      <c r="P92" s="15"/>
      <c r="Q92" s="15"/>
      <c r="R92" s="15"/>
      <c r="S92" s="13"/>
      <c r="T92" s="13" t="e">
        <f t="shared" si="20"/>
        <v>#DIV/0!</v>
      </c>
      <c r="U92" s="13" t="e">
        <f t="shared" si="21"/>
        <v>#DIV/0!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 t="s">
        <v>49</v>
      </c>
      <c r="AC92" s="13">
        <f t="shared" si="17"/>
        <v>0</v>
      </c>
      <c r="AD92" s="13">
        <f t="shared" si="22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3" t="s">
        <v>128</v>
      </c>
      <c r="B93" s="13" t="s">
        <v>37</v>
      </c>
      <c r="C93" s="13">
        <v>190</v>
      </c>
      <c r="D93" s="13">
        <v>150</v>
      </c>
      <c r="E93" s="13">
        <v>142</v>
      </c>
      <c r="F93" s="13">
        <v>132</v>
      </c>
      <c r="G93" s="14">
        <v>0</v>
      </c>
      <c r="H93" s="13">
        <v>45</v>
      </c>
      <c r="I93" s="13" t="s">
        <v>32</v>
      </c>
      <c r="J93" s="13">
        <v>142</v>
      </c>
      <c r="K93" s="13">
        <f t="shared" si="16"/>
        <v>0</v>
      </c>
      <c r="L93" s="13">
        <f t="shared" si="18"/>
        <v>52</v>
      </c>
      <c r="M93" s="13">
        <v>90</v>
      </c>
      <c r="N93" s="13"/>
      <c r="O93" s="13">
        <f t="shared" si="19"/>
        <v>10.4</v>
      </c>
      <c r="P93" s="15"/>
      <c r="Q93" s="15"/>
      <c r="R93" s="15"/>
      <c r="S93" s="13"/>
      <c r="T93" s="13">
        <f t="shared" si="20"/>
        <v>12.692307692307692</v>
      </c>
      <c r="U93" s="13">
        <f t="shared" si="21"/>
        <v>12.692307692307692</v>
      </c>
      <c r="V93" s="13">
        <v>9.1999999999999993</v>
      </c>
      <c r="W93" s="13">
        <v>8.8000000000000007</v>
      </c>
      <c r="X93" s="13">
        <v>13.2</v>
      </c>
      <c r="Y93" s="13">
        <v>17.600000000000001</v>
      </c>
      <c r="Z93" s="13">
        <v>23.2</v>
      </c>
      <c r="AA93" s="13">
        <v>19.399999999999999</v>
      </c>
      <c r="AB93" s="13" t="s">
        <v>129</v>
      </c>
      <c r="AC93" s="13">
        <f t="shared" si="17"/>
        <v>0</v>
      </c>
      <c r="AD93" s="13">
        <f t="shared" si="22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0" t="s">
        <v>130</v>
      </c>
      <c r="B94" s="10" t="s">
        <v>31</v>
      </c>
      <c r="C94" s="10"/>
      <c r="D94" s="10">
        <v>492.18599999999998</v>
      </c>
      <c r="E94" s="10">
        <v>283.346</v>
      </c>
      <c r="F94" s="10"/>
      <c r="G94" s="11">
        <v>0</v>
      </c>
      <c r="H94" s="10" t="e">
        <v>#N/A</v>
      </c>
      <c r="I94" s="10" t="s">
        <v>44</v>
      </c>
      <c r="J94" s="10">
        <v>283.346</v>
      </c>
      <c r="K94" s="10">
        <f t="shared" si="16"/>
        <v>0</v>
      </c>
      <c r="L94" s="10">
        <f t="shared" si="18"/>
        <v>0</v>
      </c>
      <c r="M94" s="10">
        <v>283.346</v>
      </c>
      <c r="N94" s="10"/>
      <c r="O94" s="10">
        <f t="shared" si="19"/>
        <v>0</v>
      </c>
      <c r="P94" s="12"/>
      <c r="Q94" s="12"/>
      <c r="R94" s="12"/>
      <c r="S94" s="10"/>
      <c r="T94" s="10" t="e">
        <f t="shared" si="20"/>
        <v>#DIV/0!</v>
      </c>
      <c r="U94" s="10" t="e">
        <f t="shared" si="21"/>
        <v>#DIV/0!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/>
      <c r="AC94" s="10">
        <f t="shared" si="17"/>
        <v>0</v>
      </c>
      <c r="AD94" s="10">
        <f t="shared" si="22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0" t="s">
        <v>131</v>
      </c>
      <c r="B95" s="10" t="s">
        <v>31</v>
      </c>
      <c r="C95" s="10"/>
      <c r="D95" s="10">
        <v>65.015000000000001</v>
      </c>
      <c r="E95" s="10"/>
      <c r="F95" s="10"/>
      <c r="G95" s="11">
        <v>0</v>
      </c>
      <c r="H95" s="10" t="e">
        <v>#N/A</v>
      </c>
      <c r="I95" s="10" t="s">
        <v>44</v>
      </c>
      <c r="J95" s="10"/>
      <c r="K95" s="10">
        <f t="shared" si="16"/>
        <v>0</v>
      </c>
      <c r="L95" s="10">
        <f t="shared" si="18"/>
        <v>0</v>
      </c>
      <c r="M95" s="10"/>
      <c r="N95" s="10"/>
      <c r="O95" s="10">
        <f t="shared" si="19"/>
        <v>0</v>
      </c>
      <c r="P95" s="12"/>
      <c r="Q95" s="12"/>
      <c r="R95" s="12"/>
      <c r="S95" s="10"/>
      <c r="T95" s="10" t="e">
        <f t="shared" si="20"/>
        <v>#DIV/0!</v>
      </c>
      <c r="U95" s="10" t="e">
        <f t="shared" si="21"/>
        <v>#DIV/0!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/>
      <c r="AC95" s="10">
        <f t="shared" si="17"/>
        <v>0</v>
      </c>
      <c r="AD95" s="10">
        <f t="shared" si="22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0" t="s">
        <v>132</v>
      </c>
      <c r="B96" s="10" t="s">
        <v>37</v>
      </c>
      <c r="C96" s="10"/>
      <c r="D96" s="10">
        <v>156</v>
      </c>
      <c r="E96" s="10">
        <v>60</v>
      </c>
      <c r="F96" s="10"/>
      <c r="G96" s="11">
        <v>0</v>
      </c>
      <c r="H96" s="10" t="e">
        <v>#N/A</v>
      </c>
      <c r="I96" s="10" t="s">
        <v>44</v>
      </c>
      <c r="J96" s="10">
        <v>60</v>
      </c>
      <c r="K96" s="10">
        <f t="shared" si="16"/>
        <v>0</v>
      </c>
      <c r="L96" s="10">
        <f t="shared" si="18"/>
        <v>0</v>
      </c>
      <c r="M96" s="10">
        <v>60</v>
      </c>
      <c r="N96" s="10"/>
      <c r="O96" s="10">
        <f t="shared" si="19"/>
        <v>0</v>
      </c>
      <c r="P96" s="12"/>
      <c r="Q96" s="12"/>
      <c r="R96" s="12"/>
      <c r="S96" s="10"/>
      <c r="T96" s="10" t="e">
        <f t="shared" si="20"/>
        <v>#DIV/0!</v>
      </c>
      <c r="U96" s="10" t="e">
        <f t="shared" si="21"/>
        <v>#DIV/0!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/>
      <c r="AC96" s="10">
        <f t="shared" si="17"/>
        <v>0</v>
      </c>
      <c r="AD96" s="10">
        <f t="shared" si="22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0" t="s">
        <v>133</v>
      </c>
      <c r="B97" s="10" t="s">
        <v>37</v>
      </c>
      <c r="C97" s="10"/>
      <c r="D97" s="10">
        <v>840</v>
      </c>
      <c r="E97" s="10">
        <v>480</v>
      </c>
      <c r="F97" s="10"/>
      <c r="G97" s="11">
        <v>0</v>
      </c>
      <c r="H97" s="10" t="e">
        <v>#N/A</v>
      </c>
      <c r="I97" s="10" t="s">
        <v>44</v>
      </c>
      <c r="J97" s="10">
        <v>480</v>
      </c>
      <c r="K97" s="10">
        <f t="shared" si="16"/>
        <v>0</v>
      </c>
      <c r="L97" s="10">
        <f t="shared" si="18"/>
        <v>0</v>
      </c>
      <c r="M97" s="10">
        <v>480</v>
      </c>
      <c r="N97" s="10"/>
      <c r="O97" s="10">
        <f t="shared" si="19"/>
        <v>0</v>
      </c>
      <c r="P97" s="12"/>
      <c r="Q97" s="12"/>
      <c r="R97" s="12"/>
      <c r="S97" s="10"/>
      <c r="T97" s="10" t="e">
        <f t="shared" si="20"/>
        <v>#DIV/0!</v>
      </c>
      <c r="U97" s="10" t="e">
        <f t="shared" si="21"/>
        <v>#DIV/0!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/>
      <c r="AC97" s="10">
        <f t="shared" si="17"/>
        <v>0</v>
      </c>
      <c r="AD97" s="10">
        <f t="shared" si="22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3" t="s">
        <v>134</v>
      </c>
      <c r="B98" s="13" t="s">
        <v>31</v>
      </c>
      <c r="C98" s="13"/>
      <c r="D98" s="13"/>
      <c r="E98" s="13"/>
      <c r="F98" s="13"/>
      <c r="G98" s="14">
        <v>0</v>
      </c>
      <c r="H98" s="13">
        <v>50</v>
      </c>
      <c r="I98" s="13" t="s">
        <v>32</v>
      </c>
      <c r="J98" s="13"/>
      <c r="K98" s="13">
        <f t="shared" si="16"/>
        <v>0</v>
      </c>
      <c r="L98" s="13">
        <f t="shared" si="18"/>
        <v>0</v>
      </c>
      <c r="M98" s="13"/>
      <c r="N98" s="13"/>
      <c r="O98" s="13">
        <f t="shared" si="19"/>
        <v>0</v>
      </c>
      <c r="P98" s="15"/>
      <c r="Q98" s="15"/>
      <c r="R98" s="15"/>
      <c r="S98" s="13"/>
      <c r="T98" s="13" t="e">
        <f t="shared" si="20"/>
        <v>#DIV/0!</v>
      </c>
      <c r="U98" s="13" t="e">
        <f t="shared" si="21"/>
        <v>#DIV/0!</v>
      </c>
      <c r="V98" s="13">
        <v>0</v>
      </c>
      <c r="W98" s="13">
        <v>0</v>
      </c>
      <c r="X98" s="13">
        <v>0</v>
      </c>
      <c r="Y98" s="13">
        <v>0</v>
      </c>
      <c r="Z98" s="13">
        <v>0.55720000000000003</v>
      </c>
      <c r="AA98" s="13">
        <v>0.55720000000000003</v>
      </c>
      <c r="AB98" s="13" t="s">
        <v>49</v>
      </c>
      <c r="AC98" s="13">
        <f t="shared" si="17"/>
        <v>0</v>
      </c>
      <c r="AD98" s="13">
        <f t="shared" si="22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135</v>
      </c>
      <c r="B99" s="1" t="s">
        <v>31</v>
      </c>
      <c r="C99" s="1">
        <v>41.567</v>
      </c>
      <c r="D99" s="1">
        <v>175.1</v>
      </c>
      <c r="E99" s="1">
        <v>14.382</v>
      </c>
      <c r="F99" s="1">
        <v>175.1</v>
      </c>
      <c r="G99" s="6">
        <v>1</v>
      </c>
      <c r="H99" s="1">
        <f>VLOOKUP(A99,[1]Sheet!$A:$H,8,0)</f>
        <v>55</v>
      </c>
      <c r="I99" s="1" t="s">
        <v>32</v>
      </c>
      <c r="J99" s="1">
        <v>39.9</v>
      </c>
      <c r="K99" s="1">
        <f t="shared" si="16"/>
        <v>-25.518000000000001</v>
      </c>
      <c r="L99" s="1">
        <f t="shared" si="18"/>
        <v>14.382</v>
      </c>
      <c r="M99" s="1"/>
      <c r="N99" s="1">
        <v>138.34180000000001</v>
      </c>
      <c r="O99" s="1">
        <f t="shared" si="19"/>
        <v>2.8763999999999998</v>
      </c>
      <c r="P99" s="5"/>
      <c r="Q99" s="5"/>
      <c r="R99" s="5"/>
      <c r="S99" s="1"/>
      <c r="T99" s="1">
        <f t="shared" si="20"/>
        <v>108.97017104714227</v>
      </c>
      <c r="U99" s="1">
        <f t="shared" si="21"/>
        <v>108.97017104714227</v>
      </c>
      <c r="V99" s="1">
        <v>25.231400000000001</v>
      </c>
      <c r="W99" s="1">
        <v>22.355</v>
      </c>
      <c r="X99" s="1">
        <v>0</v>
      </c>
      <c r="Y99" s="1">
        <v>0</v>
      </c>
      <c r="Z99" s="1">
        <v>7.5168000000000008</v>
      </c>
      <c r="AA99" s="1">
        <v>7.5168000000000008</v>
      </c>
      <c r="AB99" s="1"/>
      <c r="AC99" s="1">
        <f t="shared" si="17"/>
        <v>0</v>
      </c>
      <c r="AD99" s="1">
        <f t="shared" si="22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136</v>
      </c>
      <c r="B100" s="1" t="s">
        <v>31</v>
      </c>
      <c r="C100" s="1">
        <v>156.27199999999999</v>
      </c>
      <c r="D100" s="1">
        <v>255.41300000000001</v>
      </c>
      <c r="E100" s="1">
        <v>136.03</v>
      </c>
      <c r="F100" s="1">
        <v>246.40899999999999</v>
      </c>
      <c r="G100" s="6">
        <v>1</v>
      </c>
      <c r="H100" s="1">
        <f>VLOOKUP(A100,[1]Sheet!$A:$H,8,0)</f>
        <v>55</v>
      </c>
      <c r="I100" s="1" t="s">
        <v>32</v>
      </c>
      <c r="J100" s="1">
        <v>130.4</v>
      </c>
      <c r="K100" s="1">
        <f t="shared" si="16"/>
        <v>5.6299999999999955</v>
      </c>
      <c r="L100" s="1">
        <f t="shared" si="18"/>
        <v>136.03</v>
      </c>
      <c r="M100" s="1"/>
      <c r="N100" s="1">
        <v>177.85460000000009</v>
      </c>
      <c r="O100" s="1">
        <f t="shared" si="19"/>
        <v>27.206</v>
      </c>
      <c r="P100" s="5"/>
      <c r="Q100" s="5"/>
      <c r="R100" s="5"/>
      <c r="S100" s="1"/>
      <c r="T100" s="1">
        <f t="shared" si="20"/>
        <v>15.594486510328608</v>
      </c>
      <c r="U100" s="1">
        <f t="shared" si="21"/>
        <v>15.594486510328608</v>
      </c>
      <c r="V100" s="1">
        <v>43.179400000000001</v>
      </c>
      <c r="W100" s="1">
        <v>34.7622</v>
      </c>
      <c r="X100" s="1">
        <v>8.6384000000000007</v>
      </c>
      <c r="Y100" s="1">
        <v>13.95</v>
      </c>
      <c r="Z100" s="1">
        <v>26.747599999999998</v>
      </c>
      <c r="AA100" s="1">
        <v>26.058800000000002</v>
      </c>
      <c r="AB100" s="1"/>
      <c r="AC100" s="1">
        <f t="shared" si="17"/>
        <v>0</v>
      </c>
      <c r="AD100" s="1">
        <f t="shared" si="22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137</v>
      </c>
      <c r="B101" s="1" t="s">
        <v>37</v>
      </c>
      <c r="C101" s="1">
        <v>19</v>
      </c>
      <c r="D101" s="1">
        <v>140</v>
      </c>
      <c r="E101" s="1"/>
      <c r="F101" s="1">
        <v>140</v>
      </c>
      <c r="G101" s="6">
        <v>0.4</v>
      </c>
      <c r="H101" s="1">
        <f>VLOOKUP(A101,[1]Sheet!$A:$H,8,0)</f>
        <v>55</v>
      </c>
      <c r="I101" s="1" t="s">
        <v>32</v>
      </c>
      <c r="J101" s="1">
        <v>17</v>
      </c>
      <c r="K101" s="1">
        <f t="shared" si="16"/>
        <v>-17</v>
      </c>
      <c r="L101" s="1">
        <f t="shared" si="18"/>
        <v>0</v>
      </c>
      <c r="M101" s="1"/>
      <c r="N101" s="1">
        <v>93.199999999999989</v>
      </c>
      <c r="O101" s="1">
        <f t="shared" si="19"/>
        <v>0</v>
      </c>
      <c r="P101" s="5"/>
      <c r="Q101" s="5"/>
      <c r="R101" s="5"/>
      <c r="S101" s="1"/>
      <c r="T101" s="1" t="e">
        <f t="shared" si="20"/>
        <v>#DIV/0!</v>
      </c>
      <c r="U101" s="1" t="e">
        <f t="shared" si="21"/>
        <v>#DIV/0!</v>
      </c>
      <c r="V101" s="1">
        <v>19.2</v>
      </c>
      <c r="W101" s="1">
        <v>19.600000000000001</v>
      </c>
      <c r="X101" s="1">
        <v>0.4</v>
      </c>
      <c r="Y101" s="1">
        <v>0</v>
      </c>
      <c r="Z101" s="1">
        <v>8</v>
      </c>
      <c r="AA101" s="1">
        <v>8</v>
      </c>
      <c r="AB101" s="1"/>
      <c r="AC101" s="1">
        <f t="shared" si="17"/>
        <v>0</v>
      </c>
      <c r="AD101" s="1">
        <f t="shared" si="22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138</v>
      </c>
      <c r="B102" s="1" t="s">
        <v>37</v>
      </c>
      <c r="C102" s="1"/>
      <c r="D102" s="1">
        <v>50</v>
      </c>
      <c r="E102" s="1">
        <v>50</v>
      </c>
      <c r="F102" s="1"/>
      <c r="G102" s="6">
        <v>0.4</v>
      </c>
      <c r="H102" s="1">
        <f>VLOOKUP(A102,[1]Sheet!$A:$H,8,0)</f>
        <v>55</v>
      </c>
      <c r="I102" s="1" t="s">
        <v>32</v>
      </c>
      <c r="J102" s="1">
        <v>51</v>
      </c>
      <c r="K102" s="1">
        <f t="shared" ref="K102:K103" si="25">E102-J102</f>
        <v>-1</v>
      </c>
      <c r="L102" s="1">
        <f t="shared" si="18"/>
        <v>50</v>
      </c>
      <c r="M102" s="1"/>
      <c r="N102" s="1"/>
      <c r="O102" s="1">
        <f t="shared" si="19"/>
        <v>10</v>
      </c>
      <c r="P102" s="5">
        <f>7*O102-N102-F102</f>
        <v>70</v>
      </c>
      <c r="Q102" s="5"/>
      <c r="R102" s="5"/>
      <c r="S102" s="1"/>
      <c r="T102" s="1">
        <f t="shared" si="20"/>
        <v>7</v>
      </c>
      <c r="U102" s="1">
        <f t="shared" si="21"/>
        <v>0</v>
      </c>
      <c r="V102" s="1">
        <v>0</v>
      </c>
      <c r="W102" s="1">
        <v>0</v>
      </c>
      <c r="X102" s="1">
        <v>4</v>
      </c>
      <c r="Y102" s="1">
        <v>4</v>
      </c>
      <c r="Z102" s="1">
        <v>0</v>
      </c>
      <c r="AA102" s="1">
        <v>0</v>
      </c>
      <c r="AB102" s="1"/>
      <c r="AC102" s="1">
        <f t="shared" si="17"/>
        <v>28</v>
      </c>
      <c r="AD102" s="1">
        <f t="shared" si="22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3" t="s">
        <v>139</v>
      </c>
      <c r="B103" s="13" t="s">
        <v>31</v>
      </c>
      <c r="C103" s="13"/>
      <c r="D103" s="13"/>
      <c r="E103" s="13"/>
      <c r="F103" s="13"/>
      <c r="G103" s="14">
        <v>0</v>
      </c>
      <c r="H103" s="13">
        <v>40</v>
      </c>
      <c r="I103" s="13" t="s">
        <v>32</v>
      </c>
      <c r="J103" s="13"/>
      <c r="K103" s="13">
        <f t="shared" si="25"/>
        <v>0</v>
      </c>
      <c r="L103" s="13">
        <f t="shared" si="18"/>
        <v>0</v>
      </c>
      <c r="M103" s="13"/>
      <c r="N103" s="13"/>
      <c r="O103" s="13">
        <f t="shared" si="19"/>
        <v>0</v>
      </c>
      <c r="P103" s="15"/>
      <c r="Q103" s="15"/>
      <c r="R103" s="15"/>
      <c r="S103" s="13"/>
      <c r="T103" s="13" t="e">
        <f t="shared" si="20"/>
        <v>#DIV/0!</v>
      </c>
      <c r="U103" s="13" t="e">
        <f t="shared" si="21"/>
        <v>#DIV/0!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 t="s">
        <v>55</v>
      </c>
      <c r="AC103" s="13">
        <f t="shared" si="17"/>
        <v>0</v>
      </c>
      <c r="AD103" s="13">
        <f t="shared" si="22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C103" xr:uid="{D09506D5-6132-4821-91BB-E194F50BD64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2024-04-24T13:07:43Z</dcterms:created>
  <dcterms:modified xsi:type="dcterms:W3CDTF">2024-04-25T08:17:11Z</dcterms:modified>
</cp:coreProperties>
</file>