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4,24 ПОКОМ КИ филиалы\"/>
    </mc:Choice>
  </mc:AlternateContent>
  <xr:revisionPtr revIDLastSave="0" documentId="13_ncr:1_{9F6A5DDE-E2C6-49DA-BE96-CC7EA83AED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9" i="1" l="1"/>
  <c r="H107" i="1"/>
  <c r="H105" i="1"/>
  <c r="H104" i="1"/>
  <c r="H90" i="1"/>
  <c r="H89" i="1"/>
  <c r="H88" i="1"/>
  <c r="H87" i="1"/>
  <c r="H86" i="1"/>
  <c r="H85" i="1"/>
  <c r="H84" i="1"/>
  <c r="H79" i="1"/>
  <c r="H73" i="1"/>
  <c r="H70" i="1"/>
  <c r="H68" i="1"/>
  <c r="H64" i="1"/>
  <c r="H62" i="1"/>
  <c r="H61" i="1"/>
  <c r="H58" i="1"/>
  <c r="H57" i="1"/>
  <c r="H50" i="1"/>
  <c r="H49" i="1"/>
  <c r="H48" i="1"/>
  <c r="H45" i="1"/>
  <c r="H44" i="1"/>
  <c r="H40" i="1"/>
  <c r="H37" i="1"/>
  <c r="H33" i="1"/>
  <c r="H20" i="1"/>
  <c r="H19" i="1"/>
  <c r="H15" i="1"/>
  <c r="H10" i="1"/>
  <c r="F100" i="1" l="1"/>
  <c r="E100" i="1"/>
  <c r="O100" i="1" s="1"/>
  <c r="F79" i="1"/>
  <c r="E79" i="1"/>
  <c r="O79" i="1" s="1"/>
  <c r="F84" i="1"/>
  <c r="E84" i="1"/>
  <c r="O84" i="1" s="1"/>
  <c r="F73" i="1"/>
  <c r="E38" i="1"/>
  <c r="O38" i="1" s="1"/>
  <c r="F15" i="1"/>
  <c r="E15" i="1"/>
  <c r="O15" i="1" s="1"/>
  <c r="AB15" i="1" s="1"/>
  <c r="O7" i="1"/>
  <c r="S7" i="1" s="1"/>
  <c r="O8" i="1"/>
  <c r="O9" i="1"/>
  <c r="O10" i="1"/>
  <c r="O11" i="1"/>
  <c r="O12" i="1"/>
  <c r="O13" i="1"/>
  <c r="S13" i="1" s="1"/>
  <c r="O14" i="1"/>
  <c r="O16" i="1"/>
  <c r="O17" i="1"/>
  <c r="O18" i="1"/>
  <c r="O19" i="1"/>
  <c r="O20" i="1"/>
  <c r="O21" i="1"/>
  <c r="O22" i="1"/>
  <c r="O23" i="1"/>
  <c r="O24" i="1"/>
  <c r="S24" i="1" s="1"/>
  <c r="O25" i="1"/>
  <c r="O26" i="1"/>
  <c r="O27" i="1"/>
  <c r="O28" i="1"/>
  <c r="O29" i="1"/>
  <c r="O30" i="1"/>
  <c r="O31" i="1"/>
  <c r="O32" i="1"/>
  <c r="O33" i="1"/>
  <c r="O34" i="1"/>
  <c r="S34" i="1" s="1"/>
  <c r="O35" i="1"/>
  <c r="O36" i="1"/>
  <c r="O37" i="1"/>
  <c r="O39" i="1"/>
  <c r="O40" i="1"/>
  <c r="O41" i="1"/>
  <c r="O42" i="1"/>
  <c r="O43" i="1"/>
  <c r="O44" i="1"/>
  <c r="O45" i="1"/>
  <c r="S45" i="1" s="1"/>
  <c r="O46" i="1"/>
  <c r="O47" i="1"/>
  <c r="O48" i="1"/>
  <c r="O49" i="1"/>
  <c r="O50" i="1"/>
  <c r="O51" i="1"/>
  <c r="O52" i="1"/>
  <c r="O53" i="1"/>
  <c r="O54" i="1"/>
  <c r="O55" i="1"/>
  <c r="O56" i="1"/>
  <c r="S56" i="1" s="1"/>
  <c r="O57" i="1"/>
  <c r="S57" i="1" s="1"/>
  <c r="O58" i="1"/>
  <c r="O59" i="1"/>
  <c r="O60" i="1"/>
  <c r="O61" i="1"/>
  <c r="O62" i="1"/>
  <c r="O63" i="1"/>
  <c r="S63" i="1" s="1"/>
  <c r="O64" i="1"/>
  <c r="O65" i="1"/>
  <c r="S65" i="1" s="1"/>
  <c r="O66" i="1"/>
  <c r="S66" i="1" s="1"/>
  <c r="O67" i="1"/>
  <c r="S67" i="1" s="1"/>
  <c r="O68" i="1"/>
  <c r="O69" i="1"/>
  <c r="O70" i="1"/>
  <c r="O71" i="1"/>
  <c r="S71" i="1" s="1"/>
  <c r="O72" i="1"/>
  <c r="S72" i="1" s="1"/>
  <c r="O73" i="1"/>
  <c r="O74" i="1"/>
  <c r="S74" i="1" s="1"/>
  <c r="O75" i="1"/>
  <c r="O76" i="1"/>
  <c r="O77" i="1"/>
  <c r="O78" i="1"/>
  <c r="O80" i="1"/>
  <c r="O81" i="1"/>
  <c r="S81" i="1" s="1"/>
  <c r="O82" i="1"/>
  <c r="O83" i="1"/>
  <c r="S83" i="1" s="1"/>
  <c r="O85" i="1"/>
  <c r="S85" i="1" s="1"/>
  <c r="O86" i="1"/>
  <c r="S86" i="1" s="1"/>
  <c r="O87" i="1"/>
  <c r="O88" i="1"/>
  <c r="S88" i="1" s="1"/>
  <c r="O89" i="1"/>
  <c r="O90" i="1"/>
  <c r="S90" i="1" s="1"/>
  <c r="O91" i="1"/>
  <c r="T91" i="1" s="1"/>
  <c r="O92" i="1"/>
  <c r="T92" i="1" s="1"/>
  <c r="O93" i="1"/>
  <c r="T93" i="1" s="1"/>
  <c r="O94" i="1"/>
  <c r="O95" i="1"/>
  <c r="T95" i="1" s="1"/>
  <c r="O96" i="1"/>
  <c r="T96" i="1" s="1"/>
  <c r="O97" i="1"/>
  <c r="T97" i="1" s="1"/>
  <c r="O98" i="1"/>
  <c r="T98" i="1" s="1"/>
  <c r="O99" i="1"/>
  <c r="O101" i="1"/>
  <c r="T101" i="1" s="1"/>
  <c r="O102" i="1"/>
  <c r="O103" i="1"/>
  <c r="T103" i="1" s="1"/>
  <c r="O104" i="1"/>
  <c r="O105" i="1"/>
  <c r="O106" i="1"/>
  <c r="T106" i="1" s="1"/>
  <c r="O107" i="1"/>
  <c r="O108" i="1"/>
  <c r="T108" i="1" s="1"/>
  <c r="O109" i="1"/>
  <c r="O110" i="1"/>
  <c r="T110" i="1" s="1"/>
  <c r="O6" i="1"/>
  <c r="AB7" i="1"/>
  <c r="AB13" i="1"/>
  <c r="AB24" i="1"/>
  <c r="AB34" i="1"/>
  <c r="AB45" i="1"/>
  <c r="AB56" i="1"/>
  <c r="AB57" i="1"/>
  <c r="AB63" i="1"/>
  <c r="AB65" i="1"/>
  <c r="AB66" i="1"/>
  <c r="AB67" i="1"/>
  <c r="AB71" i="1"/>
  <c r="AB72" i="1"/>
  <c r="AB74" i="1"/>
  <c r="AB79" i="1"/>
  <c r="AB81" i="1"/>
  <c r="AB83" i="1"/>
  <c r="AB84" i="1"/>
  <c r="AB85" i="1"/>
  <c r="AB86" i="1"/>
  <c r="AB88" i="1"/>
  <c r="AB90" i="1"/>
  <c r="AB91" i="1"/>
  <c r="AB92" i="1"/>
  <c r="AB93" i="1"/>
  <c r="AB95" i="1"/>
  <c r="AB96" i="1"/>
  <c r="AB97" i="1"/>
  <c r="AB98" i="1"/>
  <c r="AB100" i="1"/>
  <c r="AB101" i="1"/>
  <c r="AB103" i="1"/>
  <c r="AB106" i="1"/>
  <c r="AB108" i="1"/>
  <c r="AB110" i="1"/>
  <c r="S6" i="1" l="1"/>
  <c r="AB6" i="1"/>
  <c r="T109" i="1"/>
  <c r="AB109" i="1"/>
  <c r="T107" i="1"/>
  <c r="P107" i="1"/>
  <c r="AB107" i="1" s="1"/>
  <c r="T105" i="1"/>
  <c r="P105" i="1"/>
  <c r="AB105" i="1" s="1"/>
  <c r="T94" i="1"/>
  <c r="P94" i="1"/>
  <c r="AB94" i="1" s="1"/>
  <c r="P78" i="1"/>
  <c r="AB78" i="1" s="1"/>
  <c r="S76" i="1"/>
  <c r="AB76" i="1"/>
  <c r="P70" i="1"/>
  <c r="AB70" i="1" s="1"/>
  <c r="P68" i="1"/>
  <c r="AB68" i="1" s="1"/>
  <c r="S64" i="1"/>
  <c r="AB64" i="1"/>
  <c r="S62" i="1"/>
  <c r="AB62" i="1"/>
  <c r="P60" i="1"/>
  <c r="AB60" i="1" s="1"/>
  <c r="S58" i="1"/>
  <c r="AB58" i="1"/>
  <c r="S54" i="1"/>
  <c r="AB54" i="1"/>
  <c r="P52" i="1"/>
  <c r="AB52" i="1" s="1"/>
  <c r="P50" i="1"/>
  <c r="AB50" i="1" s="1"/>
  <c r="P48" i="1"/>
  <c r="AB48" i="1" s="1"/>
  <c r="P46" i="1"/>
  <c r="AB46" i="1" s="1"/>
  <c r="S44" i="1"/>
  <c r="AB44" i="1"/>
  <c r="P42" i="1"/>
  <c r="AB42" i="1" s="1"/>
  <c r="S40" i="1"/>
  <c r="AB40" i="1"/>
  <c r="S37" i="1"/>
  <c r="AB37" i="1"/>
  <c r="P35" i="1"/>
  <c r="AB35" i="1" s="1"/>
  <c r="S33" i="1"/>
  <c r="AB33" i="1"/>
  <c r="P31" i="1"/>
  <c r="AB31" i="1" s="1"/>
  <c r="P29" i="1"/>
  <c r="AB29" i="1" s="1"/>
  <c r="P27" i="1"/>
  <c r="AB27" i="1" s="1"/>
  <c r="P25" i="1"/>
  <c r="AB25" i="1" s="1"/>
  <c r="P23" i="1"/>
  <c r="AB23" i="1" s="1"/>
  <c r="P21" i="1"/>
  <c r="AB21" i="1" s="1"/>
  <c r="S19" i="1"/>
  <c r="AB19" i="1"/>
  <c r="S17" i="1"/>
  <c r="AB17" i="1"/>
  <c r="S14" i="1"/>
  <c r="AB14" i="1"/>
  <c r="P12" i="1"/>
  <c r="AB12" i="1" s="1"/>
  <c r="P10" i="1"/>
  <c r="AB10" i="1" s="1"/>
  <c r="P8" i="1"/>
  <c r="AB8" i="1" s="1"/>
  <c r="S38" i="1"/>
  <c r="AB38" i="1"/>
  <c r="T104" i="1"/>
  <c r="P104" i="1"/>
  <c r="AB104" i="1" s="1"/>
  <c r="T102" i="1"/>
  <c r="AB102" i="1"/>
  <c r="T99" i="1"/>
  <c r="AB99" i="1"/>
  <c r="S89" i="1"/>
  <c r="AB89" i="1"/>
  <c r="S87" i="1"/>
  <c r="AB87" i="1"/>
  <c r="P82" i="1"/>
  <c r="AB82" i="1" s="1"/>
  <c r="P80" i="1"/>
  <c r="AB80" i="1" s="1"/>
  <c r="P77" i="1"/>
  <c r="AB77" i="1" s="1"/>
  <c r="S75" i="1"/>
  <c r="AB75" i="1"/>
  <c r="S73" i="1"/>
  <c r="AB73" i="1"/>
  <c r="P69" i="1"/>
  <c r="AB69" i="1" s="1"/>
  <c r="S61" i="1"/>
  <c r="AB61" i="1"/>
  <c r="P59" i="1"/>
  <c r="AB59" i="1" s="1"/>
  <c r="P55" i="1"/>
  <c r="AB55" i="1" s="1"/>
  <c r="P53" i="1"/>
  <c r="AB53" i="1" s="1"/>
  <c r="P51" i="1"/>
  <c r="AB51" i="1" s="1"/>
  <c r="P49" i="1"/>
  <c r="AB49" i="1" s="1"/>
  <c r="P47" i="1"/>
  <c r="AB47" i="1" s="1"/>
  <c r="P43" i="1"/>
  <c r="AB43" i="1" s="1"/>
  <c r="P41" i="1"/>
  <c r="AB41" i="1" s="1"/>
  <c r="P39" i="1"/>
  <c r="AB39" i="1" s="1"/>
  <c r="P36" i="1"/>
  <c r="AB36" i="1" s="1"/>
  <c r="P32" i="1"/>
  <c r="AB32" i="1" s="1"/>
  <c r="P30" i="1"/>
  <c r="AB30" i="1" s="1"/>
  <c r="P28" i="1"/>
  <c r="AB28" i="1" s="1"/>
  <c r="S26" i="1"/>
  <c r="AB26" i="1"/>
  <c r="P22" i="1"/>
  <c r="AB22" i="1" s="1"/>
  <c r="S20" i="1"/>
  <c r="AB20" i="1"/>
  <c r="S18" i="1"/>
  <c r="AB18" i="1"/>
  <c r="S16" i="1"/>
  <c r="AB16" i="1"/>
  <c r="P11" i="1"/>
  <c r="AB11" i="1" s="1"/>
  <c r="P9" i="1"/>
  <c r="AB9" i="1" s="1"/>
  <c r="T100" i="1"/>
  <c r="S79" i="1"/>
  <c r="S84" i="1"/>
  <c r="S15" i="1"/>
  <c r="S109" i="1"/>
  <c r="S101" i="1"/>
  <c r="S93" i="1"/>
  <c r="T85" i="1"/>
  <c r="T77" i="1"/>
  <c r="T69" i="1"/>
  <c r="T61" i="1"/>
  <c r="T53" i="1"/>
  <c r="T45" i="1"/>
  <c r="T37" i="1"/>
  <c r="T30" i="1"/>
  <c r="T22" i="1"/>
  <c r="T14" i="1"/>
  <c r="S105" i="1"/>
  <c r="S97" i="1"/>
  <c r="T89" i="1"/>
  <c r="T81" i="1"/>
  <c r="T73" i="1"/>
  <c r="T65" i="1"/>
  <c r="T57" i="1"/>
  <c r="T49" i="1"/>
  <c r="T41" i="1"/>
  <c r="T34" i="1"/>
  <c r="T26" i="1"/>
  <c r="T18" i="1"/>
  <c r="T10" i="1"/>
  <c r="T6" i="1"/>
  <c r="S107" i="1"/>
  <c r="S103" i="1"/>
  <c r="S99" i="1"/>
  <c r="S95" i="1"/>
  <c r="S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2" i="1"/>
  <c r="T28" i="1"/>
  <c r="T24" i="1"/>
  <c r="T20" i="1"/>
  <c r="T16" i="1"/>
  <c r="T12" i="1"/>
  <c r="T8" i="1"/>
  <c r="S110" i="1"/>
  <c r="S108" i="1"/>
  <c r="S106" i="1"/>
  <c r="S104" i="1"/>
  <c r="S102" i="1"/>
  <c r="S100" i="1"/>
  <c r="S98" i="1"/>
  <c r="S96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94" i="1"/>
  <c r="S9" i="1"/>
  <c r="S11" i="1"/>
  <c r="S22" i="1"/>
  <c r="S28" i="1"/>
  <c r="S30" i="1"/>
  <c r="S32" i="1"/>
  <c r="S36" i="1"/>
  <c r="S39" i="1"/>
  <c r="S41" i="1"/>
  <c r="S43" i="1"/>
  <c r="S47" i="1"/>
  <c r="S49" i="1"/>
  <c r="S51" i="1"/>
  <c r="S53" i="1"/>
  <c r="S55" i="1"/>
  <c r="S59" i="1"/>
  <c r="S69" i="1"/>
  <c r="S77" i="1"/>
  <c r="S80" i="1"/>
  <c r="S82" i="1"/>
  <c r="S8" i="1"/>
  <c r="S10" i="1"/>
  <c r="S12" i="1"/>
  <c r="S21" i="1"/>
  <c r="S23" i="1"/>
  <c r="S25" i="1"/>
  <c r="S27" i="1"/>
  <c r="S29" i="1"/>
  <c r="S31" i="1"/>
  <c r="S35" i="1"/>
  <c r="S42" i="1"/>
  <c r="S46" i="1"/>
  <c r="S48" i="1"/>
  <c r="S50" i="1"/>
  <c r="S52" i="1"/>
  <c r="S60" i="1"/>
  <c r="S68" i="1"/>
  <c r="S70" i="1"/>
  <c r="S78" i="1"/>
  <c r="AB5" i="1"/>
  <c r="K5" i="1"/>
</calcChain>
</file>

<file path=xl/sharedStrings.xml><?xml version="1.0" encoding="utf-8"?>
<sst xmlns="http://schemas.openxmlformats.org/spreadsheetml/2006/main" count="401" uniqueCount="176">
  <si>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</si>
  <si>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</si>
  <si>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</si>
  <si>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</si>
  <si>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</si>
  <si>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</si>
  <si>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</si>
  <si>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</si>
  <si>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</si>
  <si>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</si>
  <si>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</si>
  <si>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</si>
  <si>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</si>
  <si>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</si>
  <si>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</si>
  <si>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</si>
  <si>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</si>
  <si>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</si>
  <si>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</si>
  <si>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</si>
  <si>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</si>
  <si>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</si>
  <si>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27,04,</t>
  </si>
  <si>
    <t>25,04,</t>
  </si>
  <si>
    <t>24,04,</t>
  </si>
  <si>
    <t>18,04,</t>
  </si>
  <si>
    <t>17,04,</t>
  </si>
  <si>
    <t>11,04,</t>
  </si>
  <si>
    <t>10,04,</t>
  </si>
  <si>
    <t>04,04,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</si>
  <si>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</si>
  <si>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</si>
  <si>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</si>
  <si>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</si>
  <si>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</si>
  <si>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</si>
  <si>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</si>
  <si>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</si>
  <si>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</si>
  <si>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</si>
  <si>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</si>
  <si>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</si>
  <si>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</si>
  <si>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</si>
  <si>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</si>
  <si>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</si>
  <si>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</si>
  <si>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необходимо увеличить продажи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</si>
  <si>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</si>
  <si>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</si>
  <si>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</si>
  <si>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</si>
  <si>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</si>
  <si>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</si>
  <si>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</si>
  <si>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</si>
  <si>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</si>
  <si>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</si>
  <si>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</si>
  <si>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</si>
  <si>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</si>
  <si>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</si>
  <si>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</si>
  <si>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</si>
  <si>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</si>
  <si>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</si>
  <si>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</si>
  <si>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</si>
  <si>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</si>
  <si>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</si>
  <si>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вывод (Савельев)</t>
  </si>
  <si>
    <t>248  Сардельки Сочные ТМ Особый рецепт,   ПОКОМ</t>
  </si>
  <si>
    <t>то же сто 249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</si>
  <si>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</si>
  <si>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</si>
  <si>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</si>
  <si>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</si>
  <si>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</si>
  <si>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</si>
  <si>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</si>
  <si>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</si>
  <si>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</si>
  <si>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</si>
  <si>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</si>
  <si>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</si>
  <si>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</si>
  <si>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</si>
  <si>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</si>
  <si>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</si>
  <si>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</si>
  <si>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</si>
  <si>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</si>
  <si>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</si>
  <si>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</si>
  <si>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</si>
  <si>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</si>
  <si>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</si>
  <si>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</si>
  <si>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</si>
  <si>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</si>
  <si>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</si>
  <si>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</si>
  <si>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</si>
  <si>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</si>
  <si>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</si>
  <si>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</si>
  <si>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</si>
  <si>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</si>
  <si>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то же что 476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</si>
  <si>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</si>
  <si>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</si>
  <si>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</si>
  <si>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</si>
  <si>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</si>
  <si>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</si>
  <si>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</si>
  <si>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</si>
  <si>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</si>
  <si>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</si>
  <si>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</si>
  <si>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</si>
  <si>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</si>
  <si>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</si>
  <si>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</si>
  <si>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блок (Савельев)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</si>
  <si>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</si>
  <si>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</si>
  <si>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блок (Савельев) / то же что 399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</si>
  <si>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</si>
  <si>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</si>
  <si>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вывод (Савельев) / то же что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</si>
  <si>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</si>
  <si>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</si>
  <si>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</si>
  <si>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</si>
  <si>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</si>
  <si>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</si>
  <si>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</si>
  <si>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</si>
  <si>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</si>
  <si>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</si>
  <si>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</si>
  <si>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431 Ветчина Филейская ТМ Вязанка ТС Столичная в оболочке полиамид 0,45 кг.  Поком</t>
  </si>
  <si>
    <t>435 Колбаса Докторская Дугушка ТМ Стародворье ТС Дугушка в оболочке вектор 0,6 кг.  Поком</t>
  </si>
  <si>
    <t>то же что 392 (задвоенное СКЮ)</t>
  </si>
  <si>
    <t>441 Колбаса Стародворье Докторская стародворская Бордо вар п/а вес  Поком</t>
  </si>
  <si>
    <t>то же что 222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</si>
  <si>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</si>
  <si>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</si>
  <si>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460 / необходимо увеличить продажи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</si>
  <si>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</si>
  <si>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</si>
  <si>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</si>
  <si>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</si>
  <si>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</si>
  <si>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</si>
  <si>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</si>
  <si>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</si>
  <si>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</si>
  <si>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</si>
  <si>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</si>
  <si>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то же что 367 (задвоенное СКЮ)</t>
  </si>
  <si>
    <t>то же что 368</t>
  </si>
  <si>
    <r>
      <t xml:space="preserve">то же что 055 (задвоенное СКЮ)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</si>
  <si>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перемещение</t>
  </si>
  <si>
    <r>
      <t xml:space="preserve">то же что 373 (задвоенное СКЮ)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</si>
  <si>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>блок (Савельев)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</si>
  <si>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t>вывод (Савельев) / то же что 431</t>
  </si>
  <si>
    <r>
      <t xml:space="preserve">вывод (Савельев)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</si>
  <si>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вывод (Савельев) / то же что 483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</si>
  <si>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>то же что 342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</si>
  <si>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r>
      <t xml:space="preserve">то же что 482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</si>
  <si>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>то же что 394 (задвоенное СКЮ)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</si>
  <si>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r>
      <t xml:space="preserve">то же что 435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</si>
  <si>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заказ</t>
  </si>
  <si>
    <t>29,04,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</si>
</sst>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7" fillId="8" borderId="1" xfId="1" applyNumberFormat="1" applyFont="1" applyFill="1"/>
    <xf numFmtId="164" fontId="1" fillId="0" borderId="1" xfId="1" applyNumberFormat="1" applyFill="1"/>
    <xf numFmtId="1" fontId="1" fillId="0" borderId="1" xfId="1" applyNumberFormat="1"/>
    <xf numFmtId="1" fontId="2" fillId="2" borderId="1" xfId="1" applyNumberFormat="1" applyFont="1" applyFill="1"/>
    <xf numFmtId="1" fontId="1" fillId="7" borderId="1" xfId="1" applyNumberFormat="1" applyFill="1"/>
    <xf numFmtId="1" fontId="1" fillId="5" borderId="1" xfId="1" applyNumberFormat="1" applyFill="1"/>
    <xf numFmtId="1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24,04,24%20&#1083;&#1075;&#1088;&#1089;&#1095;%20&#1087;&#1086;&#1082;%20&#1082;&#1080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</row>
        <row r="5">
          <cell r="E5">
            <v>47493.129000000001</v>
          </cell>
          <cell r="F5">
            <v>49278.855999999992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1012.162</v>
          </cell>
          <cell r="D6">
            <v>1145.479</v>
          </cell>
          <cell r="E6">
            <v>972.423</v>
          </cell>
          <cell r="F6">
            <v>944.73599999999999</v>
          </cell>
          <cell r="G6">
            <v>1</v>
          </cell>
          <cell r="H6">
            <v>50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C7">
            <v>41.573</v>
          </cell>
          <cell r="D7">
            <v>74.156000000000006</v>
          </cell>
          <cell r="E7">
            <v>55.954000000000001</v>
          </cell>
          <cell r="F7">
            <v>41.12</v>
          </cell>
          <cell r="G7">
            <v>1</v>
          </cell>
          <cell r="H7">
            <v>30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406.17599999999999</v>
          </cell>
          <cell r="D8">
            <v>550.16800000000001</v>
          </cell>
          <cell r="E8">
            <v>496.34500000000003</v>
          </cell>
          <cell r="F8">
            <v>414.94400000000002</v>
          </cell>
          <cell r="G8">
            <v>1</v>
          </cell>
          <cell r="H8">
            <v>45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758.81299999999999</v>
          </cell>
          <cell r="D9">
            <v>497.15800000000002</v>
          </cell>
          <cell r="E9">
            <v>527.57100000000003</v>
          </cell>
          <cell r="F9">
            <v>608.59400000000005</v>
          </cell>
          <cell r="G9">
            <v>1</v>
          </cell>
          <cell r="H9">
            <v>45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358.08699999999999</v>
          </cell>
          <cell r="D10">
            <v>287.89699999999999</v>
          </cell>
          <cell r="E10">
            <v>306.13</v>
          </cell>
          <cell r="F10">
            <v>268.27</v>
          </cell>
          <cell r="G10">
            <v>1</v>
          </cell>
          <cell r="H10">
            <v>40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C11">
            <v>15</v>
          </cell>
          <cell r="F11">
            <v>15</v>
          </cell>
          <cell r="G11">
            <v>0</v>
          </cell>
          <cell r="H11">
            <v>31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>
            <v>275</v>
          </cell>
          <cell r="D12">
            <v>336</v>
          </cell>
          <cell r="E12">
            <v>239</v>
          </cell>
          <cell r="F12">
            <v>308</v>
          </cell>
          <cell r="G12">
            <v>0.45</v>
          </cell>
          <cell r="H12">
            <v>45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>
            <v>415</v>
          </cell>
          <cell r="D13">
            <v>294</v>
          </cell>
          <cell r="E13">
            <v>314</v>
          </cell>
          <cell r="F13">
            <v>350</v>
          </cell>
          <cell r="G13">
            <v>0.45</v>
          </cell>
          <cell r="H13">
            <v>45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100</v>
          </cell>
          <cell r="D14">
            <v>165</v>
          </cell>
          <cell r="E14">
            <v>54</v>
          </cell>
          <cell r="F14">
            <v>206</v>
          </cell>
          <cell r="G14">
            <v>0.17</v>
          </cell>
          <cell r="H14">
            <v>180</v>
          </cell>
        </row>
        <row r="15">
          <cell r="A15" t="str">
            <v>055  Колбаса вареная Филейбургская, 0,45 кг, БАВАРУШКА ПОКОМ</v>
          </cell>
          <cell r="B15" t="str">
            <v>шт</v>
          </cell>
          <cell r="C15">
            <v>113</v>
          </cell>
          <cell r="F15">
            <v>113</v>
          </cell>
          <cell r="G15">
            <v>0.45</v>
          </cell>
          <cell r="H15">
            <v>50</v>
          </cell>
        </row>
        <row r="16">
          <cell r="A16" t="str">
            <v>059  Колбаса Докторская по-стародворски  0.5 кг, ПОКОМ</v>
          </cell>
          <cell r="B16" t="str">
            <v>шт</v>
          </cell>
          <cell r="C16">
            <v>1</v>
          </cell>
          <cell r="F16">
            <v>1</v>
          </cell>
          <cell r="G16">
            <v>0</v>
          </cell>
          <cell r="H16">
            <v>55</v>
          </cell>
        </row>
        <row r="17">
          <cell r="A17" t="str">
            <v>062  Колбаса Кракушка пряная с сальцем, 0.3кг в/у п/к, БАВАРУШКА ПОКОМ</v>
          </cell>
          <cell r="B17" t="str">
            <v>шт</v>
          </cell>
          <cell r="C17">
            <v>171</v>
          </cell>
          <cell r="D17">
            <v>180</v>
          </cell>
          <cell r="E17">
            <v>140</v>
          </cell>
          <cell r="F17">
            <v>184</v>
          </cell>
          <cell r="G17">
            <v>0.3</v>
          </cell>
          <cell r="H17">
            <v>40</v>
          </cell>
        </row>
        <row r="18">
          <cell r="A18" t="str">
            <v>064  Колбаса Молочная Дугушка, вектор 0,4 кг, ТМ Стародворье  ПОКОМ</v>
          </cell>
          <cell r="B18" t="str">
            <v>шт</v>
          </cell>
          <cell r="C18">
            <v>320</v>
          </cell>
          <cell r="E18">
            <v>118</v>
          </cell>
          <cell r="F18">
            <v>160</v>
          </cell>
          <cell r="G18">
            <v>0.4</v>
          </cell>
          <cell r="H18">
            <v>50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C19">
            <v>244</v>
          </cell>
          <cell r="D19">
            <v>120</v>
          </cell>
          <cell r="E19">
            <v>181</v>
          </cell>
          <cell r="F19">
            <v>163</v>
          </cell>
          <cell r="G19">
            <v>0.17</v>
          </cell>
          <cell r="H19">
            <v>120</v>
          </cell>
        </row>
        <row r="20">
          <cell r="A20" t="str">
            <v>094  Сосиски Баварские,  0.35кг, ТМ Колбасный стандарт ПОКОМ</v>
          </cell>
          <cell r="B20" t="str">
            <v>шт</v>
          </cell>
          <cell r="C20">
            <v>7</v>
          </cell>
          <cell r="G20">
            <v>0</v>
          </cell>
          <cell r="H20" t="e">
            <v>#N/A</v>
          </cell>
        </row>
        <row r="21">
          <cell r="A21" t="str">
            <v>100  Сосиски Баварушки, 0.6кг, БАВАРУШКА ПОКОМ</v>
          </cell>
          <cell r="B21" t="str">
            <v>шт</v>
          </cell>
          <cell r="C21">
            <v>12</v>
          </cell>
          <cell r="F21">
            <v>12</v>
          </cell>
          <cell r="G21">
            <v>0</v>
          </cell>
          <cell r="H21">
            <v>45</v>
          </cell>
        </row>
        <row r="22">
          <cell r="A22" t="str">
            <v>114  Сосиски Филейбургские с филе сочного окорока, 0,55 кг, БАВАРУШКА ПОКОМ</v>
          </cell>
          <cell r="B22" t="str">
            <v>шт</v>
          </cell>
          <cell r="C22">
            <v>47</v>
          </cell>
          <cell r="F22">
            <v>47</v>
          </cell>
          <cell r="G22">
            <v>0</v>
          </cell>
          <cell r="H22">
            <v>45</v>
          </cell>
        </row>
        <row r="23">
          <cell r="A23" t="str">
            <v>117  Колбаса Сервелат Филейбургский с ароматными пряностями, в/у 0,35 кг срез, БАВАРУШКА ПОКОМ</v>
          </cell>
          <cell r="B23" t="str">
            <v>шт</v>
          </cell>
          <cell r="C23">
            <v>149</v>
          </cell>
          <cell r="D23">
            <v>30</v>
          </cell>
          <cell r="E23">
            <v>102</v>
          </cell>
          <cell r="F23">
            <v>71</v>
          </cell>
          <cell r="G23">
            <v>0.35</v>
          </cell>
          <cell r="H23">
            <v>45</v>
          </cell>
        </row>
        <row r="24">
          <cell r="A24" t="str">
            <v>118  Колбаса Сервелат Филейбургский с филе сочного окорока, в/у 0,35 кг срез, БАВАРУШКА ПОКОМ</v>
          </cell>
          <cell r="B24" t="str">
            <v>шт</v>
          </cell>
          <cell r="C24">
            <v>96</v>
          </cell>
          <cell r="D24">
            <v>150</v>
          </cell>
          <cell r="E24">
            <v>120</v>
          </cell>
          <cell r="F24">
            <v>93</v>
          </cell>
          <cell r="G24">
            <v>0.35</v>
          </cell>
          <cell r="H24">
            <v>45</v>
          </cell>
        </row>
        <row r="25">
          <cell r="A25" t="str">
            <v>200  Ветчина Дугушка ТМ Стародворье, вектор в/у    ПОКОМ</v>
          </cell>
          <cell r="B25" t="str">
            <v>кг</v>
          </cell>
          <cell r="C25">
            <v>1231.1389999999999</v>
          </cell>
          <cell r="D25">
            <v>1227.2550000000001</v>
          </cell>
          <cell r="E25">
            <v>951.84100000000001</v>
          </cell>
          <cell r="F25">
            <v>1225.9780000000001</v>
          </cell>
          <cell r="G25">
            <v>1</v>
          </cell>
          <cell r="H25">
            <v>55</v>
          </cell>
        </row>
        <row r="26">
          <cell r="A26" t="str">
            <v>201  Ветчина Нежная ТМ Особый рецепт, (2,5кг), ПОКОМ</v>
          </cell>
          <cell r="B26" t="str">
            <v>кг</v>
          </cell>
          <cell r="C26">
            <v>3189.8319999999999</v>
          </cell>
          <cell r="D26">
            <v>3898.643</v>
          </cell>
          <cell r="E26">
            <v>2698.1120000000001</v>
          </cell>
          <cell r="F26">
            <v>3745.45</v>
          </cell>
          <cell r="G26">
            <v>1</v>
          </cell>
          <cell r="H26">
            <v>50</v>
          </cell>
        </row>
        <row r="27">
          <cell r="A27" t="str">
            <v>215  Колбаса Докторская ГОСТ Дугушка, ВЕС, ТМ Стародворье ПОКОМ</v>
          </cell>
          <cell r="B27" t="str">
            <v>кг</v>
          </cell>
          <cell r="C27">
            <v>29.016999999999999</v>
          </cell>
          <cell r="E27">
            <v>7.6340000000000003</v>
          </cell>
          <cell r="F27">
            <v>21.123000000000001</v>
          </cell>
          <cell r="G27">
            <v>0</v>
          </cell>
          <cell r="H27">
            <v>55</v>
          </cell>
        </row>
        <row r="28">
          <cell r="A28" t="str">
            <v>217  Колбаса Докторская Дугушка, ВЕС, НЕ ГОСТ, ТМ Стародворье ПОКОМ</v>
          </cell>
          <cell r="B28" t="str">
            <v>кг</v>
          </cell>
          <cell r="C28">
            <v>1986.9749999999999</v>
          </cell>
          <cell r="D28">
            <v>2205.08</v>
          </cell>
          <cell r="E28">
            <v>1762.7829999999999</v>
          </cell>
          <cell r="F28">
            <v>1994.5029999999999</v>
          </cell>
          <cell r="G28">
            <v>1</v>
          </cell>
          <cell r="H28">
            <v>55</v>
          </cell>
        </row>
        <row r="29">
          <cell r="A29" t="str">
            <v>218  Колбаса Докторская оригинальная ТМ Особый рецепт БОЛЬШОЙ БАТОН, п/а ВЕС, ТМ Стародворье ПОКОМ</v>
          </cell>
          <cell r="B29" t="str">
            <v>кг</v>
          </cell>
          <cell r="C29">
            <v>842.02099999999996</v>
          </cell>
          <cell r="E29">
            <v>240.899</v>
          </cell>
          <cell r="F29">
            <v>516.14800000000002</v>
          </cell>
          <cell r="G29">
            <v>1</v>
          </cell>
          <cell r="H29">
            <v>60</v>
          </cell>
        </row>
        <row r="30">
          <cell r="A30" t="str">
            <v>219  Колбаса Докторская Особая ТМ Особый рецепт, ВЕС  ПОКОМ</v>
          </cell>
          <cell r="B30" t="str">
            <v>кг</v>
          </cell>
          <cell r="C30">
            <v>5757.0079999999998</v>
          </cell>
          <cell r="D30">
            <v>2500.88</v>
          </cell>
          <cell r="E30">
            <v>3425.402</v>
          </cell>
          <cell r="F30">
            <v>3990.511</v>
          </cell>
          <cell r="G30">
            <v>1</v>
          </cell>
          <cell r="H30">
            <v>60</v>
          </cell>
        </row>
        <row r="31">
          <cell r="A31" t="str">
            <v>225  Колбаса Дугушка со шпиком, ВЕС, ТМ Стародворье   ПОКОМ</v>
          </cell>
          <cell r="B31" t="str">
            <v>кг</v>
          </cell>
          <cell r="C31">
            <v>420.98399999999998</v>
          </cell>
          <cell r="D31">
            <v>328.59800000000001</v>
          </cell>
          <cell r="E31">
            <v>244.63399999999999</v>
          </cell>
          <cell r="F31">
            <v>407.54399999999998</v>
          </cell>
          <cell r="G31">
            <v>1</v>
          </cell>
          <cell r="H31">
            <v>50</v>
          </cell>
        </row>
        <row r="32">
          <cell r="A32" t="str">
            <v>229  Колбаса Молочная Дугушка, в/у, ВЕС, ТМ Стародворье   ПОКОМ</v>
          </cell>
          <cell r="B32" t="str">
            <v>кг</v>
          </cell>
          <cell r="C32">
            <v>1468.4690000000001</v>
          </cell>
          <cell r="D32">
            <v>1942.39</v>
          </cell>
          <cell r="E32">
            <v>1270.2860000000001</v>
          </cell>
          <cell r="F32">
            <v>1750.876</v>
          </cell>
          <cell r="G32">
            <v>1</v>
          </cell>
          <cell r="H32">
            <v>55</v>
          </cell>
        </row>
        <row r="33">
          <cell r="A33" t="str">
            <v>230  Колбаса Молочная Особая ТМ Особый рецепт, п/а, ВЕС. ПОКОМ</v>
          </cell>
          <cell r="B33" t="str">
            <v>кг</v>
          </cell>
          <cell r="C33">
            <v>2947.529</v>
          </cell>
          <cell r="D33">
            <v>3641.8</v>
          </cell>
          <cell r="E33">
            <v>2575.4430000000002</v>
          </cell>
          <cell r="F33">
            <v>3334.8580000000002</v>
          </cell>
          <cell r="G33">
            <v>1</v>
          </cell>
          <cell r="H33">
            <v>60</v>
          </cell>
        </row>
        <row r="34">
          <cell r="A34" t="str">
            <v>235  Колбаса Особая ТМ Особый рецепт, ВЕС, ТМ Стародворье ПОКОМ</v>
          </cell>
          <cell r="B34" t="str">
            <v>кг</v>
          </cell>
          <cell r="C34">
            <v>2825.9070000000002</v>
          </cell>
          <cell r="D34">
            <v>1802.2750000000001</v>
          </cell>
          <cell r="E34">
            <v>1948.1679999999999</v>
          </cell>
          <cell r="F34">
            <v>2217.7150000000001</v>
          </cell>
          <cell r="G34">
            <v>1</v>
          </cell>
          <cell r="H34">
            <v>60</v>
          </cell>
        </row>
        <row r="35">
          <cell r="A35" t="str">
            <v>236  Колбаса Рубленая ЗАПЕЧ. Дугушка ТМ Стародворье, вектор, в/к    ПОКОМ</v>
          </cell>
          <cell r="B35" t="str">
            <v>кг</v>
          </cell>
          <cell r="C35">
            <v>634.60599999999999</v>
          </cell>
          <cell r="D35">
            <v>919.98900000000003</v>
          </cell>
          <cell r="E35">
            <v>533.84400000000005</v>
          </cell>
          <cell r="F35">
            <v>859.495</v>
          </cell>
          <cell r="G35">
            <v>1</v>
          </cell>
          <cell r="H35">
            <v>60</v>
          </cell>
        </row>
        <row r="36">
          <cell r="A36" t="str">
            <v>239  Колбаса Салями запеч Дугушка, оболочка вектор, ВЕС, ТМ Стародворье  ПОКОМ</v>
          </cell>
          <cell r="B36" t="str">
            <v>кг</v>
          </cell>
          <cell r="C36">
            <v>787.07</v>
          </cell>
          <cell r="D36">
            <v>795.35699999999997</v>
          </cell>
          <cell r="E36">
            <v>664.00199999999995</v>
          </cell>
          <cell r="F36">
            <v>743.601</v>
          </cell>
          <cell r="G36">
            <v>1</v>
          </cell>
          <cell r="H36">
            <v>60</v>
          </cell>
        </row>
        <row r="37">
          <cell r="A37" t="str">
            <v>242  Колбаса Сервелат ЗАПЕЧ.Дугушка ТМ Стародворье, вектор, в/к     ПОКОМ</v>
          </cell>
          <cell r="B37" t="str">
            <v>кг</v>
          </cell>
          <cell r="C37">
            <v>1061.155</v>
          </cell>
          <cell r="D37">
            <v>890.37599999999998</v>
          </cell>
          <cell r="E37">
            <v>797.45699999999999</v>
          </cell>
          <cell r="F37">
            <v>923.91700000000003</v>
          </cell>
          <cell r="G37">
            <v>1</v>
          </cell>
          <cell r="H37">
            <v>60</v>
          </cell>
        </row>
        <row r="38">
          <cell r="A38" t="str">
            <v>243  Колбаса Сервелат Зернистый, ВЕС.  ПОКОМ</v>
          </cell>
          <cell r="B38" t="str">
            <v>кг</v>
          </cell>
          <cell r="C38">
            <v>89.692999999999998</v>
          </cell>
          <cell r="D38">
            <v>79.55</v>
          </cell>
          <cell r="E38">
            <v>130.74299999999999</v>
          </cell>
          <cell r="F38">
            <v>31.515000000000001</v>
          </cell>
          <cell r="G38">
            <v>1</v>
          </cell>
          <cell r="H38">
            <v>35</v>
          </cell>
        </row>
        <row r="39">
          <cell r="A39" t="str">
            <v>247  Сардельки Нежные, ВЕС.  ПОКОМ</v>
          </cell>
          <cell r="B39" t="str">
            <v>кг</v>
          </cell>
          <cell r="C39">
            <v>364.61799999999999</v>
          </cell>
          <cell r="D39">
            <v>429.67899999999997</v>
          </cell>
          <cell r="E39">
            <v>399.26</v>
          </cell>
          <cell r="F39">
            <v>292.76</v>
          </cell>
          <cell r="G39">
            <v>1</v>
          </cell>
          <cell r="H39">
            <v>30</v>
          </cell>
        </row>
        <row r="40">
          <cell r="A40" t="str">
            <v>248  Сардельки Сочные ТМ Особый рецепт,   ПОКОМ</v>
          </cell>
          <cell r="B40" t="str">
            <v>кг</v>
          </cell>
          <cell r="C40">
            <v>346.59899999999999</v>
          </cell>
          <cell r="D40">
            <v>290.18099999999998</v>
          </cell>
          <cell r="E40">
            <v>261.85199999999998</v>
          </cell>
          <cell r="F40">
            <v>272.49599999999998</v>
          </cell>
          <cell r="G40">
            <v>1</v>
          </cell>
          <cell r="H40">
            <v>30</v>
          </cell>
        </row>
        <row r="41">
          <cell r="A41" t="str">
            <v>250  Сардельки стародворские с говядиной в обол. NDX, ВЕС. ПОКОМ</v>
          </cell>
          <cell r="B41" t="str">
            <v>кг</v>
          </cell>
          <cell r="C41">
            <v>558.25099999999998</v>
          </cell>
          <cell r="D41">
            <v>568.12699999999995</v>
          </cell>
          <cell r="E41">
            <v>587.32299999999998</v>
          </cell>
          <cell r="F41">
            <v>423.42399999999998</v>
          </cell>
          <cell r="G41">
            <v>1</v>
          </cell>
          <cell r="H41">
            <v>30</v>
          </cell>
        </row>
        <row r="42">
          <cell r="A42" t="str">
            <v>251  Сосиски Баварские, ВЕС.  ПОКОМ</v>
          </cell>
          <cell r="B42" t="str">
            <v>кг</v>
          </cell>
          <cell r="C42">
            <v>145.477</v>
          </cell>
          <cell r="D42">
            <v>314.69299999999998</v>
          </cell>
          <cell r="E42">
            <v>185.03</v>
          </cell>
          <cell r="F42">
            <v>227.559</v>
          </cell>
          <cell r="G42">
            <v>1</v>
          </cell>
          <cell r="H42">
            <v>45</v>
          </cell>
        </row>
        <row r="43">
          <cell r="A43" t="str">
            <v>253  Сосиски Ганноверские   ПОКОМ</v>
          </cell>
          <cell r="B43" t="str">
            <v>кг</v>
          </cell>
          <cell r="C43">
            <v>161.66300000000001</v>
          </cell>
          <cell r="D43">
            <v>105.938</v>
          </cell>
          <cell r="E43">
            <v>137.89099999999999</v>
          </cell>
          <cell r="F43">
            <v>129.71</v>
          </cell>
          <cell r="G43">
            <v>1</v>
          </cell>
          <cell r="H43">
            <v>40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  <cell r="C44">
            <v>1918.6590000000001</v>
          </cell>
          <cell r="D44">
            <v>2094.085</v>
          </cell>
          <cell r="E44">
            <v>1840.0129999999999</v>
          </cell>
          <cell r="F44">
            <v>1790.742</v>
          </cell>
          <cell r="G44">
            <v>1</v>
          </cell>
          <cell r="H44">
            <v>40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  <cell r="C45">
            <v>146.43700000000001</v>
          </cell>
          <cell r="D45">
            <v>102.64700000000001</v>
          </cell>
          <cell r="E45">
            <v>213.85</v>
          </cell>
          <cell r="F45">
            <v>-1.4</v>
          </cell>
          <cell r="G45">
            <v>1</v>
          </cell>
          <cell r="H45">
            <v>35</v>
          </cell>
        </row>
        <row r="46">
          <cell r="A46" t="str">
            <v>259  Сосиски Сливочные Дугушка, ВЕС.   ПОКОМ</v>
          </cell>
          <cell r="B46" t="str">
            <v>кг</v>
          </cell>
          <cell r="C46">
            <v>82.537000000000006</v>
          </cell>
          <cell r="E46">
            <v>-1.25</v>
          </cell>
          <cell r="F46">
            <v>82.537000000000006</v>
          </cell>
          <cell r="G46">
            <v>1</v>
          </cell>
          <cell r="H46">
            <v>45</v>
          </cell>
        </row>
        <row r="47">
          <cell r="A47" t="str">
            <v>263  Шпикачки Стародворские, ВЕС.  ПОКОМ</v>
          </cell>
          <cell r="B47" t="str">
            <v>кг</v>
          </cell>
          <cell r="C47">
            <v>264.87099999999998</v>
          </cell>
          <cell r="D47">
            <v>260.916</v>
          </cell>
          <cell r="E47">
            <v>272.983</v>
          </cell>
          <cell r="F47">
            <v>196.31299999999999</v>
          </cell>
          <cell r="G47">
            <v>1</v>
          </cell>
          <cell r="H47">
            <v>30</v>
          </cell>
        </row>
        <row r="48">
          <cell r="A48" t="str">
            <v>265  Колбаса Балыкбургская, ВЕС, ТМ Баварушка  ПОКОМ</v>
          </cell>
          <cell r="B48" t="str">
            <v>кг</v>
          </cell>
          <cell r="C48">
            <v>4.9509999999999996</v>
          </cell>
          <cell r="D48">
            <v>63.911000000000001</v>
          </cell>
          <cell r="E48">
            <v>18.512</v>
          </cell>
          <cell r="F48">
            <v>45.399000000000001</v>
          </cell>
          <cell r="G48">
            <v>1</v>
          </cell>
          <cell r="H48">
            <v>45</v>
          </cell>
        </row>
        <row r="49">
          <cell r="A49" t="str">
            <v>266  Колбаса Филейбургская с сочным окороком, ВЕС, ТМ Баварушка  ПОКОМ</v>
          </cell>
          <cell r="B49" t="str">
            <v>кг</v>
          </cell>
          <cell r="C49">
            <v>71.599000000000004</v>
          </cell>
          <cell r="D49">
            <v>184.14599999999999</v>
          </cell>
          <cell r="E49">
            <v>41.99</v>
          </cell>
          <cell r="F49">
            <v>181.47800000000001</v>
          </cell>
          <cell r="G49">
            <v>1</v>
          </cell>
          <cell r="H49">
            <v>45</v>
          </cell>
        </row>
        <row r="50">
          <cell r="A50" t="str">
            <v>267  Колбаса Салями Филейбургская зернистая, оболочка фиброуз, ВЕС, ТМ Баварушка  ПОКОМ</v>
          </cell>
          <cell r="B50" t="str">
            <v>кг</v>
          </cell>
          <cell r="C50">
            <v>145.506</v>
          </cell>
          <cell r="D50">
            <v>168.01400000000001</v>
          </cell>
          <cell r="E50">
            <v>76.23</v>
          </cell>
          <cell r="F50">
            <v>152.58199999999999</v>
          </cell>
          <cell r="G50">
            <v>1</v>
          </cell>
          <cell r="H50">
            <v>45</v>
          </cell>
        </row>
        <row r="51">
          <cell r="A51" t="str">
            <v>268  Сосиски Филейбургские с филе сочного окорока, ВЕС, ТМ Баварушка  ПОКОМ</v>
          </cell>
          <cell r="B51" t="str">
            <v>кг</v>
          </cell>
          <cell r="C51">
            <v>28.666</v>
          </cell>
          <cell r="E51">
            <v>20.385999999999999</v>
          </cell>
          <cell r="F51">
            <v>4.1289999999999996</v>
          </cell>
          <cell r="G51">
            <v>1</v>
          </cell>
          <cell r="H51">
            <v>45</v>
          </cell>
        </row>
        <row r="52">
          <cell r="A52" t="str">
            <v>273  Сосиски Сочинки с сочной грудинкой, МГС 0.4кг,   ПОКОМ</v>
          </cell>
          <cell r="B52" t="str">
            <v>шт</v>
          </cell>
          <cell r="C52">
            <v>1670</v>
          </cell>
          <cell r="D52">
            <v>2784</v>
          </cell>
          <cell r="E52">
            <v>2030</v>
          </cell>
          <cell r="F52">
            <v>2065</v>
          </cell>
          <cell r="G52">
            <v>0.4</v>
          </cell>
          <cell r="H52">
            <v>45</v>
          </cell>
        </row>
        <row r="53">
          <cell r="A53" t="str">
            <v>276  Колбаса Сливушка ТМ Вязанка в оболочке полиамид 0,45 кг  ПОКОМ</v>
          </cell>
          <cell r="B53" t="str">
            <v>шт</v>
          </cell>
          <cell r="C53">
            <v>226.56200000000001</v>
          </cell>
          <cell r="D53">
            <v>320</v>
          </cell>
          <cell r="E53">
            <v>211</v>
          </cell>
          <cell r="F53">
            <v>234.56200000000001</v>
          </cell>
          <cell r="G53">
            <v>0.45</v>
          </cell>
          <cell r="H53">
            <v>50</v>
          </cell>
        </row>
        <row r="54">
          <cell r="A54" t="str">
            <v>283  Сосиски Сочинки, ВЕС, ТМ Стародворье ПОКОМ</v>
          </cell>
          <cell r="B54" t="str">
            <v>кг</v>
          </cell>
          <cell r="C54">
            <v>1228.357</v>
          </cell>
          <cell r="D54">
            <v>898.096</v>
          </cell>
          <cell r="E54">
            <v>1023.4160000000001</v>
          </cell>
          <cell r="F54">
            <v>935.78</v>
          </cell>
          <cell r="G54">
            <v>1</v>
          </cell>
          <cell r="H54">
            <v>45</v>
          </cell>
        </row>
        <row r="55">
          <cell r="A55" t="str">
            <v>296  Колбаса Мясорубская с рубленой грудинкой 0,35кг срез ТМ Стародворье  ПОКОМ</v>
          </cell>
          <cell r="B55" t="str">
            <v>шт</v>
          </cell>
          <cell r="C55">
            <v>627</v>
          </cell>
          <cell r="D55">
            <v>726</v>
          </cell>
          <cell r="E55">
            <v>582</v>
          </cell>
          <cell r="F55">
            <v>650</v>
          </cell>
          <cell r="G55">
            <v>0.35</v>
          </cell>
          <cell r="H55">
            <v>40</v>
          </cell>
        </row>
        <row r="56">
          <cell r="A56" t="str">
            <v>297  Колбаса Мясорубская с рубленой грудинкой ВЕС ТМ Стародворье  ПОКОМ</v>
          </cell>
          <cell r="B56" t="str">
            <v>кг</v>
          </cell>
          <cell r="C56">
            <v>305.39499999999998</v>
          </cell>
          <cell r="D56">
            <v>301.47699999999998</v>
          </cell>
          <cell r="E56">
            <v>297.23599999999999</v>
          </cell>
          <cell r="F56">
            <v>238.94300000000001</v>
          </cell>
          <cell r="G56">
            <v>1</v>
          </cell>
          <cell r="H56">
            <v>40</v>
          </cell>
        </row>
        <row r="57">
          <cell r="A57" t="str">
            <v>301  Сосиски Сочинки по-баварски с сыром,  0.4кг, ТМ Стародворье  ПОКОМ</v>
          </cell>
          <cell r="B57" t="str">
            <v>шт</v>
          </cell>
          <cell r="C57">
            <v>974</v>
          </cell>
          <cell r="D57">
            <v>1788</v>
          </cell>
          <cell r="E57">
            <v>1373</v>
          </cell>
          <cell r="F57">
            <v>1278</v>
          </cell>
          <cell r="G57">
            <v>0.4</v>
          </cell>
          <cell r="H57">
            <v>40</v>
          </cell>
        </row>
        <row r="58">
          <cell r="A58" t="str">
            <v>302  Сосиски Сочинки по-баварски,  0.4кг, ТМ Стародворье  ПОКОМ</v>
          </cell>
          <cell r="B58" t="str">
            <v>шт</v>
          </cell>
          <cell r="C58">
            <v>1200</v>
          </cell>
          <cell r="D58">
            <v>918</v>
          </cell>
          <cell r="E58">
            <v>1097</v>
          </cell>
          <cell r="F58">
            <v>908</v>
          </cell>
          <cell r="G58">
            <v>0.4</v>
          </cell>
          <cell r="H58">
            <v>45</v>
          </cell>
        </row>
        <row r="59">
          <cell r="A59" t="str">
            <v>309  Сосиски Сочинки с сыром 0,4 кг ТМ Стародворье  ПОКОМ</v>
          </cell>
          <cell r="B59" t="str">
            <v>шт</v>
          </cell>
          <cell r="C59">
            <v>765</v>
          </cell>
          <cell r="D59">
            <v>858</v>
          </cell>
          <cell r="E59">
            <v>838</v>
          </cell>
          <cell r="F59">
            <v>627</v>
          </cell>
          <cell r="G59">
            <v>0.4</v>
          </cell>
          <cell r="H59">
            <v>40</v>
          </cell>
        </row>
        <row r="60">
          <cell r="A60" t="str">
            <v>312  Ветчина Филейская ТМ Вязанка ТС Столичная ВЕС  ПОКОМ</v>
          </cell>
          <cell r="B60" t="str">
            <v>кг</v>
          </cell>
          <cell r="C60">
            <v>764.05</v>
          </cell>
          <cell r="D60">
            <v>624.46500000000003</v>
          </cell>
          <cell r="E60">
            <v>785.59100000000001</v>
          </cell>
          <cell r="F60">
            <v>462.267</v>
          </cell>
          <cell r="G60">
            <v>1</v>
          </cell>
          <cell r="H60">
            <v>50</v>
          </cell>
        </row>
        <row r="61">
          <cell r="A61" t="str">
            <v>313 Колбаса вареная Молокуша ТМ Вязанка в оболочке полиамид. ВЕС  ПОКОМ</v>
          </cell>
          <cell r="B61" t="str">
            <v>кг</v>
          </cell>
          <cell r="C61">
            <v>793.30600000000004</v>
          </cell>
          <cell r="D61">
            <v>797.06</v>
          </cell>
          <cell r="E61">
            <v>720.56399999999996</v>
          </cell>
          <cell r="F61">
            <v>701.43299999999999</v>
          </cell>
          <cell r="G61">
            <v>1</v>
          </cell>
          <cell r="H61">
            <v>50</v>
          </cell>
        </row>
        <row r="62">
          <cell r="A62" t="str">
            <v>314 Колбаса вареная Филейская ТМ Вязанка ТС Классическая в оболочке полиамид.  ПОКОМ</v>
          </cell>
          <cell r="B62" t="str">
            <v>кг</v>
          </cell>
          <cell r="C62">
            <v>411.47699999999998</v>
          </cell>
          <cell r="D62">
            <v>572.81500000000005</v>
          </cell>
          <cell r="E62">
            <v>452.964</v>
          </cell>
          <cell r="F62">
            <v>448.95400000000001</v>
          </cell>
          <cell r="G62">
            <v>1</v>
          </cell>
          <cell r="H62">
            <v>55</v>
          </cell>
        </row>
        <row r="63">
          <cell r="A63" t="str">
            <v>316 Колбаса варенокоиз мяса птицы Сервелат Пражский ТМ Зареченские ТС Зареченские  ПОКОМ</v>
          </cell>
          <cell r="B63" t="str">
            <v>кг</v>
          </cell>
          <cell r="G63">
            <v>1</v>
          </cell>
          <cell r="H63">
            <v>40</v>
          </cell>
        </row>
        <row r="64">
          <cell r="A64" t="str">
            <v>317 Колбаса Сервелат Рижский ТМ Зареченские ТС Зареченские  фиброуз в вакуумной у  ПОКОМ</v>
          </cell>
          <cell r="B64" t="str">
            <v>кг</v>
          </cell>
          <cell r="G64">
            <v>1</v>
          </cell>
          <cell r="H64">
            <v>40</v>
          </cell>
        </row>
        <row r="65">
          <cell r="A65" t="str">
            <v>318 Сосиски Датские ТМ Зареченские колбасы ТС Зареченские п полиамид в модифициров  ПОКОМ</v>
          </cell>
          <cell r="B65" t="str">
            <v>кг</v>
          </cell>
          <cell r="G65">
            <v>0</v>
          </cell>
          <cell r="H65">
            <v>40</v>
          </cell>
        </row>
        <row r="66">
          <cell r="A66" t="str">
            <v>320  Сосиски Сочинки с сочным окороком 0,4 кг ТМ Стародворье  ПОКОМ</v>
          </cell>
          <cell r="B66" t="str">
            <v>шт</v>
          </cell>
          <cell r="C66">
            <v>1462</v>
          </cell>
          <cell r="D66">
            <v>2862</v>
          </cell>
          <cell r="E66">
            <v>1986</v>
          </cell>
          <cell r="F66">
            <v>2086</v>
          </cell>
          <cell r="G66">
            <v>0.4</v>
          </cell>
          <cell r="H66">
            <v>45</v>
          </cell>
        </row>
        <row r="67">
          <cell r="A67" t="str">
            <v>322 Сосиски Сочинки с сыром ТМ Стародворье в оболочке  ПОКОМ</v>
          </cell>
          <cell r="B67" t="str">
            <v>кг</v>
          </cell>
          <cell r="C67">
            <v>138.63999999999999</v>
          </cell>
          <cell r="D67">
            <v>264.11700000000002</v>
          </cell>
          <cell r="E67">
            <v>276.99099999999999</v>
          </cell>
          <cell r="F67">
            <v>66.849999999999994</v>
          </cell>
          <cell r="G67">
            <v>1</v>
          </cell>
          <cell r="H67">
            <v>40</v>
          </cell>
        </row>
        <row r="68">
          <cell r="A68" t="str">
            <v>325 Колбаса Сервелат Мясорубский ТМ Стародворье с мелкорубленным окороком 0,35 кг  ПОКОМ</v>
          </cell>
          <cell r="B68" t="str">
            <v>шт</v>
          </cell>
          <cell r="C68">
            <v>775</v>
          </cell>
          <cell r="D68">
            <v>1404</v>
          </cell>
          <cell r="E68">
            <v>1056</v>
          </cell>
          <cell r="F68">
            <v>1039</v>
          </cell>
          <cell r="G68">
            <v>0.35</v>
          </cell>
          <cell r="H68">
            <v>40</v>
          </cell>
        </row>
        <row r="69">
          <cell r="A69" t="str">
            <v>339  Колбаса вареная Филейская ТМ Вязанка ТС Классическая, 0,40 кг.  ПОКОМ</v>
          </cell>
          <cell r="B69" t="str">
            <v>шт</v>
          </cell>
          <cell r="C69">
            <v>310</v>
          </cell>
          <cell r="D69">
            <v>330</v>
          </cell>
          <cell r="E69">
            <v>316.8</v>
          </cell>
          <cell r="F69">
            <v>267.2</v>
          </cell>
          <cell r="G69">
            <v>0.4</v>
          </cell>
          <cell r="H69">
            <v>50</v>
          </cell>
        </row>
        <row r="70">
          <cell r="A70" t="str">
            <v>350 Сосиски Молокуши миникушай ТМ Вязанка в оболочке амицел в модифиц газовой среде 0,45 кг  Поком</v>
          </cell>
          <cell r="B70" t="str">
            <v>шт</v>
          </cell>
          <cell r="C70">
            <v>399</v>
          </cell>
          <cell r="D70">
            <v>414</v>
          </cell>
          <cell r="E70">
            <v>334</v>
          </cell>
          <cell r="F70">
            <v>383</v>
          </cell>
          <cell r="G70">
            <v>0.45</v>
          </cell>
          <cell r="H70">
            <v>45</v>
          </cell>
        </row>
        <row r="71">
          <cell r="A71" t="str">
            <v>352  Сардельки Сочинки с сыром 0,4 кг ТМ Стародворье   ПОКОМ</v>
          </cell>
          <cell r="B71" t="str">
            <v>шт</v>
          </cell>
          <cell r="C71">
            <v>261</v>
          </cell>
          <cell r="D71">
            <v>282</v>
          </cell>
          <cell r="E71">
            <v>211</v>
          </cell>
          <cell r="F71">
            <v>238</v>
          </cell>
          <cell r="G71">
            <v>0.4</v>
          </cell>
          <cell r="H71">
            <v>40</v>
          </cell>
        </row>
        <row r="72">
          <cell r="A72" t="str">
            <v>358 Колбаса Сервелат Мясорубский ТМ Стародворье с мелкорубленным окороком в вак упак  ПОКОМ</v>
          </cell>
          <cell r="B72" t="str">
            <v>кг</v>
          </cell>
          <cell r="C72">
            <v>468.29700000000003</v>
          </cell>
          <cell r="D72">
            <v>168.398</v>
          </cell>
          <cell r="E72">
            <v>372.36399999999998</v>
          </cell>
          <cell r="F72">
            <v>210.50800000000001</v>
          </cell>
          <cell r="G72">
            <v>1</v>
          </cell>
          <cell r="H72">
            <v>40</v>
          </cell>
        </row>
        <row r="73">
          <cell r="A73" t="str">
            <v>363 Сардельки Филейские Вязанка ТМ Вязанка в обол NDX  ПОКОМ</v>
          </cell>
          <cell r="B73" t="str">
            <v>кг</v>
          </cell>
          <cell r="C73">
            <v>330.77699999999999</v>
          </cell>
          <cell r="D73">
            <v>158.654</v>
          </cell>
          <cell r="E73">
            <v>237.55099999999999</v>
          </cell>
          <cell r="F73">
            <v>184.61</v>
          </cell>
          <cell r="G73">
            <v>1</v>
          </cell>
          <cell r="H73">
            <v>30</v>
          </cell>
        </row>
        <row r="74">
          <cell r="A74" t="str">
            <v>367 Вареные колбасы Молокуша Вязанка Фикс.вес 0,45 п/а Вязанка  ПОКОМ</v>
          </cell>
          <cell r="B74" t="str">
            <v>шт</v>
          </cell>
          <cell r="C74">
            <v>495</v>
          </cell>
          <cell r="D74">
            <v>340</v>
          </cell>
          <cell r="E74">
            <v>484</v>
          </cell>
          <cell r="F74">
            <v>275</v>
          </cell>
          <cell r="G74">
            <v>0.45</v>
          </cell>
          <cell r="H74">
            <v>50</v>
          </cell>
        </row>
        <row r="75">
          <cell r="A75" t="str">
            <v>369 Колбаса Сливушка ТМ Вязанка в оболочке полиамид вес.  ПОКОМ</v>
          </cell>
          <cell r="B75" t="str">
            <v>кг</v>
          </cell>
          <cell r="C75">
            <v>924.12</v>
          </cell>
          <cell r="D75">
            <v>803.03</v>
          </cell>
          <cell r="E75">
            <v>917.85</v>
          </cell>
          <cell r="F75">
            <v>666.05200000000002</v>
          </cell>
          <cell r="G75">
            <v>1</v>
          </cell>
          <cell r="H75">
            <v>50</v>
          </cell>
        </row>
        <row r="76">
          <cell r="A76" t="str">
            <v>370 Ветчина Сливушка с индейкой ТМ Вязанка в оболочке полиамид.</v>
          </cell>
          <cell r="B76" t="str">
            <v>кг</v>
          </cell>
          <cell r="C76">
            <v>55.634999999999998</v>
          </cell>
          <cell r="D76">
            <v>197.10300000000001</v>
          </cell>
          <cell r="E76">
            <v>80.287999999999997</v>
          </cell>
          <cell r="F76">
            <v>165.25800000000001</v>
          </cell>
          <cell r="G76">
            <v>1</v>
          </cell>
          <cell r="H76">
            <v>50</v>
          </cell>
        </row>
        <row r="77">
          <cell r="A77" t="str">
            <v>371  Сосиски Сочинки Молочные 0,4 кг ТМ Стародворье  ПОКОМ</v>
          </cell>
          <cell r="B77" t="str">
            <v>шт</v>
          </cell>
          <cell r="C77">
            <v>974</v>
          </cell>
          <cell r="D77">
            <v>1506</v>
          </cell>
          <cell r="E77">
            <v>1176</v>
          </cell>
          <cell r="F77">
            <v>1115</v>
          </cell>
          <cell r="G77">
            <v>0.4</v>
          </cell>
          <cell r="H77">
            <v>40</v>
          </cell>
        </row>
        <row r="78">
          <cell r="A78" t="str">
            <v>372  Сосиски Сочинки Сливочные 0,4 кг ТМ Стародворье  ПОКОМ</v>
          </cell>
          <cell r="B78" t="str">
            <v>шт</v>
          </cell>
          <cell r="C78">
            <v>878</v>
          </cell>
          <cell r="D78">
            <v>1338</v>
          </cell>
          <cell r="E78">
            <v>1064</v>
          </cell>
          <cell r="F78">
            <v>932</v>
          </cell>
          <cell r="G78">
            <v>0.4</v>
          </cell>
          <cell r="H78">
            <v>40</v>
          </cell>
        </row>
        <row r="79">
          <cell r="A79" t="str">
            <v>373 Ветчины «Филейская» Фикс.вес 0,45 Вектор ТМ «Вязанка»  Поком</v>
          </cell>
          <cell r="B79" t="str">
            <v>шт</v>
          </cell>
          <cell r="C79">
            <v>4</v>
          </cell>
          <cell r="D79">
            <v>12</v>
          </cell>
          <cell r="E79">
            <v>3</v>
          </cell>
          <cell r="F79">
            <v>13</v>
          </cell>
          <cell r="G79">
            <v>0.45</v>
          </cell>
          <cell r="H79">
            <v>50</v>
          </cell>
        </row>
        <row r="80">
          <cell r="A80" t="str">
            <v>376  Сардельки Сочинки с сочным окороком ТМ Стародворье полиамид мгс ф/в 0,4 кг СК3</v>
          </cell>
          <cell r="B80" t="str">
            <v>шт</v>
          </cell>
          <cell r="C80">
            <v>300</v>
          </cell>
          <cell r="D80">
            <v>270</v>
          </cell>
          <cell r="E80">
            <v>331</v>
          </cell>
          <cell r="F80">
            <v>199</v>
          </cell>
          <cell r="G80">
            <v>0</v>
          </cell>
          <cell r="H80">
            <v>40</v>
          </cell>
        </row>
        <row r="81">
          <cell r="A81" t="str">
            <v>381  Сардельки Сочинки 0,4кг ТМ Стародворье  ПОКОМ</v>
          </cell>
          <cell r="B81" t="str">
            <v>шт</v>
          </cell>
          <cell r="E81">
            <v>331</v>
          </cell>
          <cell r="F81">
            <v>199</v>
          </cell>
          <cell r="G81">
            <v>0.4</v>
          </cell>
          <cell r="H81">
            <v>40</v>
          </cell>
        </row>
        <row r="82">
          <cell r="A82" t="str">
            <v>383 Колбаса Сочинка по-европейски с сочной грудиной ТМ Стародворье в оболочке фиброуз в ва  Поком</v>
          </cell>
          <cell r="B82" t="str">
            <v>кг</v>
          </cell>
          <cell r="C82">
            <v>1031.135</v>
          </cell>
          <cell r="D82">
            <v>249.529</v>
          </cell>
          <cell r="E82">
            <v>657.07299999999998</v>
          </cell>
          <cell r="F82">
            <v>504.82</v>
          </cell>
          <cell r="G82">
            <v>1</v>
          </cell>
          <cell r="H82">
            <v>40</v>
          </cell>
        </row>
        <row r="83">
          <cell r="A83" t="str">
            <v>384  Колбаса Сочинка по-фински с сочным окороком ТМ Стародворье в оболочке фиброуз в ва  Поком</v>
          </cell>
          <cell r="B83" t="str">
            <v>кг</v>
          </cell>
          <cell r="C83">
            <v>689.66200000000003</v>
          </cell>
          <cell r="D83">
            <v>189.95599999999999</v>
          </cell>
          <cell r="E83">
            <v>469.57100000000003</v>
          </cell>
          <cell r="F83">
            <v>300.77300000000002</v>
          </cell>
          <cell r="G83">
            <v>1</v>
          </cell>
          <cell r="H83">
            <v>40</v>
          </cell>
        </row>
        <row r="84">
          <cell r="A84" t="str">
            <v>391 Вареные колбасы «Докторская ГОСТ» Фикс.вес 0,37 п/а ТМ «Вязанка»  Поком</v>
          </cell>
          <cell r="B84" t="str">
            <v>шт</v>
          </cell>
          <cell r="C84">
            <v>411</v>
          </cell>
          <cell r="D84">
            <v>420</v>
          </cell>
          <cell r="E84">
            <v>381</v>
          </cell>
          <cell r="F84">
            <v>365</v>
          </cell>
          <cell r="G84">
            <v>0.37</v>
          </cell>
          <cell r="H84">
            <v>50</v>
          </cell>
        </row>
        <row r="85">
          <cell r="A85" t="str">
            <v>392 Вареные колбасы «Докторская ГОСТ» Фикс.вес 0,6 Вектор ТМ «Дугушка»  Поком</v>
          </cell>
          <cell r="B85" t="str">
            <v>шт</v>
          </cell>
          <cell r="C85">
            <v>337</v>
          </cell>
          <cell r="E85">
            <v>277</v>
          </cell>
          <cell r="F85">
            <v>56</v>
          </cell>
          <cell r="G85">
            <v>0.6</v>
          </cell>
          <cell r="H85">
            <v>55</v>
          </cell>
        </row>
        <row r="86">
          <cell r="A86" t="str">
            <v>393 Ветчины Сливушка с индейкой Вязанка Фикс.вес 0,4 П/а Вязанка  Поком</v>
          </cell>
          <cell r="B86" t="str">
            <v>шт</v>
          </cell>
          <cell r="C86">
            <v>193</v>
          </cell>
          <cell r="D86">
            <v>216</v>
          </cell>
          <cell r="E86">
            <v>163</v>
          </cell>
          <cell r="F86">
            <v>203</v>
          </cell>
          <cell r="G86">
            <v>0.4</v>
          </cell>
          <cell r="H86">
            <v>50</v>
          </cell>
        </row>
        <row r="87">
          <cell r="A87" t="str">
            <v>394 Ветчина Сочинка с сочным окороком ТМ Стародворье полиамид ф/в 0,35 кг  Поком</v>
          </cell>
          <cell r="B87" t="str">
            <v>шт</v>
          </cell>
          <cell r="C87">
            <v>340</v>
          </cell>
          <cell r="D87">
            <v>108</v>
          </cell>
          <cell r="E87">
            <v>225</v>
          </cell>
          <cell r="F87">
            <v>171</v>
          </cell>
          <cell r="G87">
            <v>0.35</v>
          </cell>
          <cell r="H87">
            <v>50</v>
          </cell>
        </row>
        <row r="88">
          <cell r="A88" t="str">
            <v>395 Ветчины «Дугушка» Фикс.вес 0,6 П/а ТМ «Дугушка»  Поком</v>
          </cell>
          <cell r="B88" t="str">
            <v>шт</v>
          </cell>
          <cell r="C88">
            <v>479</v>
          </cell>
          <cell r="D88">
            <v>432</v>
          </cell>
          <cell r="E88">
            <v>397</v>
          </cell>
          <cell r="F88">
            <v>484</v>
          </cell>
          <cell r="G88">
            <v>0.6</v>
          </cell>
          <cell r="H88">
            <v>55</v>
          </cell>
        </row>
        <row r="89">
          <cell r="A89" t="str">
            <v>396 Сардельки «Филейские» Фикс.вес 0,4 NDX мгс ТМ «Вязанка»</v>
          </cell>
          <cell r="B89" t="str">
            <v>шт</v>
          </cell>
          <cell r="C89">
            <v>46</v>
          </cell>
          <cell r="E89">
            <v>36</v>
          </cell>
          <cell r="F89">
            <v>4</v>
          </cell>
          <cell r="G89">
            <v>0.4</v>
          </cell>
          <cell r="H89">
            <v>30</v>
          </cell>
        </row>
        <row r="90">
          <cell r="A90" t="str">
            <v>397 Сосиски Сливочные по-стародворски Бордо Фикс.вес 0,45 П/а мгс Стародворье  Поком</v>
          </cell>
          <cell r="B90" t="str">
            <v>шт</v>
          </cell>
          <cell r="C90">
            <v>114</v>
          </cell>
          <cell r="E90">
            <v>84</v>
          </cell>
          <cell r="F90">
            <v>18</v>
          </cell>
          <cell r="G90">
            <v>0.45</v>
          </cell>
          <cell r="H90">
            <v>40</v>
          </cell>
        </row>
        <row r="91">
          <cell r="A91" t="str">
            <v>398 Сосиски Молочные Дугушки Дугушка Весовые П/а мгс Дугушка  Поком</v>
          </cell>
          <cell r="B91" t="str">
            <v>кг</v>
          </cell>
          <cell r="C91">
            <v>236.68</v>
          </cell>
          <cell r="E91">
            <v>45.573999999999998</v>
          </cell>
          <cell r="F91">
            <v>173.43799999999999</v>
          </cell>
          <cell r="G91">
            <v>1</v>
          </cell>
          <cell r="H91">
            <v>45</v>
          </cell>
        </row>
        <row r="92">
          <cell r="A92" t="str">
            <v>408 Вареные колбасы Сливушка Вязанка Фикс.вес 0,375 П/а Вязанка  Поком</v>
          </cell>
          <cell r="B92" t="str">
            <v>шт</v>
          </cell>
          <cell r="D92">
            <v>4</v>
          </cell>
          <cell r="E92">
            <v>4</v>
          </cell>
          <cell r="G92">
            <v>0</v>
          </cell>
          <cell r="H92" t="e">
            <v>#N/A</v>
          </cell>
        </row>
        <row r="93">
          <cell r="A93" t="str">
            <v>417 П/к колбасы «Сочинка рубленая с сочным окороком» Весовой фиброуз ТМ «Стародворье»  Поком</v>
          </cell>
          <cell r="B93" t="str">
            <v>кг</v>
          </cell>
          <cell r="C93">
            <v>468.34699999999998</v>
          </cell>
          <cell r="D93">
            <v>92.867000000000004</v>
          </cell>
          <cell r="E93">
            <v>369.87400000000002</v>
          </cell>
          <cell r="F93">
            <v>153.62799999999999</v>
          </cell>
          <cell r="G93">
            <v>1</v>
          </cell>
          <cell r="H93">
            <v>40</v>
          </cell>
        </row>
        <row r="94">
          <cell r="A94" t="str">
            <v>446 Сосиски Баварские с сыром 0,35 кг. ТМ Стародворье в оболочке айпил в модифи газовой среде  Поком</v>
          </cell>
          <cell r="B94" t="str">
            <v>шт</v>
          </cell>
          <cell r="C94">
            <v>20</v>
          </cell>
          <cell r="F94">
            <v>20</v>
          </cell>
          <cell r="G94">
            <v>0.35</v>
          </cell>
          <cell r="H94">
            <v>40</v>
          </cell>
        </row>
        <row r="95">
          <cell r="A95" t="str">
            <v>451 Сосиски «Баварские» Фикс.вес 0,35 П/а ТМ «Стародворье»  Поком</v>
          </cell>
          <cell r="B95" t="str">
            <v>шт</v>
          </cell>
          <cell r="E95">
            <v>16</v>
          </cell>
          <cell r="F95">
            <v>17</v>
          </cell>
          <cell r="G95">
            <v>0.35</v>
          </cell>
          <cell r="H95">
            <v>45</v>
          </cell>
        </row>
        <row r="96">
          <cell r="A96" t="str">
            <v>458 Колбаса Балыкбургская ТМ Баварушка с мраморным балыком в оболочке черева в вакуу 0,11 кг.  Поком</v>
          </cell>
          <cell r="B96" t="str">
            <v>шт</v>
          </cell>
          <cell r="C96">
            <v>51</v>
          </cell>
          <cell r="E96">
            <v>42</v>
          </cell>
          <cell r="F96">
            <v>5</v>
          </cell>
          <cell r="G96">
            <v>0.11</v>
          </cell>
          <cell r="H96">
            <v>150</v>
          </cell>
        </row>
        <row r="97">
          <cell r="A97" t="str">
            <v>460  Сосиски Баварские ТМ Стародворье 0,35 кг ПОКОМ</v>
          </cell>
          <cell r="B97" t="str">
            <v>шт</v>
          </cell>
          <cell r="C97">
            <v>37</v>
          </cell>
          <cell r="E97">
            <v>16</v>
          </cell>
          <cell r="F97">
            <v>17</v>
          </cell>
          <cell r="G97">
            <v>0</v>
          </cell>
          <cell r="H97" t="e">
            <v>#N/A</v>
          </cell>
        </row>
        <row r="98">
          <cell r="A98" t="str">
            <v>470 Колбаса Любительская ТМ Вязанка в оболочке полиамид.Мясной продукт категории А.  Поком</v>
          </cell>
          <cell r="B98" t="str">
            <v>кг</v>
          </cell>
          <cell r="C98">
            <v>324.971</v>
          </cell>
          <cell r="D98">
            <v>223.00800000000001</v>
          </cell>
          <cell r="E98">
            <v>319.315</v>
          </cell>
          <cell r="F98">
            <v>190.07400000000001</v>
          </cell>
          <cell r="G98">
            <v>1</v>
          </cell>
          <cell r="H98">
            <v>50</v>
          </cell>
        </row>
        <row r="99">
          <cell r="A99" t="str">
            <v>479 Колбаса Филедворская ТМ Стародворье в оболочке полиамид.  Поком</v>
          </cell>
          <cell r="B99" t="str">
            <v>кг</v>
          </cell>
          <cell r="C99">
            <v>53.143999999999998</v>
          </cell>
          <cell r="D99">
            <v>243.78</v>
          </cell>
          <cell r="E99">
            <v>185.17400000000001</v>
          </cell>
          <cell r="F99">
            <v>71.355999999999995</v>
          </cell>
          <cell r="G99">
            <v>1</v>
          </cell>
          <cell r="H99">
            <v>55</v>
          </cell>
        </row>
        <row r="100">
          <cell r="A100" t="str">
            <v>480 Колбаса Молочная Стародворская ТМ Стародворье с молоком в оболочке полиамид  Поком</v>
          </cell>
          <cell r="B100" t="str">
            <v>кг</v>
          </cell>
          <cell r="C100">
            <v>285.55099999999999</v>
          </cell>
          <cell r="D100">
            <v>288.98</v>
          </cell>
          <cell r="E100">
            <v>238.19200000000001</v>
          </cell>
          <cell r="F100">
            <v>282.28500000000003</v>
          </cell>
          <cell r="G100">
            <v>1</v>
          </cell>
          <cell r="H100">
            <v>55</v>
          </cell>
        </row>
        <row r="101">
          <cell r="A101" t="str">
            <v>484 Колбаса Филедворская ТМ Стародворье в оболочке полиамид 0,4 кг.  Поком</v>
          </cell>
          <cell r="B101" t="str">
            <v>шт</v>
          </cell>
          <cell r="C101">
            <v>45</v>
          </cell>
          <cell r="D101">
            <v>40</v>
          </cell>
          <cell r="E101">
            <v>33</v>
          </cell>
          <cell r="F101">
            <v>45</v>
          </cell>
          <cell r="G101">
            <v>0.4</v>
          </cell>
          <cell r="H101">
            <v>55</v>
          </cell>
        </row>
        <row r="102">
          <cell r="A102" t="str">
            <v>486 Колбаса Стародворская ТМ Стародворье со шпиком в оболочке полиамид. ВЕС  Поком</v>
          </cell>
          <cell r="B102" t="str">
            <v>кг</v>
          </cell>
          <cell r="C102">
            <v>1.4379999999999999</v>
          </cell>
          <cell r="F102">
            <v>1.4379999999999999</v>
          </cell>
          <cell r="G102">
            <v>0</v>
          </cell>
          <cell r="H102" t="e">
            <v>#N/A</v>
          </cell>
        </row>
        <row r="103">
          <cell r="A103" t="str">
            <v>488 Колбаса Молочная Стародворская ТМ Стародворье с молоком в оболочке полиамид 0,4кг.  Поком</v>
          </cell>
          <cell r="B103" t="str">
            <v>шт</v>
          </cell>
          <cell r="C103">
            <v>38</v>
          </cell>
          <cell r="D103">
            <v>34</v>
          </cell>
          <cell r="E103">
            <v>14</v>
          </cell>
          <cell r="F103">
            <v>45</v>
          </cell>
          <cell r="G103">
            <v>0.4</v>
          </cell>
          <cell r="H103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5.85546875" style="8" customWidth="1"/>
    <col min="8" max="8" width="5.28515625" style="29" customWidth="1"/>
    <col min="9" max="9" width="12.85546875" customWidth="1"/>
    <col min="10" max="11" width="6.85546875" customWidth="1"/>
    <col min="12" max="13" width="1" customWidth="1"/>
    <col min="14" max="17" width="6.85546875" customWidth="1"/>
    <col min="18" max="18" width="21.7109375" customWidth="1"/>
    <col min="19" max="20" width="5.140625" customWidth="1"/>
    <col min="21" max="26" width="6.7109375" customWidth="1"/>
    <col min="27" max="27" width="46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6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174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25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175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16030.358</v>
      </c>
      <c r="F5" s="4">
        <f>SUM(F6:F499)</f>
        <v>18575.754000000001</v>
      </c>
      <c r="G5" s="6"/>
      <c r="H5" s="25"/>
      <c r="I5" s="1"/>
      <c r="J5" s="4">
        <f t="shared" ref="J5:Q5" si="0">SUM(J6:J499)</f>
        <v>15958.396999999999</v>
      </c>
      <c r="K5" s="4">
        <f t="shared" si="0"/>
        <v>71.9609999999998</v>
      </c>
      <c r="L5" s="4">
        <f t="shared" si="0"/>
        <v>0</v>
      </c>
      <c r="M5" s="4">
        <f t="shared" si="0"/>
        <v>0</v>
      </c>
      <c r="N5" s="4">
        <f t="shared" si="0"/>
        <v>13376.385600000003</v>
      </c>
      <c r="O5" s="4">
        <f t="shared" si="0"/>
        <v>3206.0715999999979</v>
      </c>
      <c r="P5" s="4">
        <f t="shared" si="0"/>
        <v>6805.0613999999987</v>
      </c>
      <c r="Q5" s="4">
        <f t="shared" si="0"/>
        <v>0</v>
      </c>
      <c r="R5" s="1"/>
      <c r="S5" s="1"/>
      <c r="T5" s="1"/>
      <c r="U5" s="4">
        <f t="shared" ref="U5:Z5" si="1">SUM(U6:U499)</f>
        <v>3148.1000000000004</v>
      </c>
      <c r="V5" s="4">
        <f t="shared" si="1"/>
        <v>2717.9525999999992</v>
      </c>
      <c r="W5" s="4">
        <f t="shared" si="1"/>
        <v>2772.1314000000002</v>
      </c>
      <c r="X5" s="4">
        <f t="shared" si="1"/>
        <v>2635.5307999999991</v>
      </c>
      <c r="Y5" s="4">
        <f t="shared" si="1"/>
        <v>2595.5217999999991</v>
      </c>
      <c r="Z5" s="4">
        <f t="shared" si="1"/>
        <v>3238.8796000000007</v>
      </c>
      <c r="AA5" s="1"/>
      <c r="AB5" s="4">
        <f>SUM(AB6:AB499)</f>
        <v>5109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176.92699999999999</v>
      </c>
      <c r="D6" s="1">
        <v>80.814999999999998</v>
      </c>
      <c r="E6" s="1">
        <v>66.634</v>
      </c>
      <c r="F6" s="1">
        <v>169.36</v>
      </c>
      <c r="G6" s="6">
        <v>1</v>
      </c>
      <c r="H6" s="25">
        <v>50</v>
      </c>
      <c r="I6" s="1" t="s">
        <v>32</v>
      </c>
      <c r="J6" s="1">
        <v>63.942</v>
      </c>
      <c r="K6" s="1">
        <f t="shared" ref="K6:K36" si="2">E6-J6</f>
        <v>2.6920000000000002</v>
      </c>
      <c r="L6" s="1"/>
      <c r="M6" s="1"/>
      <c r="N6" s="1"/>
      <c r="O6" s="1">
        <f>E6/5</f>
        <v>13.3268</v>
      </c>
      <c r="P6" s="5"/>
      <c r="Q6" s="5"/>
      <c r="R6" s="1"/>
      <c r="S6" s="1">
        <f>(F6+P6+N6)/O6</f>
        <v>12.708227031245311</v>
      </c>
      <c r="T6" s="1">
        <f>(F6+N6)/O6</f>
        <v>12.708227031245311</v>
      </c>
      <c r="U6" s="1">
        <v>13.855600000000001</v>
      </c>
      <c r="V6" s="1">
        <v>19.1084</v>
      </c>
      <c r="W6" s="1">
        <v>18.775600000000001</v>
      </c>
      <c r="X6" s="1">
        <v>11.991199999999999</v>
      </c>
      <c r="Y6" s="1">
        <v>11.826000000000001</v>
      </c>
      <c r="Z6" s="1">
        <v>11.7064</v>
      </c>
      <c r="AA6" s="1"/>
      <c r="AB6" s="1">
        <f t="shared" ref="AB6:AB37" si="3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33</v>
      </c>
      <c r="B7" s="19" t="s">
        <v>31</v>
      </c>
      <c r="C7" s="19">
        <v>45.536000000000001</v>
      </c>
      <c r="D7" s="19"/>
      <c r="E7" s="19">
        <v>24.518999999999998</v>
      </c>
      <c r="F7" s="19">
        <v>19.337</v>
      </c>
      <c r="G7" s="20">
        <v>0</v>
      </c>
      <c r="H7" s="27">
        <v>30</v>
      </c>
      <c r="I7" s="19" t="s">
        <v>34</v>
      </c>
      <c r="J7" s="19">
        <v>22.6</v>
      </c>
      <c r="K7" s="19">
        <f t="shared" si="2"/>
        <v>1.9189999999999969</v>
      </c>
      <c r="L7" s="19"/>
      <c r="M7" s="19"/>
      <c r="N7" s="19"/>
      <c r="O7" s="19">
        <f t="shared" ref="O7:O69" si="4">E7/5</f>
        <v>4.9037999999999995</v>
      </c>
      <c r="P7" s="21"/>
      <c r="Q7" s="21"/>
      <c r="R7" s="19"/>
      <c r="S7" s="19">
        <f t="shared" ref="S7:S69" si="5">(F7+P7+N7)/O7</f>
        <v>3.9432684856641793</v>
      </c>
      <c r="T7" s="19">
        <f t="shared" ref="T7:T69" si="6">(F7+N7)/O7</f>
        <v>3.9432684856641793</v>
      </c>
      <c r="U7" s="19">
        <v>3.6082000000000001</v>
      </c>
      <c r="V7" s="19">
        <v>2.4618000000000002</v>
      </c>
      <c r="W7" s="19">
        <v>2.7869999999999999</v>
      </c>
      <c r="X7" s="19">
        <v>3.1663999999999999</v>
      </c>
      <c r="Y7" s="19">
        <v>2.5051999999999999</v>
      </c>
      <c r="Z7" s="19">
        <v>0</v>
      </c>
      <c r="AA7" s="22" t="s">
        <v>70</v>
      </c>
      <c r="AB7" s="19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31</v>
      </c>
      <c r="C8" s="1">
        <v>35.805</v>
      </c>
      <c r="D8" s="1">
        <v>156.59</v>
      </c>
      <c r="E8" s="1">
        <v>73.8</v>
      </c>
      <c r="F8" s="1">
        <v>113.113</v>
      </c>
      <c r="G8" s="6">
        <v>1</v>
      </c>
      <c r="H8" s="25">
        <v>45</v>
      </c>
      <c r="I8" s="1" t="s">
        <v>32</v>
      </c>
      <c r="J8" s="1">
        <v>76.7</v>
      </c>
      <c r="K8" s="1">
        <f t="shared" si="2"/>
        <v>-2.9000000000000057</v>
      </c>
      <c r="L8" s="1"/>
      <c r="M8" s="1"/>
      <c r="N8" s="1">
        <v>11.81659999999998</v>
      </c>
      <c r="O8" s="1">
        <f t="shared" si="4"/>
        <v>14.76</v>
      </c>
      <c r="P8" s="5">
        <f t="shared" ref="P8:P12" si="7">12*O8-N8-F8</f>
        <v>52.190400000000011</v>
      </c>
      <c r="Q8" s="5"/>
      <c r="R8" s="1"/>
      <c r="S8" s="1">
        <f t="shared" si="5"/>
        <v>12</v>
      </c>
      <c r="T8" s="1">
        <f t="shared" si="6"/>
        <v>8.4640650406504054</v>
      </c>
      <c r="U8" s="1">
        <v>12.5672</v>
      </c>
      <c r="V8" s="1">
        <v>14.6524</v>
      </c>
      <c r="W8" s="1">
        <v>14.6248</v>
      </c>
      <c r="X8" s="1">
        <v>8.7784000000000013</v>
      </c>
      <c r="Y8" s="1">
        <v>8.8043999999999993</v>
      </c>
      <c r="Z8" s="1">
        <v>10.131</v>
      </c>
      <c r="AA8" s="1" t="s">
        <v>36</v>
      </c>
      <c r="AB8" s="1">
        <f t="shared" si="3"/>
        <v>52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81.956999999999994</v>
      </c>
      <c r="D9" s="1">
        <v>207.124</v>
      </c>
      <c r="E9" s="1">
        <v>117.836</v>
      </c>
      <c r="F9" s="1">
        <v>150.84700000000001</v>
      </c>
      <c r="G9" s="6">
        <v>1</v>
      </c>
      <c r="H9" s="25">
        <v>45</v>
      </c>
      <c r="I9" s="1" t="s">
        <v>32</v>
      </c>
      <c r="J9" s="1">
        <v>106.95</v>
      </c>
      <c r="K9" s="1">
        <f t="shared" si="2"/>
        <v>10.885999999999996</v>
      </c>
      <c r="L9" s="1"/>
      <c r="M9" s="1"/>
      <c r="N9" s="1">
        <v>80.597199999999958</v>
      </c>
      <c r="O9" s="1">
        <f t="shared" si="4"/>
        <v>23.5672</v>
      </c>
      <c r="P9" s="5">
        <f t="shared" si="7"/>
        <v>51.36220000000003</v>
      </c>
      <c r="Q9" s="5"/>
      <c r="R9" s="1"/>
      <c r="S9" s="1">
        <f t="shared" si="5"/>
        <v>12</v>
      </c>
      <c r="T9" s="1">
        <f t="shared" si="6"/>
        <v>9.8206066057910988</v>
      </c>
      <c r="U9" s="1">
        <v>22.590399999999999</v>
      </c>
      <c r="V9" s="1">
        <v>20.5182</v>
      </c>
      <c r="W9" s="1">
        <v>22.0762</v>
      </c>
      <c r="X9" s="1">
        <v>19.709</v>
      </c>
      <c r="Y9" s="1">
        <v>16.3522</v>
      </c>
      <c r="Z9" s="1">
        <v>15.851800000000001</v>
      </c>
      <c r="AA9" s="1" t="s">
        <v>38</v>
      </c>
      <c r="AB9" s="1">
        <f t="shared" si="3"/>
        <v>51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31</v>
      </c>
      <c r="C10" s="1">
        <v>43.743000000000002</v>
      </c>
      <c r="D10" s="1"/>
      <c r="E10" s="1">
        <v>27.135999999999999</v>
      </c>
      <c r="F10" s="1">
        <v>16.606999999999999</v>
      </c>
      <c r="G10" s="6">
        <v>1</v>
      </c>
      <c r="H10" s="25">
        <f>VLOOKUP(A10,[1]Sheet!$A:$H,8,0)</f>
        <v>40</v>
      </c>
      <c r="I10" s="1" t="s">
        <v>32</v>
      </c>
      <c r="J10" s="1">
        <v>28.9</v>
      </c>
      <c r="K10" s="1">
        <f t="shared" si="2"/>
        <v>-1.7639999999999993</v>
      </c>
      <c r="L10" s="1"/>
      <c r="M10" s="1"/>
      <c r="N10" s="1">
        <v>22.161000000000001</v>
      </c>
      <c r="O10" s="1">
        <f t="shared" si="4"/>
        <v>5.4272</v>
      </c>
      <c r="P10" s="5">
        <f t="shared" si="7"/>
        <v>26.358400000000003</v>
      </c>
      <c r="Q10" s="5"/>
      <c r="R10" s="1"/>
      <c r="S10" s="1">
        <f t="shared" si="5"/>
        <v>12</v>
      </c>
      <c r="T10" s="1">
        <f t="shared" si="6"/>
        <v>7.1432783018867925</v>
      </c>
      <c r="U10" s="1">
        <v>4.3936000000000002</v>
      </c>
      <c r="V10" s="1">
        <v>1.0356000000000001</v>
      </c>
      <c r="W10" s="1">
        <v>2.5846</v>
      </c>
      <c r="X10" s="1">
        <v>4.0978000000000003</v>
      </c>
      <c r="Y10" s="1">
        <v>2.5488</v>
      </c>
      <c r="Z10" s="1">
        <v>4.5856000000000003</v>
      </c>
      <c r="AA10" s="1"/>
      <c r="AB10" s="1">
        <f t="shared" si="3"/>
        <v>26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41</v>
      </c>
      <c r="C11" s="1">
        <v>49</v>
      </c>
      <c r="D11" s="1">
        <v>252</v>
      </c>
      <c r="E11" s="1">
        <v>137</v>
      </c>
      <c r="F11" s="1">
        <v>154</v>
      </c>
      <c r="G11" s="6">
        <v>0.45</v>
      </c>
      <c r="H11" s="25">
        <v>45</v>
      </c>
      <c r="I11" s="1" t="s">
        <v>32</v>
      </c>
      <c r="J11" s="1">
        <v>167</v>
      </c>
      <c r="K11" s="1">
        <f t="shared" si="2"/>
        <v>-30</v>
      </c>
      <c r="L11" s="1"/>
      <c r="M11" s="1"/>
      <c r="N11" s="1">
        <v>117.60000000000009</v>
      </c>
      <c r="O11" s="1">
        <f t="shared" si="4"/>
        <v>27.4</v>
      </c>
      <c r="P11" s="5">
        <f t="shared" si="7"/>
        <v>57.199999999999875</v>
      </c>
      <c r="Q11" s="5"/>
      <c r="R11" s="1"/>
      <c r="S11" s="1">
        <f t="shared" si="5"/>
        <v>11.999999999999998</v>
      </c>
      <c r="T11" s="1">
        <f t="shared" si="6"/>
        <v>9.9124087591240908</v>
      </c>
      <c r="U11" s="1">
        <v>25.8</v>
      </c>
      <c r="V11" s="1">
        <v>22.4</v>
      </c>
      <c r="W11" s="1">
        <v>22.6</v>
      </c>
      <c r="X11" s="1">
        <v>15.6</v>
      </c>
      <c r="Y11" s="1">
        <v>13.2</v>
      </c>
      <c r="Z11" s="1">
        <v>14.6</v>
      </c>
      <c r="AA11" s="1" t="s">
        <v>42</v>
      </c>
      <c r="AB11" s="1">
        <f t="shared" si="3"/>
        <v>26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41</v>
      </c>
      <c r="C12" s="1">
        <v>127</v>
      </c>
      <c r="D12" s="1">
        <v>240</v>
      </c>
      <c r="E12" s="1">
        <v>200</v>
      </c>
      <c r="F12" s="1">
        <v>138</v>
      </c>
      <c r="G12" s="6">
        <v>0.45</v>
      </c>
      <c r="H12" s="25">
        <v>45</v>
      </c>
      <c r="I12" s="1" t="s">
        <v>32</v>
      </c>
      <c r="J12" s="1">
        <v>208</v>
      </c>
      <c r="K12" s="1">
        <f t="shared" si="2"/>
        <v>-8</v>
      </c>
      <c r="L12" s="1"/>
      <c r="M12" s="1"/>
      <c r="N12" s="1">
        <v>319.40000000000009</v>
      </c>
      <c r="O12" s="1">
        <f t="shared" si="4"/>
        <v>40</v>
      </c>
      <c r="P12" s="5">
        <f t="shared" si="7"/>
        <v>22.599999999999909</v>
      </c>
      <c r="Q12" s="5"/>
      <c r="R12" s="1"/>
      <c r="S12" s="1">
        <f t="shared" si="5"/>
        <v>12</v>
      </c>
      <c r="T12" s="1">
        <f t="shared" si="6"/>
        <v>11.435000000000002</v>
      </c>
      <c r="U12" s="1">
        <v>42.6</v>
      </c>
      <c r="V12" s="1">
        <v>27.4</v>
      </c>
      <c r="W12" s="1">
        <v>28.6</v>
      </c>
      <c r="X12" s="1">
        <v>26</v>
      </c>
      <c r="Y12" s="1">
        <v>22.8</v>
      </c>
      <c r="Z12" s="1">
        <v>30.8</v>
      </c>
      <c r="AA12" s="1" t="s">
        <v>44</v>
      </c>
      <c r="AB12" s="1">
        <f t="shared" si="3"/>
        <v>10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1" t="s">
        <v>45</v>
      </c>
      <c r="B13" s="11" t="s">
        <v>41</v>
      </c>
      <c r="C13" s="11">
        <v>75</v>
      </c>
      <c r="D13" s="11"/>
      <c r="E13" s="11"/>
      <c r="F13" s="11">
        <v>75</v>
      </c>
      <c r="G13" s="12">
        <v>0</v>
      </c>
      <c r="H13" s="28">
        <v>45</v>
      </c>
      <c r="I13" s="11" t="s">
        <v>46</v>
      </c>
      <c r="J13" s="11">
        <v>1</v>
      </c>
      <c r="K13" s="11">
        <f t="shared" si="2"/>
        <v>-1</v>
      </c>
      <c r="L13" s="11"/>
      <c r="M13" s="11"/>
      <c r="N13" s="11"/>
      <c r="O13" s="11">
        <f t="shared" si="4"/>
        <v>0</v>
      </c>
      <c r="P13" s="13"/>
      <c r="Q13" s="13"/>
      <c r="R13" s="11"/>
      <c r="S13" s="11" t="e">
        <f t="shared" si="5"/>
        <v>#DIV/0!</v>
      </c>
      <c r="T13" s="11" t="e">
        <f t="shared" si="6"/>
        <v>#DIV/0!</v>
      </c>
      <c r="U13" s="11">
        <v>0</v>
      </c>
      <c r="V13" s="11">
        <v>0</v>
      </c>
      <c r="W13" s="11">
        <v>0</v>
      </c>
      <c r="X13" s="11">
        <v>-0.6</v>
      </c>
      <c r="Y13" s="11">
        <v>-0.6</v>
      </c>
      <c r="Z13" s="11">
        <v>-0.2</v>
      </c>
      <c r="AA13" s="15" t="s">
        <v>47</v>
      </c>
      <c r="AB13" s="1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41</v>
      </c>
      <c r="C14" s="1">
        <v>35</v>
      </c>
      <c r="D14" s="1"/>
      <c r="E14" s="1">
        <v>11</v>
      </c>
      <c r="F14" s="1">
        <v>5</v>
      </c>
      <c r="G14" s="6">
        <v>0.17</v>
      </c>
      <c r="H14" s="25">
        <v>180</v>
      </c>
      <c r="I14" s="1" t="s">
        <v>32</v>
      </c>
      <c r="J14" s="1">
        <v>11</v>
      </c>
      <c r="K14" s="1">
        <f t="shared" si="2"/>
        <v>0</v>
      </c>
      <c r="L14" s="1"/>
      <c r="M14" s="1"/>
      <c r="N14" s="1">
        <v>12.6</v>
      </c>
      <c r="O14" s="1">
        <f t="shared" si="4"/>
        <v>2.2000000000000002</v>
      </c>
      <c r="P14" s="5">
        <v>10</v>
      </c>
      <c r="Q14" s="5"/>
      <c r="R14" s="1"/>
      <c r="S14" s="1">
        <f t="shared" si="5"/>
        <v>12.545454545454545</v>
      </c>
      <c r="T14" s="1">
        <f t="shared" si="6"/>
        <v>8</v>
      </c>
      <c r="U14" s="1">
        <v>2.2000000000000002</v>
      </c>
      <c r="V14" s="1">
        <v>0.4</v>
      </c>
      <c r="W14" s="1">
        <v>0.4</v>
      </c>
      <c r="X14" s="1">
        <v>1.2</v>
      </c>
      <c r="Y14" s="1">
        <v>1.8</v>
      </c>
      <c r="Z14" s="1">
        <v>1</v>
      </c>
      <c r="AA14" s="1"/>
      <c r="AB14" s="1">
        <f t="shared" si="3"/>
        <v>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4" t="s">
        <v>49</v>
      </c>
      <c r="B15" s="1" t="s">
        <v>41</v>
      </c>
      <c r="C15" s="1"/>
      <c r="D15" s="1"/>
      <c r="E15" s="17">
        <f>E65</f>
        <v>1</v>
      </c>
      <c r="F15" s="17">
        <f>F65</f>
        <v>39</v>
      </c>
      <c r="G15" s="6">
        <v>0.45</v>
      </c>
      <c r="H15" s="25">
        <f>VLOOKUP(A15,[1]Sheet!$A:$H,8,0)</f>
        <v>50</v>
      </c>
      <c r="I15" s="1" t="s">
        <v>32</v>
      </c>
      <c r="J15" s="1"/>
      <c r="K15" s="1">
        <f t="shared" si="2"/>
        <v>1</v>
      </c>
      <c r="L15" s="1"/>
      <c r="M15" s="1"/>
      <c r="N15" s="1"/>
      <c r="O15" s="1">
        <f t="shared" si="4"/>
        <v>0.2</v>
      </c>
      <c r="P15" s="5"/>
      <c r="Q15" s="5"/>
      <c r="R15" s="1"/>
      <c r="S15" s="1">
        <f t="shared" si="5"/>
        <v>195</v>
      </c>
      <c r="T15" s="1">
        <f t="shared" si="6"/>
        <v>195</v>
      </c>
      <c r="U15" s="1">
        <v>0.2</v>
      </c>
      <c r="V15" s="1">
        <v>0.4</v>
      </c>
      <c r="W15" s="1">
        <v>0.6</v>
      </c>
      <c r="X15" s="1">
        <v>1.6</v>
      </c>
      <c r="Y15" s="1">
        <v>2.2000000000000002</v>
      </c>
      <c r="Z15" s="1">
        <v>3.8</v>
      </c>
      <c r="AA15" s="16" t="s">
        <v>170</v>
      </c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41</v>
      </c>
      <c r="C16" s="1">
        <v>5</v>
      </c>
      <c r="D16" s="1">
        <v>102</v>
      </c>
      <c r="E16" s="1">
        <v>4</v>
      </c>
      <c r="F16" s="1">
        <v>97</v>
      </c>
      <c r="G16" s="6">
        <v>0.3</v>
      </c>
      <c r="H16" s="25">
        <v>40</v>
      </c>
      <c r="I16" s="1" t="s">
        <v>32</v>
      </c>
      <c r="J16" s="1">
        <v>8</v>
      </c>
      <c r="K16" s="1">
        <f t="shared" si="2"/>
        <v>-4</v>
      </c>
      <c r="L16" s="1"/>
      <c r="M16" s="1"/>
      <c r="N16" s="1"/>
      <c r="O16" s="1">
        <f t="shared" si="4"/>
        <v>0.8</v>
      </c>
      <c r="P16" s="5"/>
      <c r="Q16" s="5"/>
      <c r="R16" s="1"/>
      <c r="S16" s="1">
        <f t="shared" si="5"/>
        <v>121.25</v>
      </c>
      <c r="T16" s="1">
        <f t="shared" si="6"/>
        <v>121.25</v>
      </c>
      <c r="U16" s="1">
        <v>1.4</v>
      </c>
      <c r="V16" s="1">
        <v>8.1999999999999993</v>
      </c>
      <c r="W16" s="1">
        <v>8.4</v>
      </c>
      <c r="X16" s="1">
        <v>3.2</v>
      </c>
      <c r="Y16" s="1">
        <v>2.6</v>
      </c>
      <c r="Z16" s="1">
        <v>4.8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41</v>
      </c>
      <c r="C17" s="1">
        <v>22</v>
      </c>
      <c r="D17" s="1">
        <v>63</v>
      </c>
      <c r="E17" s="1">
        <v>8</v>
      </c>
      <c r="F17" s="1">
        <v>66</v>
      </c>
      <c r="G17" s="6">
        <v>0.4</v>
      </c>
      <c r="H17" s="25">
        <v>50</v>
      </c>
      <c r="I17" s="1" t="s">
        <v>32</v>
      </c>
      <c r="J17" s="1">
        <v>8</v>
      </c>
      <c r="K17" s="1">
        <f t="shared" si="2"/>
        <v>0</v>
      </c>
      <c r="L17" s="1"/>
      <c r="M17" s="1"/>
      <c r="N17" s="1"/>
      <c r="O17" s="1">
        <f t="shared" si="4"/>
        <v>1.6</v>
      </c>
      <c r="P17" s="5"/>
      <c r="Q17" s="5"/>
      <c r="R17" s="1"/>
      <c r="S17" s="1">
        <f t="shared" si="5"/>
        <v>41.25</v>
      </c>
      <c r="T17" s="1">
        <f t="shared" si="6"/>
        <v>41.25</v>
      </c>
      <c r="U17" s="1">
        <v>3.8</v>
      </c>
      <c r="V17" s="1">
        <v>5.4</v>
      </c>
      <c r="W17" s="1">
        <v>3.6</v>
      </c>
      <c r="X17" s="1">
        <v>1.8</v>
      </c>
      <c r="Y17" s="1">
        <v>2.2000000000000002</v>
      </c>
      <c r="Z17" s="1">
        <v>1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41</v>
      </c>
      <c r="C18" s="1">
        <v>166</v>
      </c>
      <c r="D18" s="1">
        <v>3</v>
      </c>
      <c r="E18" s="1">
        <v>36</v>
      </c>
      <c r="F18" s="1">
        <v>131</v>
      </c>
      <c r="G18" s="6">
        <v>0.17</v>
      </c>
      <c r="H18" s="25">
        <v>180</v>
      </c>
      <c r="I18" s="1" t="s">
        <v>32</v>
      </c>
      <c r="J18" s="1">
        <v>36</v>
      </c>
      <c r="K18" s="1">
        <f t="shared" si="2"/>
        <v>0</v>
      </c>
      <c r="L18" s="1"/>
      <c r="M18" s="1"/>
      <c r="N18" s="1"/>
      <c r="O18" s="1">
        <f t="shared" si="4"/>
        <v>7.2</v>
      </c>
      <c r="P18" s="5"/>
      <c r="Q18" s="5"/>
      <c r="R18" s="1"/>
      <c r="S18" s="1">
        <f t="shared" si="5"/>
        <v>18.194444444444443</v>
      </c>
      <c r="T18" s="1">
        <f t="shared" si="6"/>
        <v>18.194444444444443</v>
      </c>
      <c r="U18" s="1">
        <v>6</v>
      </c>
      <c r="V18" s="1">
        <v>5.8</v>
      </c>
      <c r="W18" s="1">
        <v>6.6</v>
      </c>
      <c r="X18" s="1">
        <v>6</v>
      </c>
      <c r="Y18" s="1">
        <v>5.8</v>
      </c>
      <c r="Z18" s="1">
        <v>3.4</v>
      </c>
      <c r="AA18" s="15" t="s">
        <v>47</v>
      </c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41</v>
      </c>
      <c r="C19" s="1">
        <v>37</v>
      </c>
      <c r="D19" s="1">
        <v>18</v>
      </c>
      <c r="E19" s="1">
        <v>18</v>
      </c>
      <c r="F19" s="1">
        <v>7</v>
      </c>
      <c r="G19" s="6">
        <v>0.35</v>
      </c>
      <c r="H19" s="25">
        <f>VLOOKUP(A19,[1]Sheet!$A:$H,8,0)</f>
        <v>45</v>
      </c>
      <c r="I19" s="1" t="s">
        <v>32</v>
      </c>
      <c r="J19" s="1">
        <v>19</v>
      </c>
      <c r="K19" s="1">
        <f t="shared" si="2"/>
        <v>-1</v>
      </c>
      <c r="L19" s="1"/>
      <c r="M19" s="1"/>
      <c r="N19" s="1">
        <v>32.200000000000003</v>
      </c>
      <c r="O19" s="1">
        <f t="shared" si="4"/>
        <v>3.6</v>
      </c>
      <c r="P19" s="5"/>
      <c r="Q19" s="5"/>
      <c r="R19" s="1"/>
      <c r="S19" s="1">
        <f t="shared" si="5"/>
        <v>10.888888888888889</v>
      </c>
      <c r="T19" s="1">
        <f t="shared" si="6"/>
        <v>10.888888888888889</v>
      </c>
      <c r="U19" s="1">
        <v>4.8</v>
      </c>
      <c r="V19" s="1">
        <v>3.8</v>
      </c>
      <c r="W19" s="1">
        <v>3.8</v>
      </c>
      <c r="X19" s="1">
        <v>5.2</v>
      </c>
      <c r="Y19" s="1">
        <v>4.8</v>
      </c>
      <c r="Z19" s="1">
        <v>5.8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41</v>
      </c>
      <c r="C20" s="1">
        <v>43</v>
      </c>
      <c r="D20" s="1">
        <v>65</v>
      </c>
      <c r="E20" s="1">
        <v>14</v>
      </c>
      <c r="F20" s="1">
        <v>84</v>
      </c>
      <c r="G20" s="6">
        <v>0.35</v>
      </c>
      <c r="H20" s="25">
        <f>VLOOKUP(A20,[1]Sheet!$A:$H,8,0)</f>
        <v>45</v>
      </c>
      <c r="I20" s="1" t="s">
        <v>32</v>
      </c>
      <c r="J20" s="1">
        <v>16</v>
      </c>
      <c r="K20" s="1">
        <f t="shared" si="2"/>
        <v>-2</v>
      </c>
      <c r="L20" s="1"/>
      <c r="M20" s="1"/>
      <c r="N20" s="1"/>
      <c r="O20" s="1">
        <f t="shared" si="4"/>
        <v>2.8</v>
      </c>
      <c r="P20" s="5"/>
      <c r="Q20" s="5"/>
      <c r="R20" s="1"/>
      <c r="S20" s="1">
        <f t="shared" si="5"/>
        <v>30.000000000000004</v>
      </c>
      <c r="T20" s="1">
        <f t="shared" si="6"/>
        <v>30.000000000000004</v>
      </c>
      <c r="U20" s="1">
        <v>3.4</v>
      </c>
      <c r="V20" s="1">
        <v>3.6</v>
      </c>
      <c r="W20" s="1">
        <v>3.8</v>
      </c>
      <c r="X20" s="1">
        <v>5</v>
      </c>
      <c r="Y20" s="1">
        <v>5</v>
      </c>
      <c r="Z20" s="1">
        <v>7.2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31</v>
      </c>
      <c r="C21" s="1">
        <v>256.76600000000002</v>
      </c>
      <c r="D21" s="1">
        <v>405.91500000000002</v>
      </c>
      <c r="E21" s="1">
        <v>294.459</v>
      </c>
      <c r="F21" s="1">
        <v>320.08199999999999</v>
      </c>
      <c r="G21" s="6">
        <v>1</v>
      </c>
      <c r="H21" s="25">
        <v>55</v>
      </c>
      <c r="I21" s="1" t="s">
        <v>32</v>
      </c>
      <c r="J21" s="1">
        <v>289.74599999999998</v>
      </c>
      <c r="K21" s="1">
        <f t="shared" si="2"/>
        <v>4.7130000000000223</v>
      </c>
      <c r="L21" s="1"/>
      <c r="M21" s="1"/>
      <c r="N21" s="1">
        <v>229.06179999999989</v>
      </c>
      <c r="O21" s="1">
        <f t="shared" si="4"/>
        <v>58.891800000000003</v>
      </c>
      <c r="P21" s="5">
        <f t="shared" ref="P21:P23" si="8">12*O21-N21-F21</f>
        <v>157.55780000000021</v>
      </c>
      <c r="Q21" s="5"/>
      <c r="R21" s="1"/>
      <c r="S21" s="1">
        <f t="shared" si="5"/>
        <v>12.000000000000002</v>
      </c>
      <c r="T21" s="1">
        <f t="shared" si="6"/>
        <v>9.3246224431924283</v>
      </c>
      <c r="U21" s="1">
        <v>55.343400000000003</v>
      </c>
      <c r="V21" s="1">
        <v>49.936799999999998</v>
      </c>
      <c r="W21" s="1">
        <v>52.564</v>
      </c>
      <c r="X21" s="1">
        <v>44.511000000000003</v>
      </c>
      <c r="Y21" s="1">
        <v>43.681800000000003</v>
      </c>
      <c r="Z21" s="1">
        <v>55.442399999999999</v>
      </c>
      <c r="AA21" s="1"/>
      <c r="AB21" s="1">
        <f t="shared" si="3"/>
        <v>158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31</v>
      </c>
      <c r="C22" s="1">
        <v>2250.2919999999999</v>
      </c>
      <c r="D22" s="1">
        <v>2818.7289999999998</v>
      </c>
      <c r="E22" s="1">
        <v>1963.2360000000001</v>
      </c>
      <c r="F22" s="1">
        <v>2664.4450000000002</v>
      </c>
      <c r="G22" s="6">
        <v>1</v>
      </c>
      <c r="H22" s="25">
        <v>50</v>
      </c>
      <c r="I22" s="1" t="s">
        <v>32</v>
      </c>
      <c r="J22" s="1">
        <v>1979.528</v>
      </c>
      <c r="K22" s="1">
        <f t="shared" si="2"/>
        <v>-16.291999999999916</v>
      </c>
      <c r="L22" s="1"/>
      <c r="M22" s="1"/>
      <c r="N22" s="1">
        <v>1289.1877999999999</v>
      </c>
      <c r="O22" s="1">
        <f t="shared" si="4"/>
        <v>392.6472</v>
      </c>
      <c r="P22" s="5">
        <f t="shared" si="8"/>
        <v>758.13360000000057</v>
      </c>
      <c r="Q22" s="5"/>
      <c r="R22" s="1"/>
      <c r="S22" s="1">
        <f t="shared" si="5"/>
        <v>12.000000000000002</v>
      </c>
      <c r="T22" s="1">
        <f t="shared" si="6"/>
        <v>10.06917354816232</v>
      </c>
      <c r="U22" s="1">
        <v>395.93579999999997</v>
      </c>
      <c r="V22" s="1">
        <v>377.7758</v>
      </c>
      <c r="W22" s="1">
        <v>379.85120000000001</v>
      </c>
      <c r="X22" s="1">
        <v>377.8476</v>
      </c>
      <c r="Y22" s="1">
        <v>371.06760000000003</v>
      </c>
      <c r="Z22" s="1">
        <v>461.1952</v>
      </c>
      <c r="AA22" s="1"/>
      <c r="AB22" s="1">
        <f t="shared" si="3"/>
        <v>758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31</v>
      </c>
      <c r="C23" s="1">
        <v>294.779</v>
      </c>
      <c r="D23" s="1">
        <v>305.48</v>
      </c>
      <c r="E23" s="1">
        <v>268.18599999999998</v>
      </c>
      <c r="F23" s="1">
        <v>288.21800000000002</v>
      </c>
      <c r="G23" s="6">
        <v>1</v>
      </c>
      <c r="H23" s="25">
        <v>55</v>
      </c>
      <c r="I23" s="1" t="s">
        <v>32</v>
      </c>
      <c r="J23" s="1">
        <v>261.41000000000003</v>
      </c>
      <c r="K23" s="1">
        <f t="shared" si="2"/>
        <v>6.7759999999999536</v>
      </c>
      <c r="L23" s="1"/>
      <c r="M23" s="1"/>
      <c r="N23" s="1">
        <v>233.1684000000001</v>
      </c>
      <c r="O23" s="1">
        <f t="shared" si="4"/>
        <v>53.637199999999993</v>
      </c>
      <c r="P23" s="5">
        <f t="shared" si="8"/>
        <v>122.25999999999971</v>
      </c>
      <c r="Q23" s="5"/>
      <c r="R23" s="1"/>
      <c r="S23" s="1">
        <f t="shared" si="5"/>
        <v>11.999999999999998</v>
      </c>
      <c r="T23" s="1">
        <f t="shared" si="6"/>
        <v>9.720611814188663</v>
      </c>
      <c r="U23" s="1">
        <v>51.476599999999998</v>
      </c>
      <c r="V23" s="1">
        <v>44.409399999999998</v>
      </c>
      <c r="W23" s="1">
        <v>46.095599999999997</v>
      </c>
      <c r="X23" s="1">
        <v>47.31</v>
      </c>
      <c r="Y23" s="1">
        <v>44.908000000000001</v>
      </c>
      <c r="Z23" s="1">
        <v>57.119199999999999</v>
      </c>
      <c r="AA23" s="1"/>
      <c r="AB23" s="1">
        <f t="shared" si="3"/>
        <v>122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58</v>
      </c>
      <c r="B24" s="19" t="s">
        <v>31</v>
      </c>
      <c r="C24" s="19"/>
      <c r="D24" s="19"/>
      <c r="E24" s="19"/>
      <c r="F24" s="19"/>
      <c r="G24" s="20">
        <v>0</v>
      </c>
      <c r="H24" s="27">
        <v>60</v>
      </c>
      <c r="I24" s="19" t="s">
        <v>32</v>
      </c>
      <c r="J24" s="19"/>
      <c r="K24" s="19">
        <f t="shared" si="2"/>
        <v>0</v>
      </c>
      <c r="L24" s="19"/>
      <c r="M24" s="19"/>
      <c r="N24" s="19"/>
      <c r="O24" s="19">
        <f t="shared" si="4"/>
        <v>0</v>
      </c>
      <c r="P24" s="21"/>
      <c r="Q24" s="21"/>
      <c r="R24" s="19"/>
      <c r="S24" s="19" t="e">
        <f t="shared" si="5"/>
        <v>#DIV/0!</v>
      </c>
      <c r="T24" s="19" t="e">
        <f t="shared" si="6"/>
        <v>#DIV/0!</v>
      </c>
      <c r="U24" s="19">
        <v>-0.16220000000000001</v>
      </c>
      <c r="V24" s="19">
        <v>0.86539999999999995</v>
      </c>
      <c r="W24" s="19">
        <v>1.0276000000000001</v>
      </c>
      <c r="X24" s="19">
        <v>1.486</v>
      </c>
      <c r="Y24" s="19">
        <v>1.486</v>
      </c>
      <c r="Z24" s="19">
        <v>0</v>
      </c>
      <c r="AA24" s="19" t="s">
        <v>59</v>
      </c>
      <c r="AB24" s="19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31</v>
      </c>
      <c r="C25" s="1">
        <v>1683.009</v>
      </c>
      <c r="D25" s="1">
        <v>2099.0749999999998</v>
      </c>
      <c r="E25" s="1">
        <v>1607.3309999999999</v>
      </c>
      <c r="F25" s="1">
        <v>1922.0550000000001</v>
      </c>
      <c r="G25" s="6">
        <v>1</v>
      </c>
      <c r="H25" s="25">
        <v>60</v>
      </c>
      <c r="I25" s="1" t="s">
        <v>32</v>
      </c>
      <c r="J25" s="1">
        <v>1560.6020000000001</v>
      </c>
      <c r="K25" s="1">
        <f t="shared" si="2"/>
        <v>46.728999999999814</v>
      </c>
      <c r="L25" s="1"/>
      <c r="M25" s="1"/>
      <c r="N25" s="1">
        <v>1178.6220000000001</v>
      </c>
      <c r="O25" s="1">
        <f t="shared" si="4"/>
        <v>321.46619999999996</v>
      </c>
      <c r="P25" s="5">
        <f t="shared" ref="P25:P32" si="9">12*O25-N25-F25</f>
        <v>756.91739999999959</v>
      </c>
      <c r="Q25" s="5"/>
      <c r="R25" s="1"/>
      <c r="S25" s="1">
        <f t="shared" si="5"/>
        <v>12.000000000000002</v>
      </c>
      <c r="T25" s="1">
        <f t="shared" si="6"/>
        <v>9.6454215093219773</v>
      </c>
      <c r="U25" s="1">
        <v>309.17099999999999</v>
      </c>
      <c r="V25" s="1">
        <v>290.2704</v>
      </c>
      <c r="W25" s="1">
        <v>315.10079999999999</v>
      </c>
      <c r="X25" s="1">
        <v>293.30020000000002</v>
      </c>
      <c r="Y25" s="1">
        <v>277.9982</v>
      </c>
      <c r="Z25" s="1">
        <v>361.74200000000002</v>
      </c>
      <c r="AA25" s="1"/>
      <c r="AB25" s="1">
        <f t="shared" si="3"/>
        <v>757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31</v>
      </c>
      <c r="C26" s="1">
        <v>89.396000000000001</v>
      </c>
      <c r="D26" s="1">
        <v>47.551000000000002</v>
      </c>
      <c r="E26" s="1">
        <v>37.304000000000002</v>
      </c>
      <c r="F26" s="1">
        <v>88.203000000000003</v>
      </c>
      <c r="G26" s="6">
        <v>1</v>
      </c>
      <c r="H26" s="25">
        <v>50</v>
      </c>
      <c r="I26" s="1" t="s">
        <v>32</v>
      </c>
      <c r="J26" s="1">
        <v>44.8</v>
      </c>
      <c r="K26" s="1">
        <f t="shared" si="2"/>
        <v>-7.4959999999999951</v>
      </c>
      <c r="L26" s="1"/>
      <c r="M26" s="1"/>
      <c r="N26" s="1"/>
      <c r="O26" s="1">
        <f t="shared" si="4"/>
        <v>7.4608000000000008</v>
      </c>
      <c r="P26" s="5"/>
      <c r="Q26" s="5"/>
      <c r="R26" s="1"/>
      <c r="S26" s="1">
        <f t="shared" si="5"/>
        <v>11.822190649796267</v>
      </c>
      <c r="T26" s="1">
        <f t="shared" si="6"/>
        <v>11.822190649796267</v>
      </c>
      <c r="U26" s="1">
        <v>8.321200000000001</v>
      </c>
      <c r="V26" s="1">
        <v>10.0336</v>
      </c>
      <c r="W26" s="1">
        <v>9.678799999999999</v>
      </c>
      <c r="X26" s="1">
        <v>7.7308000000000003</v>
      </c>
      <c r="Y26" s="1">
        <v>8.2763999999999989</v>
      </c>
      <c r="Z26" s="1">
        <v>13.231199999999999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31</v>
      </c>
      <c r="C27" s="1">
        <v>253.745</v>
      </c>
      <c r="D27" s="1">
        <v>316.08</v>
      </c>
      <c r="E27" s="1">
        <v>267.21199999999999</v>
      </c>
      <c r="F27" s="1">
        <v>267.447</v>
      </c>
      <c r="G27" s="6">
        <v>1</v>
      </c>
      <c r="H27" s="25">
        <v>55</v>
      </c>
      <c r="I27" s="1" t="s">
        <v>32</v>
      </c>
      <c r="J27" s="1">
        <v>261.08999999999997</v>
      </c>
      <c r="K27" s="1">
        <f t="shared" si="2"/>
        <v>6.1220000000000141</v>
      </c>
      <c r="L27" s="1"/>
      <c r="M27" s="1"/>
      <c r="N27" s="1">
        <v>214.74340000000001</v>
      </c>
      <c r="O27" s="1">
        <f t="shared" si="4"/>
        <v>53.442399999999999</v>
      </c>
      <c r="P27" s="5">
        <f t="shared" si="9"/>
        <v>159.11840000000001</v>
      </c>
      <c r="Q27" s="5"/>
      <c r="R27" s="1"/>
      <c r="S27" s="1">
        <f t="shared" si="5"/>
        <v>12</v>
      </c>
      <c r="T27" s="1">
        <f t="shared" si="6"/>
        <v>9.022618744667156</v>
      </c>
      <c r="U27" s="1">
        <v>48.813600000000001</v>
      </c>
      <c r="V27" s="1">
        <v>43.618000000000002</v>
      </c>
      <c r="W27" s="1">
        <v>47.506799999999998</v>
      </c>
      <c r="X27" s="1">
        <v>46.7376</v>
      </c>
      <c r="Y27" s="1">
        <v>44.741399999999999</v>
      </c>
      <c r="Z27" s="1">
        <v>54.623600000000003</v>
      </c>
      <c r="AA27" s="1"/>
      <c r="AB27" s="1">
        <f t="shared" si="3"/>
        <v>159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31</v>
      </c>
      <c r="C28" s="1">
        <v>1809.5309999999999</v>
      </c>
      <c r="D28" s="1">
        <v>2009.675</v>
      </c>
      <c r="E28" s="1">
        <v>1552.9659999999999</v>
      </c>
      <c r="F28" s="1">
        <v>1921.8710000000001</v>
      </c>
      <c r="G28" s="6">
        <v>1</v>
      </c>
      <c r="H28" s="25">
        <v>60</v>
      </c>
      <c r="I28" s="1" t="s">
        <v>32</v>
      </c>
      <c r="J28" s="1">
        <v>1526.2439999999999</v>
      </c>
      <c r="K28" s="1">
        <f t="shared" si="2"/>
        <v>26.72199999999998</v>
      </c>
      <c r="L28" s="1"/>
      <c r="M28" s="1"/>
      <c r="N28" s="1">
        <v>1451.4939999999999</v>
      </c>
      <c r="O28" s="1">
        <f t="shared" si="4"/>
        <v>310.59319999999997</v>
      </c>
      <c r="P28" s="5">
        <f t="shared" si="9"/>
        <v>353.7533999999996</v>
      </c>
      <c r="Q28" s="5"/>
      <c r="R28" s="1"/>
      <c r="S28" s="1">
        <f t="shared" si="5"/>
        <v>12</v>
      </c>
      <c r="T28" s="1">
        <f t="shared" si="6"/>
        <v>10.861039456111724</v>
      </c>
      <c r="U28" s="1">
        <v>329.01499999999999</v>
      </c>
      <c r="V28" s="1">
        <v>285.06580000000002</v>
      </c>
      <c r="W28" s="1">
        <v>272.37920000000003</v>
      </c>
      <c r="X28" s="1">
        <v>274.767</v>
      </c>
      <c r="Y28" s="1">
        <v>277.21859999999998</v>
      </c>
      <c r="Z28" s="1">
        <v>344.86320000000001</v>
      </c>
      <c r="AA28" s="1"/>
      <c r="AB28" s="1">
        <f t="shared" si="3"/>
        <v>354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31</v>
      </c>
      <c r="C29" s="1">
        <v>1732.807</v>
      </c>
      <c r="D29" s="1">
        <v>1419.36</v>
      </c>
      <c r="E29" s="1">
        <v>1311.6469999999999</v>
      </c>
      <c r="F29" s="1">
        <v>1587.046</v>
      </c>
      <c r="G29" s="6">
        <v>1</v>
      </c>
      <c r="H29" s="25">
        <v>60</v>
      </c>
      <c r="I29" s="1" t="s">
        <v>32</v>
      </c>
      <c r="J29" s="1">
        <v>1216.3</v>
      </c>
      <c r="K29" s="1">
        <f t="shared" si="2"/>
        <v>95.34699999999998</v>
      </c>
      <c r="L29" s="1"/>
      <c r="M29" s="1"/>
      <c r="N29" s="1">
        <v>920.96019999999999</v>
      </c>
      <c r="O29" s="1">
        <f t="shared" si="4"/>
        <v>262.32939999999996</v>
      </c>
      <c r="P29" s="5">
        <f t="shared" si="9"/>
        <v>639.94659999999953</v>
      </c>
      <c r="Q29" s="5"/>
      <c r="R29" s="1"/>
      <c r="S29" s="1">
        <f t="shared" si="5"/>
        <v>12</v>
      </c>
      <c r="T29" s="1">
        <f t="shared" si="6"/>
        <v>9.560522762603048</v>
      </c>
      <c r="U29" s="1">
        <v>253.85919999999999</v>
      </c>
      <c r="V29" s="1">
        <v>237.43039999999999</v>
      </c>
      <c r="W29" s="1">
        <v>239.57859999999999</v>
      </c>
      <c r="X29" s="1">
        <v>240.09819999999999</v>
      </c>
      <c r="Y29" s="1">
        <v>241.88499999999999</v>
      </c>
      <c r="Z29" s="1">
        <v>318.97500000000002</v>
      </c>
      <c r="AA29" s="1"/>
      <c r="AB29" s="1">
        <f t="shared" si="3"/>
        <v>640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31</v>
      </c>
      <c r="C30" s="1">
        <v>203.86199999999999</v>
      </c>
      <c r="D30" s="1">
        <v>273.69400000000002</v>
      </c>
      <c r="E30" s="1">
        <v>165.92599999999999</v>
      </c>
      <c r="F30" s="1">
        <v>276.52499999999998</v>
      </c>
      <c r="G30" s="6">
        <v>1</v>
      </c>
      <c r="H30" s="25">
        <v>60</v>
      </c>
      <c r="I30" s="1" t="s">
        <v>32</v>
      </c>
      <c r="J30" s="1">
        <v>162.60599999999999</v>
      </c>
      <c r="K30" s="1">
        <f t="shared" si="2"/>
        <v>3.3199999999999932</v>
      </c>
      <c r="L30" s="1"/>
      <c r="M30" s="1"/>
      <c r="N30" s="1">
        <v>75.501199999999955</v>
      </c>
      <c r="O30" s="1">
        <f t="shared" si="4"/>
        <v>33.185199999999995</v>
      </c>
      <c r="P30" s="5">
        <f t="shared" si="9"/>
        <v>46.196199999999976</v>
      </c>
      <c r="Q30" s="5"/>
      <c r="R30" s="1"/>
      <c r="S30" s="1">
        <f t="shared" si="5"/>
        <v>11.999999999999998</v>
      </c>
      <c r="T30" s="1">
        <f t="shared" si="6"/>
        <v>10.607927630389449</v>
      </c>
      <c r="U30" s="1">
        <v>34.058399999999999</v>
      </c>
      <c r="V30" s="1">
        <v>35.227600000000002</v>
      </c>
      <c r="W30" s="1">
        <v>36.783999999999999</v>
      </c>
      <c r="X30" s="1">
        <v>30.137599999999999</v>
      </c>
      <c r="Y30" s="1">
        <v>31.369199999999999</v>
      </c>
      <c r="Z30" s="1">
        <v>40.049999999999997</v>
      </c>
      <c r="AA30" s="1"/>
      <c r="AB30" s="1">
        <f t="shared" si="3"/>
        <v>46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31</v>
      </c>
      <c r="C31" s="1">
        <v>148.34200000000001</v>
      </c>
      <c r="D31" s="1">
        <v>133.22999999999999</v>
      </c>
      <c r="E31" s="1">
        <v>122.34099999999999</v>
      </c>
      <c r="F31" s="1">
        <v>153.98599999999999</v>
      </c>
      <c r="G31" s="6">
        <v>1</v>
      </c>
      <c r="H31" s="25">
        <v>60</v>
      </c>
      <c r="I31" s="1" t="s">
        <v>32</v>
      </c>
      <c r="J31" s="1">
        <v>152.167</v>
      </c>
      <c r="K31" s="1">
        <f t="shared" si="2"/>
        <v>-29.826000000000008</v>
      </c>
      <c r="L31" s="1"/>
      <c r="M31" s="1"/>
      <c r="N31" s="1">
        <v>41.34899999999999</v>
      </c>
      <c r="O31" s="1">
        <f t="shared" si="4"/>
        <v>24.4682</v>
      </c>
      <c r="P31" s="5">
        <f t="shared" si="9"/>
        <v>98.283400000000029</v>
      </c>
      <c r="Q31" s="5"/>
      <c r="R31" s="1"/>
      <c r="S31" s="1">
        <f t="shared" si="5"/>
        <v>12</v>
      </c>
      <c r="T31" s="1">
        <f t="shared" si="6"/>
        <v>7.983219035319312</v>
      </c>
      <c r="U31" s="1">
        <v>20.073</v>
      </c>
      <c r="V31" s="1">
        <v>19.237400000000001</v>
      </c>
      <c r="W31" s="1">
        <v>25.131</v>
      </c>
      <c r="X31" s="1">
        <v>24.687799999999999</v>
      </c>
      <c r="Y31" s="1">
        <v>23.344999999999999</v>
      </c>
      <c r="Z31" s="1">
        <v>29.815000000000001</v>
      </c>
      <c r="AA31" s="1"/>
      <c r="AB31" s="1">
        <f t="shared" si="3"/>
        <v>98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31</v>
      </c>
      <c r="C32" s="1">
        <v>160.631</v>
      </c>
      <c r="D32" s="1">
        <v>306.76299999999998</v>
      </c>
      <c r="E32" s="1">
        <v>178.273</v>
      </c>
      <c r="F32" s="1">
        <v>254.90799999999999</v>
      </c>
      <c r="G32" s="6">
        <v>1</v>
      </c>
      <c r="H32" s="25">
        <v>60</v>
      </c>
      <c r="I32" s="1" t="s">
        <v>32</v>
      </c>
      <c r="J32" s="1">
        <v>173.261</v>
      </c>
      <c r="K32" s="1">
        <f t="shared" si="2"/>
        <v>5.0120000000000005</v>
      </c>
      <c r="L32" s="1"/>
      <c r="M32" s="1"/>
      <c r="N32" s="1">
        <v>123.2878000000001</v>
      </c>
      <c r="O32" s="1">
        <f t="shared" si="4"/>
        <v>35.654600000000002</v>
      </c>
      <c r="P32" s="5">
        <f t="shared" si="9"/>
        <v>49.65939999999992</v>
      </c>
      <c r="Q32" s="5"/>
      <c r="R32" s="1"/>
      <c r="S32" s="1">
        <f t="shared" si="5"/>
        <v>12</v>
      </c>
      <c r="T32" s="1">
        <f t="shared" si="6"/>
        <v>10.607209167961498</v>
      </c>
      <c r="U32" s="1">
        <v>36.519399999999997</v>
      </c>
      <c r="V32" s="1">
        <v>34.754399999999997</v>
      </c>
      <c r="W32" s="1">
        <v>38.116799999999998</v>
      </c>
      <c r="X32" s="1">
        <v>33.358800000000002</v>
      </c>
      <c r="Y32" s="1">
        <v>30.540800000000001</v>
      </c>
      <c r="Z32" s="1">
        <v>36.006599999999999</v>
      </c>
      <c r="AA32" s="1"/>
      <c r="AB32" s="1">
        <f t="shared" si="3"/>
        <v>50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31</v>
      </c>
      <c r="C33" s="1">
        <v>35.798000000000002</v>
      </c>
      <c r="D33" s="1"/>
      <c r="E33" s="1">
        <v>16.224</v>
      </c>
      <c r="F33" s="1">
        <v>18.872</v>
      </c>
      <c r="G33" s="6">
        <v>1</v>
      </c>
      <c r="H33" s="25">
        <f>VLOOKUP(A33,[1]Sheet!$A:$H,8,0)</f>
        <v>35</v>
      </c>
      <c r="I33" s="1" t="s">
        <v>32</v>
      </c>
      <c r="J33" s="1">
        <v>15.616</v>
      </c>
      <c r="K33" s="1">
        <f t="shared" si="2"/>
        <v>0.60800000000000054</v>
      </c>
      <c r="L33" s="1"/>
      <c r="M33" s="1"/>
      <c r="N33" s="1">
        <v>12.898</v>
      </c>
      <c r="O33" s="1">
        <f t="shared" si="4"/>
        <v>3.2448000000000001</v>
      </c>
      <c r="P33" s="5">
        <v>10</v>
      </c>
      <c r="Q33" s="5"/>
      <c r="R33" s="1"/>
      <c r="S33" s="1">
        <f t="shared" si="5"/>
        <v>12.872904339250491</v>
      </c>
      <c r="T33" s="1">
        <f t="shared" si="6"/>
        <v>9.7910502958579873</v>
      </c>
      <c r="U33" s="1">
        <v>3.2464</v>
      </c>
      <c r="V33" s="1">
        <v>1.2702</v>
      </c>
      <c r="W33" s="1">
        <v>1.5536000000000001</v>
      </c>
      <c r="X33" s="1">
        <v>3.3894000000000002</v>
      </c>
      <c r="Y33" s="1">
        <v>3.2511999999999999</v>
      </c>
      <c r="Z33" s="1">
        <v>4.4352</v>
      </c>
      <c r="AA33" s="1"/>
      <c r="AB33" s="1">
        <f t="shared" si="3"/>
        <v>10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69</v>
      </c>
      <c r="B34" s="19" t="s">
        <v>31</v>
      </c>
      <c r="C34" s="19">
        <v>15.445</v>
      </c>
      <c r="D34" s="19"/>
      <c r="E34" s="19">
        <v>10.391999999999999</v>
      </c>
      <c r="F34" s="19">
        <v>-1.706</v>
      </c>
      <c r="G34" s="20">
        <v>0</v>
      </c>
      <c r="H34" s="27">
        <v>30</v>
      </c>
      <c r="I34" s="19" t="s">
        <v>32</v>
      </c>
      <c r="J34" s="19">
        <v>21.4</v>
      </c>
      <c r="K34" s="19">
        <f t="shared" si="2"/>
        <v>-11.007999999999999</v>
      </c>
      <c r="L34" s="19"/>
      <c r="M34" s="19"/>
      <c r="N34" s="19"/>
      <c r="O34" s="19">
        <f t="shared" si="4"/>
        <v>2.0783999999999998</v>
      </c>
      <c r="P34" s="21"/>
      <c r="Q34" s="21"/>
      <c r="R34" s="19"/>
      <c r="S34" s="19">
        <f t="shared" si="5"/>
        <v>-0.82082371054657433</v>
      </c>
      <c r="T34" s="19">
        <f t="shared" si="6"/>
        <v>-0.82082371054657433</v>
      </c>
      <c r="U34" s="19">
        <v>2.0783999999999998</v>
      </c>
      <c r="V34" s="19">
        <v>4.8677999999999999</v>
      </c>
      <c r="W34" s="19">
        <v>5.4101999999999997</v>
      </c>
      <c r="X34" s="19">
        <v>3.7254</v>
      </c>
      <c r="Y34" s="19">
        <v>3.1829999999999998</v>
      </c>
      <c r="Z34" s="19">
        <v>3.9592000000000001</v>
      </c>
      <c r="AA34" s="19" t="s">
        <v>70</v>
      </c>
      <c r="AB34" s="19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31</v>
      </c>
      <c r="C35" s="1">
        <v>182.00200000000001</v>
      </c>
      <c r="D35" s="1">
        <v>89.171000000000006</v>
      </c>
      <c r="E35" s="1">
        <v>118.279</v>
      </c>
      <c r="F35" s="1">
        <v>123.5</v>
      </c>
      <c r="G35" s="6">
        <v>1</v>
      </c>
      <c r="H35" s="25">
        <v>30</v>
      </c>
      <c r="I35" s="1" t="s">
        <v>32</v>
      </c>
      <c r="J35" s="1">
        <v>121.242</v>
      </c>
      <c r="K35" s="1">
        <f t="shared" si="2"/>
        <v>-2.9630000000000081</v>
      </c>
      <c r="L35" s="1"/>
      <c r="M35" s="1"/>
      <c r="N35" s="1">
        <v>105.0255999999999</v>
      </c>
      <c r="O35" s="1">
        <f t="shared" si="4"/>
        <v>23.655799999999999</v>
      </c>
      <c r="P35" s="5">
        <f t="shared" ref="P35:P43" si="10">12*O35-N35-F35</f>
        <v>55.344000000000108</v>
      </c>
      <c r="Q35" s="5"/>
      <c r="R35" s="1"/>
      <c r="S35" s="1">
        <f t="shared" si="5"/>
        <v>12</v>
      </c>
      <c r="T35" s="1">
        <f t="shared" si="6"/>
        <v>9.6604469094260139</v>
      </c>
      <c r="U35" s="1">
        <v>22.439399999999999</v>
      </c>
      <c r="V35" s="1">
        <v>19.772200000000002</v>
      </c>
      <c r="W35" s="1">
        <v>20.482399999999998</v>
      </c>
      <c r="X35" s="1">
        <v>15.395799999999999</v>
      </c>
      <c r="Y35" s="1">
        <v>14.867000000000001</v>
      </c>
      <c r="Z35" s="1">
        <v>27.347999999999999</v>
      </c>
      <c r="AA35" s="1" t="s">
        <v>72</v>
      </c>
      <c r="AB35" s="1">
        <f t="shared" si="3"/>
        <v>55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31</v>
      </c>
      <c r="C36" s="1">
        <v>162.26599999999999</v>
      </c>
      <c r="D36" s="1">
        <v>199.148</v>
      </c>
      <c r="E36" s="1">
        <v>170.96199999999999</v>
      </c>
      <c r="F36" s="1">
        <v>171.673</v>
      </c>
      <c r="G36" s="6">
        <v>1</v>
      </c>
      <c r="H36" s="25">
        <v>30</v>
      </c>
      <c r="I36" s="1" t="s">
        <v>32</v>
      </c>
      <c r="J36" s="1">
        <v>166.5</v>
      </c>
      <c r="K36" s="1">
        <f t="shared" si="2"/>
        <v>4.4619999999999891</v>
      </c>
      <c r="L36" s="1"/>
      <c r="M36" s="1"/>
      <c r="N36" s="1">
        <v>162.22579999999979</v>
      </c>
      <c r="O36" s="1">
        <f t="shared" si="4"/>
        <v>34.192399999999999</v>
      </c>
      <c r="P36" s="5">
        <f t="shared" si="10"/>
        <v>76.410000000000224</v>
      </c>
      <c r="Q36" s="5"/>
      <c r="R36" s="1"/>
      <c r="S36" s="1">
        <f t="shared" si="5"/>
        <v>12</v>
      </c>
      <c r="T36" s="1">
        <f t="shared" si="6"/>
        <v>9.7652928721002272</v>
      </c>
      <c r="U36" s="1">
        <v>32.512</v>
      </c>
      <c r="V36" s="1">
        <v>27.11</v>
      </c>
      <c r="W36" s="1">
        <v>26.735600000000002</v>
      </c>
      <c r="X36" s="1">
        <v>23.024799999999999</v>
      </c>
      <c r="Y36" s="1">
        <v>25.232199999999999</v>
      </c>
      <c r="Z36" s="1">
        <v>26.834</v>
      </c>
      <c r="AA36" s="1"/>
      <c r="AB36" s="1">
        <f t="shared" si="3"/>
        <v>76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31</v>
      </c>
      <c r="C37" s="1">
        <v>62.13</v>
      </c>
      <c r="D37" s="1"/>
      <c r="E37" s="1">
        <v>2.7759999999999998</v>
      </c>
      <c r="F37" s="1">
        <v>59.353999999999999</v>
      </c>
      <c r="G37" s="6">
        <v>1</v>
      </c>
      <c r="H37" s="25">
        <f>VLOOKUP(A37,[1]Sheet!$A:$H,8,0)</f>
        <v>45</v>
      </c>
      <c r="I37" s="1" t="s">
        <v>32</v>
      </c>
      <c r="J37" s="1">
        <v>2.6</v>
      </c>
      <c r="K37" s="1">
        <f t="shared" ref="K37:K68" si="11">E37-J37</f>
        <v>0.17599999999999971</v>
      </c>
      <c r="L37" s="1"/>
      <c r="M37" s="1"/>
      <c r="N37" s="1"/>
      <c r="O37" s="1">
        <f t="shared" si="4"/>
        <v>0.55519999999999992</v>
      </c>
      <c r="P37" s="5"/>
      <c r="Q37" s="5"/>
      <c r="R37" s="1"/>
      <c r="S37" s="1">
        <f t="shared" si="5"/>
        <v>106.9056195965418</v>
      </c>
      <c r="T37" s="1">
        <f t="shared" si="6"/>
        <v>106.9056195965418</v>
      </c>
      <c r="U37" s="1">
        <v>0.55519999999999992</v>
      </c>
      <c r="V37" s="1">
        <v>0.54139999999999999</v>
      </c>
      <c r="W37" s="1">
        <v>0.54139999999999999</v>
      </c>
      <c r="X37" s="1">
        <v>0</v>
      </c>
      <c r="Y37" s="1">
        <v>0</v>
      </c>
      <c r="Z37" s="1">
        <v>0</v>
      </c>
      <c r="AA37" s="18" t="s">
        <v>47</v>
      </c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31</v>
      </c>
      <c r="C38" s="1">
        <v>464.43</v>
      </c>
      <c r="D38" s="1">
        <v>724.34199999999998</v>
      </c>
      <c r="E38" s="17">
        <f>321.199+E63</f>
        <v>339.35500000000002</v>
      </c>
      <c r="F38" s="1">
        <v>762.44799999999998</v>
      </c>
      <c r="G38" s="6">
        <v>1</v>
      </c>
      <c r="H38" s="25">
        <v>40</v>
      </c>
      <c r="I38" s="1" t="s">
        <v>32</v>
      </c>
      <c r="J38" s="1">
        <v>311.58199999999999</v>
      </c>
      <c r="K38" s="1">
        <f t="shared" si="11"/>
        <v>27.773000000000025</v>
      </c>
      <c r="L38" s="1"/>
      <c r="M38" s="1"/>
      <c r="N38" s="1">
        <v>44.438000000000223</v>
      </c>
      <c r="O38" s="1">
        <f t="shared" si="4"/>
        <v>67.871000000000009</v>
      </c>
      <c r="P38" s="5"/>
      <c r="Q38" s="5"/>
      <c r="R38" s="1"/>
      <c r="S38" s="1">
        <f t="shared" si="5"/>
        <v>11.888523817241532</v>
      </c>
      <c r="T38" s="1">
        <f t="shared" si="6"/>
        <v>11.888523817241532</v>
      </c>
      <c r="U38" s="1">
        <v>76.775000000000006</v>
      </c>
      <c r="V38" s="1">
        <v>91.0334</v>
      </c>
      <c r="W38" s="1">
        <v>86.0428</v>
      </c>
      <c r="X38" s="1">
        <v>54.039400000000001</v>
      </c>
      <c r="Y38" s="1">
        <v>61.215400000000002</v>
      </c>
      <c r="Z38" s="1">
        <v>90.381600000000006</v>
      </c>
      <c r="AA38" s="1" t="s">
        <v>76</v>
      </c>
      <c r="AB38" s="1">
        <f t="shared" ref="AB38:AB69" si="12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31</v>
      </c>
      <c r="C39" s="1">
        <v>74.614000000000004</v>
      </c>
      <c r="D39" s="1">
        <v>39.267000000000003</v>
      </c>
      <c r="E39" s="1">
        <v>62.872999999999998</v>
      </c>
      <c r="F39" s="1">
        <v>45.438000000000002</v>
      </c>
      <c r="G39" s="6">
        <v>1</v>
      </c>
      <c r="H39" s="25">
        <v>35</v>
      </c>
      <c r="I39" s="1" t="s">
        <v>32</v>
      </c>
      <c r="J39" s="1">
        <v>64.05</v>
      </c>
      <c r="K39" s="1">
        <f t="shared" si="11"/>
        <v>-1.1769999999999996</v>
      </c>
      <c r="L39" s="1"/>
      <c r="M39" s="1"/>
      <c r="N39" s="1">
        <v>79.246599999999972</v>
      </c>
      <c r="O39" s="1">
        <f t="shared" si="4"/>
        <v>12.5746</v>
      </c>
      <c r="P39" s="5">
        <f t="shared" si="10"/>
        <v>26.210600000000014</v>
      </c>
      <c r="Q39" s="5"/>
      <c r="R39" s="1"/>
      <c r="S39" s="1">
        <f t="shared" si="5"/>
        <v>11.999999999999998</v>
      </c>
      <c r="T39" s="1">
        <f t="shared" si="6"/>
        <v>9.9155917484452765</v>
      </c>
      <c r="U39" s="1">
        <v>11.2826</v>
      </c>
      <c r="V39" s="1">
        <v>8.8786000000000005</v>
      </c>
      <c r="W39" s="1">
        <v>9.4732000000000003</v>
      </c>
      <c r="X39" s="1">
        <v>7.5670000000000002</v>
      </c>
      <c r="Y39" s="1">
        <v>6.1579999999999986</v>
      </c>
      <c r="Z39" s="1">
        <v>10.6554</v>
      </c>
      <c r="AA39" s="1"/>
      <c r="AB39" s="1">
        <f t="shared" si="12"/>
        <v>26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31</v>
      </c>
      <c r="C40" s="1">
        <v>102.482</v>
      </c>
      <c r="D40" s="1"/>
      <c r="E40" s="1">
        <v>14.961</v>
      </c>
      <c r="F40" s="1">
        <v>84.882000000000005</v>
      </c>
      <c r="G40" s="6">
        <v>1</v>
      </c>
      <c r="H40" s="25">
        <f>VLOOKUP(A40,[1]Sheet!$A:$H,8,0)</f>
        <v>45</v>
      </c>
      <c r="I40" s="1" t="s">
        <v>32</v>
      </c>
      <c r="J40" s="1">
        <v>17.899999999999999</v>
      </c>
      <c r="K40" s="1">
        <f t="shared" si="11"/>
        <v>-2.9389999999999983</v>
      </c>
      <c r="L40" s="1"/>
      <c r="M40" s="1"/>
      <c r="N40" s="1"/>
      <c r="O40" s="1">
        <f t="shared" si="4"/>
        <v>2.9922</v>
      </c>
      <c r="P40" s="5"/>
      <c r="Q40" s="5"/>
      <c r="R40" s="1"/>
      <c r="S40" s="1">
        <f t="shared" si="5"/>
        <v>28.367756166031683</v>
      </c>
      <c r="T40" s="1">
        <f t="shared" si="6"/>
        <v>28.367756166031683</v>
      </c>
      <c r="U40" s="1">
        <v>2.3952</v>
      </c>
      <c r="V40" s="1">
        <v>2.4792000000000001</v>
      </c>
      <c r="W40" s="1">
        <v>3.27</v>
      </c>
      <c r="X40" s="1">
        <v>1.9883999999999999</v>
      </c>
      <c r="Y40" s="1">
        <v>1.7376</v>
      </c>
      <c r="Z40" s="1">
        <v>9.1539999999999999</v>
      </c>
      <c r="AA40" s="18" t="s">
        <v>47</v>
      </c>
      <c r="AB40" s="1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31</v>
      </c>
      <c r="C41" s="1">
        <v>62.435000000000002</v>
      </c>
      <c r="D41" s="1"/>
      <c r="E41" s="1">
        <v>27.507999999999999</v>
      </c>
      <c r="F41" s="1">
        <v>32.625999999999998</v>
      </c>
      <c r="G41" s="6">
        <v>1</v>
      </c>
      <c r="H41" s="25">
        <v>30</v>
      </c>
      <c r="I41" s="1" t="s">
        <v>32</v>
      </c>
      <c r="J41" s="1">
        <v>28.8</v>
      </c>
      <c r="K41" s="1">
        <f t="shared" si="11"/>
        <v>-1.2920000000000016</v>
      </c>
      <c r="L41" s="1"/>
      <c r="M41" s="1"/>
      <c r="N41" s="1">
        <v>22.536999999999999</v>
      </c>
      <c r="O41" s="1">
        <f t="shared" si="4"/>
        <v>5.5015999999999998</v>
      </c>
      <c r="P41" s="5">
        <f t="shared" si="10"/>
        <v>10.856200000000001</v>
      </c>
      <c r="Q41" s="5"/>
      <c r="R41" s="1"/>
      <c r="S41" s="1">
        <f t="shared" si="5"/>
        <v>12</v>
      </c>
      <c r="T41" s="1">
        <f t="shared" si="6"/>
        <v>10.026719499781882</v>
      </c>
      <c r="U41" s="1">
        <v>5.2450000000000001</v>
      </c>
      <c r="V41" s="1">
        <v>5.0973999999999986</v>
      </c>
      <c r="W41" s="1">
        <v>5.8462000000000014</v>
      </c>
      <c r="X41" s="1">
        <v>3.5802</v>
      </c>
      <c r="Y41" s="1">
        <v>2.5815999999999999</v>
      </c>
      <c r="Z41" s="1">
        <v>6.9766000000000004</v>
      </c>
      <c r="AA41" s="1"/>
      <c r="AB41" s="1">
        <f t="shared" si="12"/>
        <v>11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31</v>
      </c>
      <c r="C42" s="1">
        <v>372.78100000000001</v>
      </c>
      <c r="D42" s="1">
        <v>277.351</v>
      </c>
      <c r="E42" s="1">
        <v>327.73599999999999</v>
      </c>
      <c r="F42" s="1">
        <v>264.41000000000003</v>
      </c>
      <c r="G42" s="6">
        <v>1</v>
      </c>
      <c r="H42" s="25">
        <v>45</v>
      </c>
      <c r="I42" s="1" t="s">
        <v>32</v>
      </c>
      <c r="J42" s="1">
        <v>328.64600000000002</v>
      </c>
      <c r="K42" s="1">
        <f t="shared" si="11"/>
        <v>-0.91000000000002501</v>
      </c>
      <c r="L42" s="1"/>
      <c r="M42" s="1"/>
      <c r="N42" s="1">
        <v>410.33839999999969</v>
      </c>
      <c r="O42" s="1">
        <f t="shared" si="4"/>
        <v>65.547200000000004</v>
      </c>
      <c r="P42" s="5">
        <f t="shared" si="10"/>
        <v>111.81800000000032</v>
      </c>
      <c r="Q42" s="5"/>
      <c r="R42" s="1"/>
      <c r="S42" s="1">
        <f t="shared" si="5"/>
        <v>12</v>
      </c>
      <c r="T42" s="1">
        <f t="shared" si="6"/>
        <v>10.29408426294334</v>
      </c>
      <c r="U42" s="1">
        <v>66.084000000000003</v>
      </c>
      <c r="V42" s="1">
        <v>49.242400000000004</v>
      </c>
      <c r="W42" s="1">
        <v>49.901799999999987</v>
      </c>
      <c r="X42" s="1">
        <v>57.178800000000003</v>
      </c>
      <c r="Y42" s="1">
        <v>56.214799999999997</v>
      </c>
      <c r="Z42" s="1">
        <v>64.611599999999996</v>
      </c>
      <c r="AA42" s="1"/>
      <c r="AB42" s="1">
        <f t="shared" si="12"/>
        <v>112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31</v>
      </c>
      <c r="C43" s="1">
        <v>250.857</v>
      </c>
      <c r="D43" s="1">
        <v>268.09500000000003</v>
      </c>
      <c r="E43" s="1">
        <v>200.297</v>
      </c>
      <c r="F43" s="1">
        <v>259.34899999999999</v>
      </c>
      <c r="G43" s="6">
        <v>1</v>
      </c>
      <c r="H43" s="25">
        <v>45</v>
      </c>
      <c r="I43" s="1" t="s">
        <v>32</v>
      </c>
      <c r="J43" s="1">
        <v>199.887</v>
      </c>
      <c r="K43" s="1">
        <f t="shared" si="11"/>
        <v>0.40999999999999659</v>
      </c>
      <c r="L43" s="1"/>
      <c r="M43" s="1"/>
      <c r="N43" s="1">
        <v>207.41900000000001</v>
      </c>
      <c r="O43" s="1">
        <f t="shared" si="4"/>
        <v>40.059399999999997</v>
      </c>
      <c r="P43" s="5">
        <f t="shared" si="10"/>
        <v>13.94479999999993</v>
      </c>
      <c r="Q43" s="5"/>
      <c r="R43" s="1"/>
      <c r="S43" s="1">
        <f t="shared" si="5"/>
        <v>11.999999999999998</v>
      </c>
      <c r="T43" s="1">
        <f t="shared" si="6"/>
        <v>11.651896933054417</v>
      </c>
      <c r="U43" s="1">
        <v>44.77</v>
      </c>
      <c r="V43" s="1">
        <v>37.1554</v>
      </c>
      <c r="W43" s="1">
        <v>34.6098</v>
      </c>
      <c r="X43" s="1">
        <v>34.929000000000002</v>
      </c>
      <c r="Y43" s="1">
        <v>34.1008</v>
      </c>
      <c r="Z43" s="1">
        <v>46.2896</v>
      </c>
      <c r="AA43" s="1"/>
      <c r="AB43" s="1">
        <f t="shared" si="12"/>
        <v>14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31</v>
      </c>
      <c r="C44" s="1">
        <v>7.8280000000000003</v>
      </c>
      <c r="D44" s="1">
        <v>30.353000000000002</v>
      </c>
      <c r="E44" s="1">
        <v>7.8979999999999997</v>
      </c>
      <c r="F44" s="1">
        <v>30.283000000000001</v>
      </c>
      <c r="G44" s="6">
        <v>1</v>
      </c>
      <c r="H44" s="25">
        <f>VLOOKUP(A44,[1]Sheet!$A:$H,8,0)</f>
        <v>45</v>
      </c>
      <c r="I44" s="1" t="s">
        <v>32</v>
      </c>
      <c r="J44" s="1">
        <v>8.4</v>
      </c>
      <c r="K44" s="1">
        <f t="shared" si="11"/>
        <v>-0.50200000000000067</v>
      </c>
      <c r="L44" s="1"/>
      <c r="M44" s="1"/>
      <c r="N44" s="1"/>
      <c r="O44" s="1">
        <f t="shared" si="4"/>
        <v>1.5795999999999999</v>
      </c>
      <c r="P44" s="5"/>
      <c r="Q44" s="5"/>
      <c r="R44" s="1"/>
      <c r="S44" s="1">
        <f t="shared" si="5"/>
        <v>19.17130919220056</v>
      </c>
      <c r="T44" s="1">
        <f t="shared" si="6"/>
        <v>19.17130919220056</v>
      </c>
      <c r="U44" s="1">
        <v>1.298</v>
      </c>
      <c r="V44" s="1">
        <v>2.5988000000000002</v>
      </c>
      <c r="W44" s="1">
        <v>2.5988000000000002</v>
      </c>
      <c r="X44" s="1">
        <v>0.71639999999999993</v>
      </c>
      <c r="Y44" s="1">
        <v>0.71639999999999993</v>
      </c>
      <c r="Z44" s="1">
        <v>1.843</v>
      </c>
      <c r="AA44" s="1"/>
      <c r="AB44" s="1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9" t="s">
        <v>83</v>
      </c>
      <c r="B45" s="19" t="s">
        <v>31</v>
      </c>
      <c r="C45" s="19">
        <v>39.454999999999998</v>
      </c>
      <c r="D45" s="19"/>
      <c r="E45" s="19">
        <v>11.999000000000001</v>
      </c>
      <c r="F45" s="19">
        <v>27.456</v>
      </c>
      <c r="G45" s="20">
        <v>0</v>
      </c>
      <c r="H45" s="27">
        <f>VLOOKUP(A45,[1]Sheet!$A:$H,8,0)</f>
        <v>45</v>
      </c>
      <c r="I45" s="19" t="s">
        <v>32</v>
      </c>
      <c r="J45" s="19">
        <v>12.4</v>
      </c>
      <c r="K45" s="19">
        <f t="shared" si="11"/>
        <v>-0.4009999999999998</v>
      </c>
      <c r="L45" s="19"/>
      <c r="M45" s="19"/>
      <c r="N45" s="19"/>
      <c r="O45" s="19">
        <f t="shared" si="4"/>
        <v>2.3997999999999999</v>
      </c>
      <c r="P45" s="21"/>
      <c r="Q45" s="21"/>
      <c r="R45" s="19"/>
      <c r="S45" s="19">
        <f t="shared" si="5"/>
        <v>11.440953412784399</v>
      </c>
      <c r="T45" s="19">
        <f t="shared" si="6"/>
        <v>11.440953412784399</v>
      </c>
      <c r="U45" s="19">
        <v>2.3997999999999999</v>
      </c>
      <c r="V45" s="19">
        <v>0.53039999999999998</v>
      </c>
      <c r="W45" s="19">
        <v>0.53039999999999998</v>
      </c>
      <c r="X45" s="19">
        <v>0</v>
      </c>
      <c r="Y45" s="19">
        <v>0</v>
      </c>
      <c r="Z45" s="19">
        <v>1.3664000000000001</v>
      </c>
      <c r="AA45" s="16" t="s">
        <v>168</v>
      </c>
      <c r="AB45" s="19">
        <f t="shared" si="12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41</v>
      </c>
      <c r="C46" s="1">
        <v>658</v>
      </c>
      <c r="D46" s="1">
        <v>738</v>
      </c>
      <c r="E46" s="1">
        <v>758</v>
      </c>
      <c r="F46" s="1">
        <v>543</v>
      </c>
      <c r="G46" s="6">
        <v>0.4</v>
      </c>
      <c r="H46" s="25">
        <v>45</v>
      </c>
      <c r="I46" s="1" t="s">
        <v>32</v>
      </c>
      <c r="J46" s="1">
        <v>749</v>
      </c>
      <c r="K46" s="1">
        <f t="shared" si="11"/>
        <v>9</v>
      </c>
      <c r="L46" s="1"/>
      <c r="M46" s="1"/>
      <c r="N46" s="1">
        <v>857.80000000000018</v>
      </c>
      <c r="O46" s="1">
        <f t="shared" si="4"/>
        <v>151.6</v>
      </c>
      <c r="P46" s="5">
        <f t="shared" ref="P46:P55" si="13">12*O46-N46-F46</f>
        <v>418.39999999999964</v>
      </c>
      <c r="Q46" s="5"/>
      <c r="R46" s="1"/>
      <c r="S46" s="1">
        <f t="shared" si="5"/>
        <v>12</v>
      </c>
      <c r="T46" s="1">
        <f t="shared" si="6"/>
        <v>9.2401055408970993</v>
      </c>
      <c r="U46" s="1">
        <v>140.80000000000001</v>
      </c>
      <c r="V46" s="1">
        <v>108</v>
      </c>
      <c r="W46" s="1">
        <v>111</v>
      </c>
      <c r="X46" s="1">
        <v>110.6</v>
      </c>
      <c r="Y46" s="1">
        <v>109.6</v>
      </c>
      <c r="Z46" s="1">
        <v>137.4</v>
      </c>
      <c r="AA46" s="1"/>
      <c r="AB46" s="1">
        <f t="shared" si="12"/>
        <v>167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41</v>
      </c>
      <c r="C47" s="1">
        <v>69</v>
      </c>
      <c r="D47" s="1">
        <v>20</v>
      </c>
      <c r="E47" s="1">
        <v>32</v>
      </c>
      <c r="F47" s="1">
        <v>55</v>
      </c>
      <c r="G47" s="6">
        <v>0.45</v>
      </c>
      <c r="H47" s="25">
        <v>50</v>
      </c>
      <c r="I47" s="1" t="s">
        <v>32</v>
      </c>
      <c r="J47" s="1">
        <v>32</v>
      </c>
      <c r="K47" s="1">
        <f t="shared" si="11"/>
        <v>0</v>
      </c>
      <c r="L47" s="1"/>
      <c r="M47" s="1"/>
      <c r="N47" s="1">
        <v>10</v>
      </c>
      <c r="O47" s="1">
        <f t="shared" si="4"/>
        <v>6.4</v>
      </c>
      <c r="P47" s="5">
        <f t="shared" si="13"/>
        <v>11.800000000000011</v>
      </c>
      <c r="Q47" s="5"/>
      <c r="R47" s="1"/>
      <c r="S47" s="1">
        <f t="shared" si="5"/>
        <v>12.000000000000002</v>
      </c>
      <c r="T47" s="1">
        <f t="shared" si="6"/>
        <v>10.15625</v>
      </c>
      <c r="U47" s="1">
        <v>5.8</v>
      </c>
      <c r="V47" s="1">
        <v>5</v>
      </c>
      <c r="W47" s="1">
        <v>5.4</v>
      </c>
      <c r="X47" s="1">
        <v>8.6</v>
      </c>
      <c r="Y47" s="1">
        <v>8.1999999999999993</v>
      </c>
      <c r="Z47" s="1">
        <v>2</v>
      </c>
      <c r="AA47" s="1"/>
      <c r="AB47" s="1">
        <f t="shared" si="12"/>
        <v>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31</v>
      </c>
      <c r="C48" s="1">
        <v>45.052</v>
      </c>
      <c r="D48" s="1">
        <v>17.506</v>
      </c>
      <c r="E48" s="1">
        <v>32.142000000000003</v>
      </c>
      <c r="F48" s="1">
        <v>26.222999999999999</v>
      </c>
      <c r="G48" s="6">
        <v>1</v>
      </c>
      <c r="H48" s="25">
        <f>VLOOKUP(A48,[1]Sheet!$A:$H,8,0)</f>
        <v>45</v>
      </c>
      <c r="I48" s="1" t="s">
        <v>32</v>
      </c>
      <c r="J48" s="1">
        <v>23.2</v>
      </c>
      <c r="K48" s="1">
        <f t="shared" si="11"/>
        <v>8.9420000000000037</v>
      </c>
      <c r="L48" s="1"/>
      <c r="M48" s="1"/>
      <c r="N48" s="1">
        <v>37.918599999999998</v>
      </c>
      <c r="O48" s="1">
        <f t="shared" si="4"/>
        <v>6.4284000000000008</v>
      </c>
      <c r="P48" s="5">
        <f t="shared" si="13"/>
        <v>12.999200000000016</v>
      </c>
      <c r="Q48" s="5"/>
      <c r="R48" s="1"/>
      <c r="S48" s="1">
        <f t="shared" si="5"/>
        <v>12</v>
      </c>
      <c r="T48" s="1">
        <f t="shared" si="6"/>
        <v>9.9778482981768377</v>
      </c>
      <c r="U48" s="1">
        <v>6.6932</v>
      </c>
      <c r="V48" s="1">
        <v>4.8572000000000006</v>
      </c>
      <c r="W48" s="1">
        <v>4.0186000000000002</v>
      </c>
      <c r="X48" s="1">
        <v>2.7307999999999999</v>
      </c>
      <c r="Y48" s="1">
        <v>3.016</v>
      </c>
      <c r="Z48" s="1">
        <v>4.8226000000000004</v>
      </c>
      <c r="AA48" s="1"/>
      <c r="AB48" s="1">
        <f t="shared" si="12"/>
        <v>13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41</v>
      </c>
      <c r="C49" s="1">
        <v>87</v>
      </c>
      <c r="D49" s="1">
        <v>85</v>
      </c>
      <c r="E49" s="1">
        <v>72</v>
      </c>
      <c r="F49" s="1">
        <v>85</v>
      </c>
      <c r="G49" s="6">
        <v>0.35</v>
      </c>
      <c r="H49" s="25">
        <f>VLOOKUP(A49,[1]Sheet!$A:$H,8,0)</f>
        <v>40</v>
      </c>
      <c r="I49" s="1" t="s">
        <v>32</v>
      </c>
      <c r="J49" s="1">
        <v>74</v>
      </c>
      <c r="K49" s="1">
        <f t="shared" si="11"/>
        <v>-2</v>
      </c>
      <c r="L49" s="1"/>
      <c r="M49" s="1"/>
      <c r="N49" s="1">
        <v>75</v>
      </c>
      <c r="O49" s="1">
        <f t="shared" si="4"/>
        <v>14.4</v>
      </c>
      <c r="P49" s="5">
        <f t="shared" si="13"/>
        <v>12.800000000000011</v>
      </c>
      <c r="Q49" s="5"/>
      <c r="R49" s="1"/>
      <c r="S49" s="1">
        <f t="shared" si="5"/>
        <v>12</v>
      </c>
      <c r="T49" s="1">
        <f t="shared" si="6"/>
        <v>11.111111111111111</v>
      </c>
      <c r="U49" s="1">
        <v>15</v>
      </c>
      <c r="V49" s="1">
        <v>12</v>
      </c>
      <c r="W49" s="1">
        <v>13</v>
      </c>
      <c r="X49" s="1">
        <v>5.4</v>
      </c>
      <c r="Y49" s="1">
        <v>7.8</v>
      </c>
      <c r="Z49" s="1">
        <v>13</v>
      </c>
      <c r="AA49" s="1"/>
      <c r="AB49" s="1">
        <f t="shared" si="12"/>
        <v>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31</v>
      </c>
      <c r="C50" s="1">
        <v>55.448999999999998</v>
      </c>
      <c r="D50" s="1">
        <v>43.1</v>
      </c>
      <c r="E50" s="1">
        <v>46.832000000000001</v>
      </c>
      <c r="F50" s="1">
        <v>50.994999999999997</v>
      </c>
      <c r="G50" s="6">
        <v>1</v>
      </c>
      <c r="H50" s="25">
        <f>VLOOKUP(A50,[1]Sheet!$A:$H,8,0)</f>
        <v>40</v>
      </c>
      <c r="I50" s="1" t="s">
        <v>32</v>
      </c>
      <c r="J50" s="1">
        <v>49.317999999999998</v>
      </c>
      <c r="K50" s="1">
        <f t="shared" si="11"/>
        <v>-2.4859999999999971</v>
      </c>
      <c r="L50" s="1"/>
      <c r="M50" s="1"/>
      <c r="N50" s="1">
        <v>20.512200000000011</v>
      </c>
      <c r="O50" s="1">
        <f t="shared" si="4"/>
        <v>9.3664000000000005</v>
      </c>
      <c r="P50" s="5">
        <f t="shared" si="13"/>
        <v>40.889600000000009</v>
      </c>
      <c r="Q50" s="5"/>
      <c r="R50" s="1"/>
      <c r="S50" s="1">
        <f t="shared" si="5"/>
        <v>12</v>
      </c>
      <c r="T50" s="1">
        <f t="shared" si="6"/>
        <v>7.6344379911171858</v>
      </c>
      <c r="U50" s="1">
        <v>7.3962000000000003</v>
      </c>
      <c r="V50" s="1">
        <v>6.4647999999999994</v>
      </c>
      <c r="W50" s="1">
        <v>8.2042000000000002</v>
      </c>
      <c r="X50" s="1">
        <v>8.1251999999999995</v>
      </c>
      <c r="Y50" s="1">
        <v>8.5569999999999986</v>
      </c>
      <c r="Z50" s="1">
        <v>5.7776000000000014</v>
      </c>
      <c r="AA50" s="1"/>
      <c r="AB50" s="1">
        <f t="shared" si="12"/>
        <v>41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41</v>
      </c>
      <c r="C51" s="1">
        <v>341</v>
      </c>
      <c r="D51" s="1">
        <v>216</v>
      </c>
      <c r="E51" s="1">
        <v>289</v>
      </c>
      <c r="F51" s="1">
        <v>189</v>
      </c>
      <c r="G51" s="6">
        <v>0.4</v>
      </c>
      <c r="H51" s="25">
        <v>40</v>
      </c>
      <c r="I51" s="1" t="s">
        <v>32</v>
      </c>
      <c r="J51" s="1">
        <v>299</v>
      </c>
      <c r="K51" s="1">
        <f t="shared" si="11"/>
        <v>-10</v>
      </c>
      <c r="L51" s="1"/>
      <c r="M51" s="1"/>
      <c r="N51" s="1">
        <v>418.19999999999987</v>
      </c>
      <c r="O51" s="1">
        <f t="shared" si="4"/>
        <v>57.8</v>
      </c>
      <c r="P51" s="5">
        <f t="shared" si="13"/>
        <v>86.400000000000034</v>
      </c>
      <c r="Q51" s="5"/>
      <c r="R51" s="1"/>
      <c r="S51" s="1">
        <f t="shared" si="5"/>
        <v>11.999999999999998</v>
      </c>
      <c r="T51" s="1">
        <f t="shared" si="6"/>
        <v>10.505190311418682</v>
      </c>
      <c r="U51" s="1">
        <v>60.8</v>
      </c>
      <c r="V51" s="1">
        <v>39.799999999999997</v>
      </c>
      <c r="W51" s="1">
        <v>33</v>
      </c>
      <c r="X51" s="1">
        <v>31</v>
      </c>
      <c r="Y51" s="1">
        <v>30.6</v>
      </c>
      <c r="Z51" s="1">
        <v>51.6</v>
      </c>
      <c r="AA51" s="1"/>
      <c r="AB51" s="1">
        <f t="shared" si="12"/>
        <v>35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41</v>
      </c>
      <c r="C52" s="1">
        <v>700</v>
      </c>
      <c r="D52" s="1">
        <v>210</v>
      </c>
      <c r="E52" s="1">
        <v>614</v>
      </c>
      <c r="F52" s="1">
        <v>242</v>
      </c>
      <c r="G52" s="6">
        <v>0.4</v>
      </c>
      <c r="H52" s="25">
        <v>45</v>
      </c>
      <c r="I52" s="1" t="s">
        <v>32</v>
      </c>
      <c r="J52" s="1">
        <v>618</v>
      </c>
      <c r="K52" s="1">
        <f t="shared" si="11"/>
        <v>-4</v>
      </c>
      <c r="L52" s="1"/>
      <c r="M52" s="1"/>
      <c r="N52" s="1">
        <v>809.2</v>
      </c>
      <c r="O52" s="1">
        <f t="shared" si="4"/>
        <v>122.8</v>
      </c>
      <c r="P52" s="5">
        <f t="shared" si="13"/>
        <v>422.39999999999986</v>
      </c>
      <c r="Q52" s="5"/>
      <c r="R52" s="1"/>
      <c r="S52" s="1">
        <f t="shared" si="5"/>
        <v>12</v>
      </c>
      <c r="T52" s="1">
        <f t="shared" si="6"/>
        <v>8.5602605863192185</v>
      </c>
      <c r="U52" s="1">
        <v>122.8</v>
      </c>
      <c r="V52" s="1">
        <v>36.200000000000003</v>
      </c>
      <c r="W52" s="1">
        <v>59.6</v>
      </c>
      <c r="X52" s="1">
        <v>85.2</v>
      </c>
      <c r="Y52" s="1">
        <v>77.599999999999994</v>
      </c>
      <c r="Z52" s="1">
        <v>51.6</v>
      </c>
      <c r="AA52" s="1"/>
      <c r="AB52" s="1">
        <f t="shared" si="12"/>
        <v>169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41</v>
      </c>
      <c r="C53" s="1">
        <v>567</v>
      </c>
      <c r="D53" s="1">
        <v>600</v>
      </c>
      <c r="E53" s="1">
        <v>600</v>
      </c>
      <c r="F53" s="1">
        <v>487</v>
      </c>
      <c r="G53" s="6">
        <v>0.4</v>
      </c>
      <c r="H53" s="25">
        <v>40</v>
      </c>
      <c r="I53" s="1" t="s">
        <v>32</v>
      </c>
      <c r="J53" s="1">
        <v>603</v>
      </c>
      <c r="K53" s="1">
        <f t="shared" si="11"/>
        <v>-3</v>
      </c>
      <c r="L53" s="1"/>
      <c r="M53" s="1"/>
      <c r="N53" s="1">
        <v>579.49999999999977</v>
      </c>
      <c r="O53" s="1">
        <f t="shared" si="4"/>
        <v>120</v>
      </c>
      <c r="P53" s="5">
        <f t="shared" si="13"/>
        <v>373.50000000000023</v>
      </c>
      <c r="Q53" s="5"/>
      <c r="R53" s="1"/>
      <c r="S53" s="1">
        <f t="shared" si="5"/>
        <v>12</v>
      </c>
      <c r="T53" s="1">
        <f t="shared" si="6"/>
        <v>8.8874999999999975</v>
      </c>
      <c r="U53" s="1">
        <v>108.8</v>
      </c>
      <c r="V53" s="1">
        <v>90.2</v>
      </c>
      <c r="W53" s="1">
        <v>90</v>
      </c>
      <c r="X53" s="1">
        <v>89.6</v>
      </c>
      <c r="Y53" s="1">
        <v>91.2</v>
      </c>
      <c r="Z53" s="1">
        <v>110.4</v>
      </c>
      <c r="AA53" s="1"/>
      <c r="AB53" s="1">
        <f t="shared" si="12"/>
        <v>149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31</v>
      </c>
      <c r="C54" s="1">
        <v>78.605999999999995</v>
      </c>
      <c r="D54" s="1">
        <v>151.279</v>
      </c>
      <c r="E54" s="1">
        <v>51.207999999999998</v>
      </c>
      <c r="F54" s="1">
        <v>163.84899999999999</v>
      </c>
      <c r="G54" s="6">
        <v>1</v>
      </c>
      <c r="H54" s="25">
        <v>50</v>
      </c>
      <c r="I54" s="1" t="s">
        <v>32</v>
      </c>
      <c r="J54" s="1">
        <v>56.834000000000003</v>
      </c>
      <c r="K54" s="1">
        <f t="shared" si="11"/>
        <v>-5.6260000000000048</v>
      </c>
      <c r="L54" s="1"/>
      <c r="M54" s="1"/>
      <c r="N54" s="1"/>
      <c r="O54" s="1">
        <f t="shared" si="4"/>
        <v>10.2416</v>
      </c>
      <c r="P54" s="5"/>
      <c r="Q54" s="5"/>
      <c r="R54" s="1"/>
      <c r="S54" s="1">
        <f t="shared" si="5"/>
        <v>15.998379159506326</v>
      </c>
      <c r="T54" s="1">
        <f t="shared" si="6"/>
        <v>15.998379159506326</v>
      </c>
      <c r="U54" s="1">
        <v>9.4308000000000014</v>
      </c>
      <c r="V54" s="1">
        <v>17.458600000000001</v>
      </c>
      <c r="W54" s="1">
        <v>16.954599999999999</v>
      </c>
      <c r="X54" s="1">
        <v>14.127599999999999</v>
      </c>
      <c r="Y54" s="1">
        <v>14.388400000000001</v>
      </c>
      <c r="Z54" s="1">
        <v>11.087999999999999</v>
      </c>
      <c r="AA54" s="1"/>
      <c r="AB54" s="1">
        <f t="shared" si="12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31</v>
      </c>
      <c r="C55" s="1">
        <v>107.949</v>
      </c>
      <c r="D55" s="1">
        <v>118.58</v>
      </c>
      <c r="E55" s="1">
        <v>84.697999999999993</v>
      </c>
      <c r="F55" s="1">
        <v>124.51900000000001</v>
      </c>
      <c r="G55" s="6">
        <v>1</v>
      </c>
      <c r="H55" s="25">
        <v>50</v>
      </c>
      <c r="I55" s="1" t="s">
        <v>32</v>
      </c>
      <c r="J55" s="1">
        <v>82.372</v>
      </c>
      <c r="K55" s="1">
        <f t="shared" si="11"/>
        <v>2.3259999999999934</v>
      </c>
      <c r="L55" s="1"/>
      <c r="M55" s="1"/>
      <c r="N55" s="1">
        <v>58.68559999999998</v>
      </c>
      <c r="O55" s="1">
        <f t="shared" si="4"/>
        <v>16.939599999999999</v>
      </c>
      <c r="P55" s="5">
        <f t="shared" si="13"/>
        <v>20.070600000000013</v>
      </c>
      <c r="Q55" s="5"/>
      <c r="R55" s="1"/>
      <c r="S55" s="1">
        <f t="shared" si="5"/>
        <v>12</v>
      </c>
      <c r="T55" s="1">
        <f t="shared" si="6"/>
        <v>10.815166828024273</v>
      </c>
      <c r="U55" s="1">
        <v>16.6312</v>
      </c>
      <c r="V55" s="1">
        <v>15.1768</v>
      </c>
      <c r="W55" s="1">
        <v>13.0932</v>
      </c>
      <c r="X55" s="1">
        <v>11.9876</v>
      </c>
      <c r="Y55" s="1">
        <v>13.8772</v>
      </c>
      <c r="Z55" s="1">
        <v>13.8712</v>
      </c>
      <c r="AA55" s="1"/>
      <c r="AB55" s="1">
        <f t="shared" si="12"/>
        <v>20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9" t="s">
        <v>94</v>
      </c>
      <c r="B56" s="19" t="s">
        <v>31</v>
      </c>
      <c r="C56" s="19">
        <v>142.904</v>
      </c>
      <c r="D56" s="19"/>
      <c r="E56" s="19">
        <v>34.872</v>
      </c>
      <c r="F56" s="19">
        <v>98.896000000000001</v>
      </c>
      <c r="G56" s="20">
        <v>0</v>
      </c>
      <c r="H56" s="27">
        <v>55</v>
      </c>
      <c r="I56" s="19" t="s">
        <v>32</v>
      </c>
      <c r="J56" s="19">
        <v>33.884</v>
      </c>
      <c r="K56" s="19">
        <f t="shared" si="11"/>
        <v>0.98799999999999955</v>
      </c>
      <c r="L56" s="19"/>
      <c r="M56" s="19"/>
      <c r="N56" s="19"/>
      <c r="O56" s="19">
        <f t="shared" si="4"/>
        <v>6.9744000000000002</v>
      </c>
      <c r="P56" s="21"/>
      <c r="Q56" s="21"/>
      <c r="R56" s="19"/>
      <c r="S56" s="19">
        <f t="shared" si="5"/>
        <v>14.179857765542556</v>
      </c>
      <c r="T56" s="19">
        <f t="shared" si="6"/>
        <v>14.179857765542556</v>
      </c>
      <c r="U56" s="19">
        <v>6.1231999999999998</v>
      </c>
      <c r="V56" s="19">
        <v>12.4764</v>
      </c>
      <c r="W56" s="19">
        <v>11.1272</v>
      </c>
      <c r="X56" s="19">
        <v>4.5754000000000001</v>
      </c>
      <c r="Y56" s="19">
        <v>4.8277999999999999</v>
      </c>
      <c r="Z56" s="19">
        <v>4.7043999999999997</v>
      </c>
      <c r="AA56" s="16" t="s">
        <v>166</v>
      </c>
      <c r="AB56" s="19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9" t="s">
        <v>95</v>
      </c>
      <c r="B57" s="19" t="s">
        <v>31</v>
      </c>
      <c r="C57" s="19">
        <v>43.356999999999999</v>
      </c>
      <c r="D57" s="19"/>
      <c r="E57" s="19">
        <v>1.4610000000000001</v>
      </c>
      <c r="F57" s="19">
        <v>41.896000000000001</v>
      </c>
      <c r="G57" s="20">
        <v>0</v>
      </c>
      <c r="H57" s="27">
        <f>VLOOKUP(A57,[1]Sheet!$A:$H,8,0)</f>
        <v>40</v>
      </c>
      <c r="I57" s="19" t="s">
        <v>32</v>
      </c>
      <c r="J57" s="19">
        <v>1.4</v>
      </c>
      <c r="K57" s="19">
        <f t="shared" si="11"/>
        <v>6.1000000000000165E-2</v>
      </c>
      <c r="L57" s="19"/>
      <c r="M57" s="19"/>
      <c r="N57" s="19"/>
      <c r="O57" s="19">
        <f t="shared" si="4"/>
        <v>0.29220000000000002</v>
      </c>
      <c r="P57" s="21"/>
      <c r="Q57" s="21"/>
      <c r="R57" s="19"/>
      <c r="S57" s="19">
        <f t="shared" si="5"/>
        <v>143.38124572210813</v>
      </c>
      <c r="T57" s="19">
        <f t="shared" si="6"/>
        <v>143.38124572210813</v>
      </c>
      <c r="U57" s="19">
        <v>0.29220000000000002</v>
      </c>
      <c r="V57" s="19">
        <v>0</v>
      </c>
      <c r="W57" s="19">
        <v>0</v>
      </c>
      <c r="X57" s="19">
        <v>0.44080000000000003</v>
      </c>
      <c r="Y57" s="19">
        <v>0.44080000000000003</v>
      </c>
      <c r="Z57" s="19">
        <v>2.9418000000000002</v>
      </c>
      <c r="AA57" s="16" t="s">
        <v>168</v>
      </c>
      <c r="AB57" s="19">
        <f t="shared" si="12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31</v>
      </c>
      <c r="C58" s="1">
        <v>40.350999999999999</v>
      </c>
      <c r="D58" s="1"/>
      <c r="E58" s="1">
        <v>5.8659999999999997</v>
      </c>
      <c r="F58" s="1">
        <v>34.484999999999999</v>
      </c>
      <c r="G58" s="6">
        <v>1</v>
      </c>
      <c r="H58" s="25">
        <f>VLOOKUP(A58,[1]Sheet!$A:$H,8,0)</f>
        <v>40</v>
      </c>
      <c r="I58" s="1" t="s">
        <v>32</v>
      </c>
      <c r="J58" s="1">
        <v>4.4000000000000004</v>
      </c>
      <c r="K58" s="1">
        <f t="shared" si="11"/>
        <v>1.4659999999999993</v>
      </c>
      <c r="L58" s="1"/>
      <c r="M58" s="1"/>
      <c r="N58" s="1"/>
      <c r="O58" s="1">
        <f t="shared" si="4"/>
        <v>1.1732</v>
      </c>
      <c r="P58" s="5"/>
      <c r="Q58" s="5"/>
      <c r="R58" s="1"/>
      <c r="S58" s="1">
        <f t="shared" si="5"/>
        <v>29.39396522332083</v>
      </c>
      <c r="T58" s="1">
        <f t="shared" si="6"/>
        <v>29.39396522332083</v>
      </c>
      <c r="U58" s="1">
        <v>1.1732</v>
      </c>
      <c r="V58" s="1">
        <v>0.29559999999999997</v>
      </c>
      <c r="W58" s="1">
        <v>0.29559999999999997</v>
      </c>
      <c r="X58" s="1">
        <v>0.44159999999999999</v>
      </c>
      <c r="Y58" s="1">
        <v>0.44159999999999999</v>
      </c>
      <c r="Z58" s="1">
        <v>2.4887999999999999</v>
      </c>
      <c r="AA58" s="18" t="s">
        <v>47</v>
      </c>
      <c r="AB58" s="1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31</v>
      </c>
      <c r="C59" s="1">
        <v>397.017</v>
      </c>
      <c r="D59" s="1">
        <v>32.576000000000001</v>
      </c>
      <c r="E59" s="1">
        <v>266.64299999999997</v>
      </c>
      <c r="F59" s="1">
        <v>141.554</v>
      </c>
      <c r="G59" s="6">
        <v>1</v>
      </c>
      <c r="H59" s="25">
        <v>40</v>
      </c>
      <c r="I59" s="1" t="s">
        <v>32</v>
      </c>
      <c r="J59" s="1">
        <v>256.5</v>
      </c>
      <c r="K59" s="1">
        <f t="shared" si="11"/>
        <v>10.142999999999972</v>
      </c>
      <c r="L59" s="1"/>
      <c r="M59" s="1"/>
      <c r="N59" s="1">
        <v>363.70100000000002</v>
      </c>
      <c r="O59" s="1">
        <f t="shared" si="4"/>
        <v>53.328599999999994</v>
      </c>
      <c r="P59" s="5">
        <f t="shared" ref="P59:P60" si="14">12*O59-N59-F59</f>
        <v>134.68819999999991</v>
      </c>
      <c r="Q59" s="5"/>
      <c r="R59" s="1"/>
      <c r="S59" s="1">
        <f t="shared" si="5"/>
        <v>12</v>
      </c>
      <c r="T59" s="1">
        <f t="shared" si="6"/>
        <v>9.4743721005239223</v>
      </c>
      <c r="U59" s="1">
        <v>52.819600000000001</v>
      </c>
      <c r="V59" s="1">
        <v>33.315800000000003</v>
      </c>
      <c r="W59" s="1">
        <v>35.968600000000002</v>
      </c>
      <c r="X59" s="1">
        <v>46.751800000000003</v>
      </c>
      <c r="Y59" s="1">
        <v>49.262799999999999</v>
      </c>
      <c r="Z59" s="1">
        <v>46.0702</v>
      </c>
      <c r="AA59" s="1" t="s">
        <v>98</v>
      </c>
      <c r="AB59" s="1">
        <f t="shared" si="12"/>
        <v>135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41</v>
      </c>
      <c r="C60" s="1">
        <v>544</v>
      </c>
      <c r="D60" s="1">
        <v>672</v>
      </c>
      <c r="E60" s="1">
        <v>565</v>
      </c>
      <c r="F60" s="1">
        <v>556</v>
      </c>
      <c r="G60" s="6">
        <v>0.4</v>
      </c>
      <c r="H60" s="25">
        <v>45</v>
      </c>
      <c r="I60" s="1" t="s">
        <v>32</v>
      </c>
      <c r="J60" s="1">
        <v>564</v>
      </c>
      <c r="K60" s="1">
        <f t="shared" si="11"/>
        <v>1</v>
      </c>
      <c r="L60" s="1"/>
      <c r="M60" s="1"/>
      <c r="N60" s="1">
        <v>512.39999999999986</v>
      </c>
      <c r="O60" s="1">
        <f t="shared" si="4"/>
        <v>113</v>
      </c>
      <c r="P60" s="5">
        <f t="shared" si="14"/>
        <v>287.60000000000014</v>
      </c>
      <c r="Q60" s="5"/>
      <c r="R60" s="1"/>
      <c r="S60" s="1">
        <f t="shared" si="5"/>
        <v>12</v>
      </c>
      <c r="T60" s="1">
        <f t="shared" si="6"/>
        <v>9.4548672566371668</v>
      </c>
      <c r="U60" s="1">
        <v>107.8</v>
      </c>
      <c r="V60" s="1">
        <v>93</v>
      </c>
      <c r="W60" s="1">
        <v>94.6</v>
      </c>
      <c r="X60" s="1">
        <v>93.8</v>
      </c>
      <c r="Y60" s="1">
        <v>90.4</v>
      </c>
      <c r="Z60" s="1">
        <v>114.4</v>
      </c>
      <c r="AA60" s="1"/>
      <c r="AB60" s="1">
        <f t="shared" si="12"/>
        <v>115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31</v>
      </c>
      <c r="C61" s="1">
        <v>16.645</v>
      </c>
      <c r="D61" s="1">
        <v>40.249000000000002</v>
      </c>
      <c r="E61" s="1">
        <v>25.25</v>
      </c>
      <c r="F61" s="1">
        <v>30.221</v>
      </c>
      <c r="G61" s="6">
        <v>1</v>
      </c>
      <c r="H61" s="25">
        <f>VLOOKUP(A61,[1]Sheet!$A:$H,8,0)</f>
        <v>40</v>
      </c>
      <c r="I61" s="1" t="s">
        <v>32</v>
      </c>
      <c r="J61" s="1">
        <v>21.6</v>
      </c>
      <c r="K61" s="1">
        <f t="shared" si="11"/>
        <v>3.6499999999999986</v>
      </c>
      <c r="L61" s="1"/>
      <c r="M61" s="1"/>
      <c r="N61" s="1">
        <v>28.459599999999998</v>
      </c>
      <c r="O61" s="1">
        <f t="shared" si="4"/>
        <v>5.05</v>
      </c>
      <c r="P61" s="5"/>
      <c r="Q61" s="5"/>
      <c r="R61" s="1"/>
      <c r="S61" s="1">
        <f t="shared" si="5"/>
        <v>11.619920792079208</v>
      </c>
      <c r="T61" s="1">
        <f t="shared" si="6"/>
        <v>11.619920792079208</v>
      </c>
      <c r="U61" s="1">
        <v>5.3346</v>
      </c>
      <c r="V61" s="1">
        <v>2.3477999999999999</v>
      </c>
      <c r="W61" s="1">
        <v>3.7014</v>
      </c>
      <c r="X61" s="1">
        <v>3.9948000000000001</v>
      </c>
      <c r="Y61" s="1">
        <v>2.6162000000000001</v>
      </c>
      <c r="Z61" s="1">
        <v>3.7113999999999998</v>
      </c>
      <c r="AA61" s="1"/>
      <c r="AB61" s="1">
        <f t="shared" si="12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41</v>
      </c>
      <c r="C62" s="1">
        <v>97</v>
      </c>
      <c r="D62" s="1">
        <v>60</v>
      </c>
      <c r="E62" s="1">
        <v>55</v>
      </c>
      <c r="F62" s="1">
        <v>80</v>
      </c>
      <c r="G62" s="6">
        <v>0.35</v>
      </c>
      <c r="H62" s="25">
        <f>VLOOKUP(A62,[1]Sheet!$A:$H,8,0)</f>
        <v>40</v>
      </c>
      <c r="I62" s="1" t="s">
        <v>32</v>
      </c>
      <c r="J62" s="1">
        <v>55</v>
      </c>
      <c r="K62" s="1">
        <f t="shared" si="11"/>
        <v>0</v>
      </c>
      <c r="L62" s="1"/>
      <c r="M62" s="1"/>
      <c r="N62" s="1">
        <v>55.000000000000028</v>
      </c>
      <c r="O62" s="1">
        <f t="shared" si="4"/>
        <v>11</v>
      </c>
      <c r="P62" s="5"/>
      <c r="Q62" s="5"/>
      <c r="R62" s="1"/>
      <c r="S62" s="1">
        <f t="shared" si="5"/>
        <v>12.272727272727275</v>
      </c>
      <c r="T62" s="1">
        <f t="shared" si="6"/>
        <v>12.272727272727275</v>
      </c>
      <c r="U62" s="1">
        <v>13.2</v>
      </c>
      <c r="V62" s="1">
        <v>11.2</v>
      </c>
      <c r="W62" s="1">
        <v>9.8000000000000007</v>
      </c>
      <c r="X62" s="1">
        <v>10</v>
      </c>
      <c r="Y62" s="1">
        <v>12.4</v>
      </c>
      <c r="Z62" s="1">
        <v>12</v>
      </c>
      <c r="AA62" s="1"/>
      <c r="AB62" s="1">
        <f t="shared" si="12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102</v>
      </c>
      <c r="B63" s="11" t="s">
        <v>31</v>
      </c>
      <c r="C63" s="11"/>
      <c r="D63" s="11">
        <v>18.155999999999999</v>
      </c>
      <c r="E63" s="17">
        <v>18.155999999999999</v>
      </c>
      <c r="F63" s="11"/>
      <c r="G63" s="12">
        <v>0</v>
      </c>
      <c r="H63" s="28" t="e">
        <v>#N/A</v>
      </c>
      <c r="I63" s="11" t="s">
        <v>46</v>
      </c>
      <c r="J63" s="11">
        <v>34.6</v>
      </c>
      <c r="K63" s="11">
        <f t="shared" si="11"/>
        <v>-16.444000000000003</v>
      </c>
      <c r="L63" s="11"/>
      <c r="M63" s="11"/>
      <c r="N63" s="11"/>
      <c r="O63" s="11">
        <f t="shared" si="4"/>
        <v>3.6311999999999998</v>
      </c>
      <c r="P63" s="13"/>
      <c r="Q63" s="13"/>
      <c r="R63" s="11"/>
      <c r="S63" s="11">
        <f t="shared" si="5"/>
        <v>0</v>
      </c>
      <c r="T63" s="11">
        <f t="shared" si="6"/>
        <v>0</v>
      </c>
      <c r="U63" s="11">
        <v>3.6312000000000002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 t="s">
        <v>103</v>
      </c>
      <c r="AB63" s="11">
        <f t="shared" si="12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41</v>
      </c>
      <c r="C64" s="1">
        <v>18</v>
      </c>
      <c r="D64" s="1">
        <v>20</v>
      </c>
      <c r="E64" s="1">
        <v>16</v>
      </c>
      <c r="F64" s="1">
        <v>22</v>
      </c>
      <c r="G64" s="6">
        <v>0.4</v>
      </c>
      <c r="H64" s="25">
        <f>VLOOKUP(A64,[1]Sheet!$A:$H,8,0)</f>
        <v>50</v>
      </c>
      <c r="I64" s="1" t="s">
        <v>32</v>
      </c>
      <c r="J64" s="1">
        <v>17</v>
      </c>
      <c r="K64" s="1">
        <f t="shared" si="11"/>
        <v>-1</v>
      </c>
      <c r="L64" s="1"/>
      <c r="M64" s="1"/>
      <c r="N64" s="1">
        <v>10</v>
      </c>
      <c r="O64" s="1">
        <f t="shared" si="4"/>
        <v>3.2</v>
      </c>
      <c r="P64" s="5">
        <v>10</v>
      </c>
      <c r="Q64" s="5"/>
      <c r="R64" s="1"/>
      <c r="S64" s="1">
        <f t="shared" si="5"/>
        <v>13.125</v>
      </c>
      <c r="T64" s="1">
        <f t="shared" si="6"/>
        <v>10</v>
      </c>
      <c r="U64" s="1">
        <v>2.8</v>
      </c>
      <c r="V64" s="1">
        <v>2.6</v>
      </c>
      <c r="W64" s="1">
        <v>3</v>
      </c>
      <c r="X64" s="1">
        <v>2.6</v>
      </c>
      <c r="Y64" s="1">
        <v>2.6</v>
      </c>
      <c r="Z64" s="1">
        <v>1.6</v>
      </c>
      <c r="AA64" s="1"/>
      <c r="AB64" s="1">
        <f t="shared" si="12"/>
        <v>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105</v>
      </c>
      <c r="B65" s="11" t="s">
        <v>41</v>
      </c>
      <c r="C65" s="11">
        <v>39</v>
      </c>
      <c r="D65" s="11">
        <v>1</v>
      </c>
      <c r="E65" s="17">
        <v>1</v>
      </c>
      <c r="F65" s="17">
        <v>39</v>
      </c>
      <c r="G65" s="12">
        <v>0</v>
      </c>
      <c r="H65" s="28" t="e">
        <v>#N/A</v>
      </c>
      <c r="I65" s="11" t="s">
        <v>46</v>
      </c>
      <c r="J65" s="11">
        <v>3</v>
      </c>
      <c r="K65" s="11">
        <f t="shared" si="11"/>
        <v>-2</v>
      </c>
      <c r="L65" s="11"/>
      <c r="M65" s="11"/>
      <c r="N65" s="11"/>
      <c r="O65" s="11">
        <f t="shared" si="4"/>
        <v>0.2</v>
      </c>
      <c r="P65" s="13"/>
      <c r="Q65" s="13"/>
      <c r="R65" s="11"/>
      <c r="S65" s="11">
        <f t="shared" si="5"/>
        <v>195</v>
      </c>
      <c r="T65" s="11">
        <f t="shared" si="6"/>
        <v>195</v>
      </c>
      <c r="U65" s="11">
        <v>0.2</v>
      </c>
      <c r="V65" s="11">
        <v>0.4</v>
      </c>
      <c r="W65" s="11">
        <v>0.6</v>
      </c>
      <c r="X65" s="11">
        <v>1.6</v>
      </c>
      <c r="Y65" s="11">
        <v>2.2000000000000002</v>
      </c>
      <c r="Z65" s="11">
        <v>3.8</v>
      </c>
      <c r="AA65" s="16" t="s">
        <v>163</v>
      </c>
      <c r="AB65" s="11">
        <f t="shared" si="1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106</v>
      </c>
      <c r="B66" s="11" t="s">
        <v>41</v>
      </c>
      <c r="C66" s="11">
        <v>36</v>
      </c>
      <c r="D66" s="11"/>
      <c r="E66" s="11">
        <v>1</v>
      </c>
      <c r="F66" s="11"/>
      <c r="G66" s="12">
        <v>0</v>
      </c>
      <c r="H66" s="28" t="e">
        <v>#N/A</v>
      </c>
      <c r="I66" s="11" t="s">
        <v>46</v>
      </c>
      <c r="J66" s="11">
        <v>20</v>
      </c>
      <c r="K66" s="11">
        <f t="shared" si="11"/>
        <v>-19</v>
      </c>
      <c r="L66" s="11"/>
      <c r="M66" s="11"/>
      <c r="N66" s="11"/>
      <c r="O66" s="11">
        <f t="shared" si="4"/>
        <v>0.2</v>
      </c>
      <c r="P66" s="13"/>
      <c r="Q66" s="13"/>
      <c r="R66" s="11"/>
      <c r="S66" s="11">
        <f t="shared" si="5"/>
        <v>0</v>
      </c>
      <c r="T66" s="11">
        <f t="shared" si="6"/>
        <v>0</v>
      </c>
      <c r="U66" s="11">
        <v>0.2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/>
      <c r="AB66" s="11">
        <f t="shared" si="1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107</v>
      </c>
      <c r="B67" s="11" t="s">
        <v>41</v>
      </c>
      <c r="C67" s="11">
        <v>2</v>
      </c>
      <c r="D67" s="11"/>
      <c r="E67" s="11"/>
      <c r="F67" s="11"/>
      <c r="G67" s="12">
        <v>0</v>
      </c>
      <c r="H67" s="28">
        <v>730</v>
      </c>
      <c r="I67" s="11" t="s">
        <v>46</v>
      </c>
      <c r="J67" s="11"/>
      <c r="K67" s="11">
        <f t="shared" si="11"/>
        <v>0</v>
      </c>
      <c r="L67" s="11"/>
      <c r="M67" s="11"/>
      <c r="N67" s="11"/>
      <c r="O67" s="11">
        <f t="shared" si="4"/>
        <v>0</v>
      </c>
      <c r="P67" s="13"/>
      <c r="Q67" s="13"/>
      <c r="R67" s="11"/>
      <c r="S67" s="11" t="e">
        <f t="shared" si="5"/>
        <v>#DIV/0!</v>
      </c>
      <c r="T67" s="11" t="e">
        <f t="shared" si="6"/>
        <v>#DIV/0!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0.4</v>
      </c>
      <c r="AA67" s="11" t="s">
        <v>108</v>
      </c>
      <c r="AB67" s="11">
        <f t="shared" si="1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41</v>
      </c>
      <c r="C68" s="1">
        <v>47</v>
      </c>
      <c r="D68" s="1"/>
      <c r="E68" s="1">
        <v>49</v>
      </c>
      <c r="F68" s="1">
        <v>-2</v>
      </c>
      <c r="G68" s="6">
        <v>0.45</v>
      </c>
      <c r="H68" s="25">
        <f>VLOOKUP(A68,[1]Sheet!$A:$H,8,0)</f>
        <v>45</v>
      </c>
      <c r="I68" s="1" t="s">
        <v>32</v>
      </c>
      <c r="J68" s="1">
        <v>50</v>
      </c>
      <c r="K68" s="1">
        <f t="shared" si="11"/>
        <v>-1</v>
      </c>
      <c r="L68" s="1"/>
      <c r="M68" s="1"/>
      <c r="N68" s="1">
        <v>58.600000000000009</v>
      </c>
      <c r="O68" s="1">
        <f t="shared" si="4"/>
        <v>9.8000000000000007</v>
      </c>
      <c r="P68" s="5">
        <f t="shared" ref="P68:P70" si="15">12*O68-N68-F68</f>
        <v>61</v>
      </c>
      <c r="Q68" s="5"/>
      <c r="R68" s="1"/>
      <c r="S68" s="1">
        <f t="shared" si="5"/>
        <v>12</v>
      </c>
      <c r="T68" s="1">
        <f t="shared" si="6"/>
        <v>5.7755102040816331</v>
      </c>
      <c r="U68" s="1">
        <v>8.8000000000000007</v>
      </c>
      <c r="V68" s="1">
        <v>3</v>
      </c>
      <c r="W68" s="1">
        <v>3</v>
      </c>
      <c r="X68" s="1">
        <v>5.6</v>
      </c>
      <c r="Y68" s="1">
        <v>5.6</v>
      </c>
      <c r="Z68" s="1">
        <v>1.2</v>
      </c>
      <c r="AA68" s="1"/>
      <c r="AB68" s="1">
        <f t="shared" si="12"/>
        <v>27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41</v>
      </c>
      <c r="C69" s="1">
        <v>210</v>
      </c>
      <c r="D69" s="1">
        <v>162</v>
      </c>
      <c r="E69" s="1">
        <v>190</v>
      </c>
      <c r="F69" s="1">
        <v>150</v>
      </c>
      <c r="G69" s="6">
        <v>0.4</v>
      </c>
      <c r="H69" s="25">
        <v>40</v>
      </c>
      <c r="I69" s="1" t="s">
        <v>32</v>
      </c>
      <c r="J69" s="1">
        <v>206</v>
      </c>
      <c r="K69" s="1">
        <f t="shared" ref="K69:K100" si="16">E69-J69</f>
        <v>-16</v>
      </c>
      <c r="L69" s="1"/>
      <c r="M69" s="1"/>
      <c r="N69" s="1">
        <v>170</v>
      </c>
      <c r="O69" s="1">
        <f t="shared" si="4"/>
        <v>38</v>
      </c>
      <c r="P69" s="5">
        <f t="shared" si="15"/>
        <v>136</v>
      </c>
      <c r="Q69" s="5"/>
      <c r="R69" s="1"/>
      <c r="S69" s="1">
        <f t="shared" si="5"/>
        <v>12</v>
      </c>
      <c r="T69" s="1">
        <f t="shared" si="6"/>
        <v>8.4210526315789469</v>
      </c>
      <c r="U69" s="1">
        <v>33</v>
      </c>
      <c r="V69" s="1">
        <v>22.8</v>
      </c>
      <c r="W69" s="1">
        <v>22.6</v>
      </c>
      <c r="X69" s="1">
        <v>18.399999999999999</v>
      </c>
      <c r="Y69" s="1">
        <v>20.399999999999999</v>
      </c>
      <c r="Z69" s="1">
        <v>19.2</v>
      </c>
      <c r="AA69" s="1"/>
      <c r="AB69" s="1">
        <f t="shared" si="12"/>
        <v>54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31</v>
      </c>
      <c r="C70" s="1">
        <v>77.387</v>
      </c>
      <c r="D70" s="1">
        <v>21.577000000000002</v>
      </c>
      <c r="E70" s="1">
        <v>45.502000000000002</v>
      </c>
      <c r="F70" s="1">
        <v>44.06</v>
      </c>
      <c r="G70" s="6">
        <v>1</v>
      </c>
      <c r="H70" s="25">
        <f>VLOOKUP(A70,[1]Sheet!$A:$H,8,0)</f>
        <v>40</v>
      </c>
      <c r="I70" s="1" t="s">
        <v>32</v>
      </c>
      <c r="J70" s="1">
        <v>51.558</v>
      </c>
      <c r="K70" s="1">
        <f t="shared" si="16"/>
        <v>-6.0559999999999974</v>
      </c>
      <c r="L70" s="1"/>
      <c r="M70" s="1"/>
      <c r="N70" s="1">
        <v>36.978000000000023</v>
      </c>
      <c r="O70" s="1">
        <f t="shared" ref="O70:O110" si="17">E70/5</f>
        <v>9.1004000000000005</v>
      </c>
      <c r="P70" s="5">
        <f t="shared" si="15"/>
        <v>28.166799999999981</v>
      </c>
      <c r="Q70" s="5"/>
      <c r="R70" s="1"/>
      <c r="S70" s="1">
        <f t="shared" ref="S70:S110" si="18">(F70+P70+N70)/O70</f>
        <v>12</v>
      </c>
      <c r="T70" s="1">
        <f t="shared" ref="T70:T110" si="19">(F70+N70)/O70</f>
        <v>8.9048833018328892</v>
      </c>
      <c r="U70" s="1">
        <v>9.3978000000000002</v>
      </c>
      <c r="V70" s="1">
        <v>8.4233999999999991</v>
      </c>
      <c r="W70" s="1">
        <v>8.2842000000000002</v>
      </c>
      <c r="X70" s="1">
        <v>2.9091999999999998</v>
      </c>
      <c r="Y70" s="1">
        <v>3.6472000000000002</v>
      </c>
      <c r="Z70" s="1">
        <v>9.8686000000000007</v>
      </c>
      <c r="AA70" s="1"/>
      <c r="AB70" s="1">
        <f t="shared" ref="AB70:AB101" si="20">ROUND(P70*G70,0)</f>
        <v>28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112</v>
      </c>
      <c r="B71" s="11" t="s">
        <v>41</v>
      </c>
      <c r="C71" s="11">
        <v>20</v>
      </c>
      <c r="D71" s="11"/>
      <c r="E71" s="11"/>
      <c r="F71" s="11">
        <v>2</v>
      </c>
      <c r="G71" s="12">
        <v>0</v>
      </c>
      <c r="H71" s="28">
        <v>35</v>
      </c>
      <c r="I71" s="11" t="s">
        <v>46</v>
      </c>
      <c r="J71" s="11">
        <v>10</v>
      </c>
      <c r="K71" s="11">
        <f t="shared" si="16"/>
        <v>-10</v>
      </c>
      <c r="L71" s="11"/>
      <c r="M71" s="11"/>
      <c r="N71" s="11"/>
      <c r="O71" s="11">
        <f t="shared" si="17"/>
        <v>0</v>
      </c>
      <c r="P71" s="13"/>
      <c r="Q71" s="13"/>
      <c r="R71" s="11"/>
      <c r="S71" s="11" t="e">
        <f t="shared" si="18"/>
        <v>#DIV/0!</v>
      </c>
      <c r="T71" s="11" t="e">
        <f t="shared" si="19"/>
        <v>#DIV/0!</v>
      </c>
      <c r="U71" s="11">
        <v>0</v>
      </c>
      <c r="V71" s="11">
        <v>0</v>
      </c>
      <c r="W71" s="11">
        <v>-0.2</v>
      </c>
      <c r="X71" s="11">
        <v>-1.2</v>
      </c>
      <c r="Y71" s="11">
        <v>-1.2</v>
      </c>
      <c r="Z71" s="11">
        <v>-0.2</v>
      </c>
      <c r="AA71" s="11"/>
      <c r="AB71" s="11">
        <f t="shared" si="20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9" t="s">
        <v>113</v>
      </c>
      <c r="B72" s="19" t="s">
        <v>31</v>
      </c>
      <c r="C72" s="19">
        <v>43.89</v>
      </c>
      <c r="D72" s="19"/>
      <c r="E72" s="19">
        <v>15.81</v>
      </c>
      <c r="F72" s="19">
        <v>12.343999999999999</v>
      </c>
      <c r="G72" s="20">
        <v>0</v>
      </c>
      <c r="H72" s="27">
        <v>30</v>
      </c>
      <c r="I72" s="19" t="s">
        <v>32</v>
      </c>
      <c r="J72" s="19">
        <v>23.5</v>
      </c>
      <c r="K72" s="19">
        <f t="shared" si="16"/>
        <v>-7.6899999999999995</v>
      </c>
      <c r="L72" s="19"/>
      <c r="M72" s="19"/>
      <c r="N72" s="19"/>
      <c r="O72" s="19">
        <f t="shared" si="17"/>
        <v>3.1619999999999999</v>
      </c>
      <c r="P72" s="21"/>
      <c r="Q72" s="21"/>
      <c r="R72" s="19"/>
      <c r="S72" s="19">
        <f t="shared" si="18"/>
        <v>3.9038583175205566</v>
      </c>
      <c r="T72" s="19">
        <f t="shared" si="19"/>
        <v>3.9038583175205566</v>
      </c>
      <c r="U72" s="19">
        <v>3.1467999999999998</v>
      </c>
      <c r="V72" s="19">
        <v>2.9731999999999998</v>
      </c>
      <c r="W72" s="19">
        <v>3.2751999999999999</v>
      </c>
      <c r="X72" s="19">
        <v>3.0566</v>
      </c>
      <c r="Y72" s="19">
        <v>2.8868</v>
      </c>
      <c r="Z72" s="19">
        <v>4.8872</v>
      </c>
      <c r="AA72" s="19" t="s">
        <v>124</v>
      </c>
      <c r="AB72" s="19">
        <f t="shared" si="2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114</v>
      </c>
      <c r="B73" s="1" t="s">
        <v>41</v>
      </c>
      <c r="C73" s="1">
        <v>28</v>
      </c>
      <c r="D73" s="1"/>
      <c r="E73" s="1">
        <v>25</v>
      </c>
      <c r="F73" s="17">
        <f>1+F74</f>
        <v>21</v>
      </c>
      <c r="G73" s="6">
        <v>0.45</v>
      </c>
      <c r="H73" s="25">
        <f>VLOOKUP(A73,[1]Sheet!$A:$H,8,0)</f>
        <v>50</v>
      </c>
      <c r="I73" s="1" t="s">
        <v>32</v>
      </c>
      <c r="J73" s="1">
        <v>25</v>
      </c>
      <c r="K73" s="1">
        <f t="shared" si="16"/>
        <v>0</v>
      </c>
      <c r="L73" s="1"/>
      <c r="M73" s="1"/>
      <c r="N73" s="1">
        <v>34.599999999999987</v>
      </c>
      <c r="O73" s="1">
        <f t="shared" si="17"/>
        <v>5</v>
      </c>
      <c r="P73" s="5">
        <v>10</v>
      </c>
      <c r="Q73" s="5"/>
      <c r="R73" s="1"/>
      <c r="S73" s="1">
        <f t="shared" si="18"/>
        <v>13.12</v>
      </c>
      <c r="T73" s="1">
        <f t="shared" si="19"/>
        <v>11.119999999999997</v>
      </c>
      <c r="U73" s="1">
        <v>5</v>
      </c>
      <c r="V73" s="1">
        <v>3.2</v>
      </c>
      <c r="W73" s="1">
        <v>3.2</v>
      </c>
      <c r="X73" s="1">
        <v>2</v>
      </c>
      <c r="Y73" s="1">
        <v>2</v>
      </c>
      <c r="Z73" s="1">
        <v>2.8</v>
      </c>
      <c r="AA73" s="10" t="s">
        <v>162</v>
      </c>
      <c r="AB73" s="1">
        <f t="shared" si="20"/>
        <v>5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115</v>
      </c>
      <c r="B74" s="11" t="s">
        <v>41</v>
      </c>
      <c r="C74" s="11"/>
      <c r="D74" s="23">
        <v>20</v>
      </c>
      <c r="E74" s="11"/>
      <c r="F74" s="17">
        <v>20</v>
      </c>
      <c r="G74" s="12">
        <v>0</v>
      </c>
      <c r="H74" s="28" t="e">
        <v>#N/A</v>
      </c>
      <c r="I74" s="11" t="s">
        <v>46</v>
      </c>
      <c r="J74" s="11"/>
      <c r="K74" s="11">
        <f t="shared" si="16"/>
        <v>0</v>
      </c>
      <c r="L74" s="11"/>
      <c r="M74" s="11"/>
      <c r="N74" s="11"/>
      <c r="O74" s="11">
        <f t="shared" si="17"/>
        <v>0</v>
      </c>
      <c r="P74" s="13"/>
      <c r="Q74" s="13"/>
      <c r="R74" s="11"/>
      <c r="S74" s="11" t="e">
        <f t="shared" si="18"/>
        <v>#DIV/0!</v>
      </c>
      <c r="T74" s="11" t="e">
        <f t="shared" si="19"/>
        <v>#DIV/0!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4" t="s">
        <v>161</v>
      </c>
      <c r="AB74" s="1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116</v>
      </c>
      <c r="B75" s="1" t="s">
        <v>31</v>
      </c>
      <c r="C75" s="1">
        <v>66.034999999999997</v>
      </c>
      <c r="D75" s="1">
        <v>161.09899999999999</v>
      </c>
      <c r="E75" s="1">
        <v>46.374000000000002</v>
      </c>
      <c r="F75" s="1">
        <v>164.55500000000001</v>
      </c>
      <c r="G75" s="6">
        <v>1</v>
      </c>
      <c r="H75" s="25">
        <v>50</v>
      </c>
      <c r="I75" s="1" t="s">
        <v>32</v>
      </c>
      <c r="J75" s="1">
        <v>42.247999999999998</v>
      </c>
      <c r="K75" s="1">
        <f t="shared" si="16"/>
        <v>4.1260000000000048</v>
      </c>
      <c r="L75" s="1"/>
      <c r="M75" s="1"/>
      <c r="N75" s="1"/>
      <c r="O75" s="1">
        <f t="shared" si="17"/>
        <v>9.2748000000000008</v>
      </c>
      <c r="P75" s="5"/>
      <c r="Q75" s="5"/>
      <c r="R75" s="1"/>
      <c r="S75" s="1">
        <f t="shared" si="18"/>
        <v>17.742161556044334</v>
      </c>
      <c r="T75" s="1">
        <f t="shared" si="19"/>
        <v>17.742161556044334</v>
      </c>
      <c r="U75" s="1">
        <v>7.8422000000000001</v>
      </c>
      <c r="V75" s="1">
        <v>16.311399999999999</v>
      </c>
      <c r="W75" s="1">
        <v>14.116199999999999</v>
      </c>
      <c r="X75" s="1">
        <v>8.1105999999999998</v>
      </c>
      <c r="Y75" s="1">
        <v>11.534599999999999</v>
      </c>
      <c r="Z75" s="1">
        <v>12.8034</v>
      </c>
      <c r="AA75" s="1"/>
      <c r="AB75" s="1">
        <f t="shared" si="2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117</v>
      </c>
      <c r="B76" s="1" t="s">
        <v>31</v>
      </c>
      <c r="C76" s="1">
        <v>24.065000000000001</v>
      </c>
      <c r="D76" s="1">
        <v>21.83</v>
      </c>
      <c r="E76" s="1">
        <v>13.555</v>
      </c>
      <c r="F76" s="1">
        <v>30.992000000000001</v>
      </c>
      <c r="G76" s="6">
        <v>1</v>
      </c>
      <c r="H76" s="25">
        <v>50</v>
      </c>
      <c r="I76" s="1" t="s">
        <v>32</v>
      </c>
      <c r="J76" s="1">
        <v>13.1</v>
      </c>
      <c r="K76" s="1">
        <f t="shared" si="16"/>
        <v>0.45500000000000007</v>
      </c>
      <c r="L76" s="1"/>
      <c r="M76" s="1"/>
      <c r="N76" s="1"/>
      <c r="O76" s="1">
        <f t="shared" si="17"/>
        <v>2.7109999999999999</v>
      </c>
      <c r="P76" s="5"/>
      <c r="Q76" s="5"/>
      <c r="R76" s="1"/>
      <c r="S76" s="1">
        <f t="shared" si="18"/>
        <v>11.431943932128366</v>
      </c>
      <c r="T76" s="1">
        <f t="shared" si="19"/>
        <v>11.431943932128366</v>
      </c>
      <c r="U76" s="1">
        <v>2.1598000000000002</v>
      </c>
      <c r="V76" s="1">
        <v>3.8374000000000001</v>
      </c>
      <c r="W76" s="1">
        <v>3.8454000000000002</v>
      </c>
      <c r="X76" s="1">
        <v>2.823</v>
      </c>
      <c r="Y76" s="1">
        <v>3.0939999999999999</v>
      </c>
      <c r="Z76" s="1">
        <v>3.0135999999999998</v>
      </c>
      <c r="AA76" s="1"/>
      <c r="AB76" s="1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118</v>
      </c>
      <c r="B77" s="1" t="s">
        <v>41</v>
      </c>
      <c r="C77" s="1">
        <v>619</v>
      </c>
      <c r="D77" s="1">
        <v>744</v>
      </c>
      <c r="E77" s="1">
        <v>683</v>
      </c>
      <c r="F77" s="1">
        <v>566</v>
      </c>
      <c r="G77" s="6">
        <v>0.4</v>
      </c>
      <c r="H77" s="25">
        <v>40</v>
      </c>
      <c r="I77" s="1" t="s">
        <v>32</v>
      </c>
      <c r="J77" s="1">
        <v>681</v>
      </c>
      <c r="K77" s="1">
        <f t="shared" si="16"/>
        <v>2</v>
      </c>
      <c r="L77" s="1"/>
      <c r="M77" s="1"/>
      <c r="N77" s="1">
        <v>702.8</v>
      </c>
      <c r="O77" s="1">
        <f t="shared" si="17"/>
        <v>136.6</v>
      </c>
      <c r="P77" s="5">
        <f t="shared" ref="P77:P78" si="21">12*O77-N77-F77</f>
        <v>370.39999999999986</v>
      </c>
      <c r="Q77" s="5"/>
      <c r="R77" s="1"/>
      <c r="S77" s="1">
        <f t="shared" si="18"/>
        <v>12</v>
      </c>
      <c r="T77" s="1">
        <f t="shared" si="19"/>
        <v>9.2884333821376277</v>
      </c>
      <c r="U77" s="1">
        <v>129</v>
      </c>
      <c r="V77" s="1">
        <v>104.2</v>
      </c>
      <c r="W77" s="1">
        <v>100.2</v>
      </c>
      <c r="X77" s="1">
        <v>103.4</v>
      </c>
      <c r="Y77" s="1">
        <v>103.2</v>
      </c>
      <c r="Z77" s="1">
        <v>128.80000000000001</v>
      </c>
      <c r="AA77" s="1"/>
      <c r="AB77" s="1">
        <f t="shared" si="20"/>
        <v>148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119</v>
      </c>
      <c r="B78" s="1" t="s">
        <v>41</v>
      </c>
      <c r="C78" s="1">
        <v>460</v>
      </c>
      <c r="D78" s="1">
        <v>678</v>
      </c>
      <c r="E78" s="1">
        <v>603</v>
      </c>
      <c r="F78" s="1">
        <v>442</v>
      </c>
      <c r="G78" s="6">
        <v>0.4</v>
      </c>
      <c r="H78" s="25">
        <v>40</v>
      </c>
      <c r="I78" s="1" t="s">
        <v>32</v>
      </c>
      <c r="J78" s="1">
        <v>604</v>
      </c>
      <c r="K78" s="1">
        <f t="shared" si="16"/>
        <v>-1</v>
      </c>
      <c r="L78" s="1"/>
      <c r="M78" s="1"/>
      <c r="N78" s="1">
        <v>637</v>
      </c>
      <c r="O78" s="1">
        <f t="shared" si="17"/>
        <v>120.6</v>
      </c>
      <c r="P78" s="5">
        <f t="shared" si="21"/>
        <v>368.19999999999982</v>
      </c>
      <c r="Q78" s="5"/>
      <c r="R78" s="1"/>
      <c r="S78" s="1">
        <f t="shared" si="18"/>
        <v>11.999999999999998</v>
      </c>
      <c r="T78" s="1">
        <f t="shared" si="19"/>
        <v>8.9469320066334994</v>
      </c>
      <c r="U78" s="1">
        <v>110.8</v>
      </c>
      <c r="V78" s="1">
        <v>86.8</v>
      </c>
      <c r="W78" s="1">
        <v>84.8</v>
      </c>
      <c r="X78" s="1">
        <v>70.8</v>
      </c>
      <c r="Y78" s="1">
        <v>68.2</v>
      </c>
      <c r="Z78" s="1">
        <v>96.4</v>
      </c>
      <c r="AA78" s="1"/>
      <c r="AB78" s="1">
        <f t="shared" si="20"/>
        <v>147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9" t="s">
        <v>120</v>
      </c>
      <c r="B79" s="19" t="s">
        <v>41</v>
      </c>
      <c r="C79" s="19"/>
      <c r="D79" s="19"/>
      <c r="E79" s="17">
        <f>E96</f>
        <v>6</v>
      </c>
      <c r="F79" s="17">
        <f>F96</f>
        <v>10</v>
      </c>
      <c r="G79" s="20">
        <v>0</v>
      </c>
      <c r="H79" s="27">
        <f>VLOOKUP(A79,[1]Sheet!$A:$H,8,0)</f>
        <v>50</v>
      </c>
      <c r="I79" s="19" t="s">
        <v>32</v>
      </c>
      <c r="J79" s="19"/>
      <c r="K79" s="19">
        <f t="shared" si="16"/>
        <v>6</v>
      </c>
      <c r="L79" s="19"/>
      <c r="M79" s="19"/>
      <c r="N79" s="19"/>
      <c r="O79" s="19">
        <f t="shared" si="17"/>
        <v>1.2</v>
      </c>
      <c r="P79" s="21"/>
      <c r="Q79" s="21"/>
      <c r="R79" s="19"/>
      <c r="S79" s="19">
        <f t="shared" si="18"/>
        <v>8.3333333333333339</v>
      </c>
      <c r="T79" s="19">
        <f t="shared" si="19"/>
        <v>8.3333333333333339</v>
      </c>
      <c r="U79" s="19">
        <v>0.8</v>
      </c>
      <c r="V79" s="19">
        <v>1.2</v>
      </c>
      <c r="W79" s="19">
        <v>1.6</v>
      </c>
      <c r="X79" s="19">
        <v>1.6</v>
      </c>
      <c r="Y79" s="19">
        <v>1.2</v>
      </c>
      <c r="Z79" s="19">
        <v>0</v>
      </c>
      <c r="AA79" s="22" t="s">
        <v>167</v>
      </c>
      <c r="AB79" s="19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41</v>
      </c>
      <c r="C80" s="1">
        <v>150</v>
      </c>
      <c r="D80" s="1"/>
      <c r="E80" s="1">
        <v>159</v>
      </c>
      <c r="F80" s="1">
        <v>-26</v>
      </c>
      <c r="G80" s="6">
        <v>0.4</v>
      </c>
      <c r="H80" s="25">
        <v>40</v>
      </c>
      <c r="I80" s="1" t="s">
        <v>32</v>
      </c>
      <c r="J80" s="1">
        <v>162</v>
      </c>
      <c r="K80" s="1">
        <f t="shared" si="16"/>
        <v>-3</v>
      </c>
      <c r="L80" s="1"/>
      <c r="M80" s="1"/>
      <c r="N80" s="1">
        <v>253.8</v>
      </c>
      <c r="O80" s="1">
        <f t="shared" si="17"/>
        <v>31.8</v>
      </c>
      <c r="P80" s="5">
        <f>12*O80-N80-F80</f>
        <v>153.80000000000001</v>
      </c>
      <c r="Q80" s="5"/>
      <c r="R80" s="1"/>
      <c r="S80" s="1">
        <f t="shared" si="18"/>
        <v>12</v>
      </c>
      <c r="T80" s="1">
        <f t="shared" si="19"/>
        <v>7.1635220125786168</v>
      </c>
      <c r="U80" s="1">
        <v>33.4</v>
      </c>
      <c r="V80" s="1">
        <v>21</v>
      </c>
      <c r="W80" s="1">
        <v>23.4</v>
      </c>
      <c r="X80" s="1">
        <v>18.2</v>
      </c>
      <c r="Y80" s="1">
        <v>17.8</v>
      </c>
      <c r="Z80" s="1">
        <v>21.2</v>
      </c>
      <c r="AA80" s="1" t="s">
        <v>122</v>
      </c>
      <c r="AB80" s="1">
        <f t="shared" si="20"/>
        <v>62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9" t="s">
        <v>123</v>
      </c>
      <c r="B81" s="19" t="s">
        <v>31</v>
      </c>
      <c r="C81" s="19">
        <v>288.54500000000002</v>
      </c>
      <c r="D81" s="19"/>
      <c r="E81" s="19">
        <v>225.375</v>
      </c>
      <c r="F81" s="19">
        <v>36.344999999999999</v>
      </c>
      <c r="G81" s="20">
        <v>0</v>
      </c>
      <c r="H81" s="27">
        <v>40</v>
      </c>
      <c r="I81" s="19" t="s">
        <v>32</v>
      </c>
      <c r="J81" s="19">
        <v>216.08600000000001</v>
      </c>
      <c r="K81" s="19">
        <f t="shared" si="16"/>
        <v>9.2889999999999873</v>
      </c>
      <c r="L81" s="19"/>
      <c r="M81" s="19"/>
      <c r="N81" s="19"/>
      <c r="O81" s="19">
        <f t="shared" si="17"/>
        <v>45.075000000000003</v>
      </c>
      <c r="P81" s="21"/>
      <c r="Q81" s="21"/>
      <c r="R81" s="19"/>
      <c r="S81" s="19">
        <f t="shared" si="18"/>
        <v>0.80632279534109808</v>
      </c>
      <c r="T81" s="19">
        <f t="shared" si="19"/>
        <v>0.80632279534109808</v>
      </c>
      <c r="U81" s="19">
        <v>43.441000000000003</v>
      </c>
      <c r="V81" s="19">
        <v>40.2682</v>
      </c>
      <c r="W81" s="19">
        <v>41.456400000000002</v>
      </c>
      <c r="X81" s="19">
        <v>29.846800000000002</v>
      </c>
      <c r="Y81" s="19">
        <v>27.202200000000001</v>
      </c>
      <c r="Z81" s="19">
        <v>42.982999999999997</v>
      </c>
      <c r="AA81" s="19" t="s">
        <v>124</v>
      </c>
      <c r="AB81" s="19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125</v>
      </c>
      <c r="B82" s="1" t="s">
        <v>31</v>
      </c>
      <c r="C82" s="1">
        <v>195.887</v>
      </c>
      <c r="D82" s="1">
        <v>264.97800000000001</v>
      </c>
      <c r="E82" s="1">
        <v>132.958</v>
      </c>
      <c r="F82" s="1">
        <v>292.08999999999997</v>
      </c>
      <c r="G82" s="6">
        <v>1</v>
      </c>
      <c r="H82" s="25">
        <v>40</v>
      </c>
      <c r="I82" s="1" t="s">
        <v>32</v>
      </c>
      <c r="J82" s="1">
        <v>129.14400000000001</v>
      </c>
      <c r="K82" s="1">
        <f t="shared" si="16"/>
        <v>3.813999999999993</v>
      </c>
      <c r="L82" s="1"/>
      <c r="M82" s="1"/>
      <c r="N82" s="1"/>
      <c r="O82" s="1">
        <f t="shared" si="17"/>
        <v>26.5916</v>
      </c>
      <c r="P82" s="5">
        <f>12*O82-N82-F82</f>
        <v>27.009200000000021</v>
      </c>
      <c r="Q82" s="5"/>
      <c r="R82" s="1"/>
      <c r="S82" s="1">
        <f t="shared" si="18"/>
        <v>12</v>
      </c>
      <c r="T82" s="1">
        <f t="shared" si="19"/>
        <v>10.984295792656328</v>
      </c>
      <c r="U82" s="1">
        <v>28.543600000000001</v>
      </c>
      <c r="V82" s="1">
        <v>34.836399999999998</v>
      </c>
      <c r="W82" s="1">
        <v>33.864999999999988</v>
      </c>
      <c r="X82" s="1">
        <v>25.6204</v>
      </c>
      <c r="Y82" s="1">
        <v>22.831</v>
      </c>
      <c r="Z82" s="1">
        <v>31.321200000000001</v>
      </c>
      <c r="AA82" s="1"/>
      <c r="AB82" s="1">
        <f t="shared" si="20"/>
        <v>27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9" t="s">
        <v>126</v>
      </c>
      <c r="B83" s="19" t="s">
        <v>41</v>
      </c>
      <c r="C83" s="19">
        <v>12</v>
      </c>
      <c r="D83" s="19"/>
      <c r="E83" s="19">
        <v>9</v>
      </c>
      <c r="F83" s="19">
        <v>3</v>
      </c>
      <c r="G83" s="20">
        <v>0</v>
      </c>
      <c r="H83" s="27">
        <v>50</v>
      </c>
      <c r="I83" s="19" t="s">
        <v>32</v>
      </c>
      <c r="J83" s="19">
        <v>9</v>
      </c>
      <c r="K83" s="19">
        <f t="shared" si="16"/>
        <v>0</v>
      </c>
      <c r="L83" s="19"/>
      <c r="M83" s="19"/>
      <c r="N83" s="19"/>
      <c r="O83" s="19">
        <f t="shared" si="17"/>
        <v>1.8</v>
      </c>
      <c r="P83" s="21"/>
      <c r="Q83" s="21"/>
      <c r="R83" s="19"/>
      <c r="S83" s="19">
        <f t="shared" si="18"/>
        <v>1.6666666666666665</v>
      </c>
      <c r="T83" s="19">
        <f t="shared" si="19"/>
        <v>1.6666666666666665</v>
      </c>
      <c r="U83" s="19">
        <v>1.6</v>
      </c>
      <c r="V83" s="19">
        <v>2</v>
      </c>
      <c r="W83" s="19">
        <v>2</v>
      </c>
      <c r="X83" s="19">
        <v>0.6</v>
      </c>
      <c r="Y83" s="19">
        <v>0.6</v>
      </c>
      <c r="Z83" s="19">
        <v>2</v>
      </c>
      <c r="AA83" s="19" t="s">
        <v>127</v>
      </c>
      <c r="AB83" s="19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4" t="s">
        <v>128</v>
      </c>
      <c r="B84" s="1" t="s">
        <v>41</v>
      </c>
      <c r="C84" s="1"/>
      <c r="D84" s="1"/>
      <c r="E84" s="17">
        <f>E97</f>
        <v>6</v>
      </c>
      <c r="F84" s="17">
        <f>F97</f>
        <v>23</v>
      </c>
      <c r="G84" s="6">
        <v>0.6</v>
      </c>
      <c r="H84" s="25">
        <f>VLOOKUP(A84,[1]Sheet!$A:$H,8,0)</f>
        <v>55</v>
      </c>
      <c r="I84" s="1" t="s">
        <v>32</v>
      </c>
      <c r="J84" s="1"/>
      <c r="K84" s="1">
        <f t="shared" si="16"/>
        <v>6</v>
      </c>
      <c r="L84" s="1"/>
      <c r="M84" s="1"/>
      <c r="N84" s="1"/>
      <c r="O84" s="1">
        <f t="shared" si="17"/>
        <v>1.2</v>
      </c>
      <c r="P84" s="5"/>
      <c r="Q84" s="5"/>
      <c r="R84" s="1"/>
      <c r="S84" s="1">
        <f t="shared" si="18"/>
        <v>19.166666666666668</v>
      </c>
      <c r="T84" s="1">
        <f t="shared" si="19"/>
        <v>19.166666666666668</v>
      </c>
      <c r="U84" s="1">
        <v>0.8</v>
      </c>
      <c r="V84" s="1">
        <v>0.2</v>
      </c>
      <c r="W84" s="1">
        <v>0.2</v>
      </c>
      <c r="X84" s="1">
        <v>0</v>
      </c>
      <c r="Y84" s="1">
        <v>0</v>
      </c>
      <c r="Z84" s="1">
        <v>0</v>
      </c>
      <c r="AA84" s="16" t="s">
        <v>173</v>
      </c>
      <c r="AB84" s="1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9" t="s">
        <v>129</v>
      </c>
      <c r="B85" s="19" t="s">
        <v>41</v>
      </c>
      <c r="C85" s="19">
        <v>12</v>
      </c>
      <c r="D85" s="19"/>
      <c r="E85" s="19">
        <v>6</v>
      </c>
      <c r="F85" s="19">
        <v>6</v>
      </c>
      <c r="G85" s="20">
        <v>0</v>
      </c>
      <c r="H85" s="27">
        <f>VLOOKUP(A85,[1]Sheet!$A:$H,8,0)</f>
        <v>50</v>
      </c>
      <c r="I85" s="19" t="s">
        <v>32</v>
      </c>
      <c r="J85" s="19">
        <v>6</v>
      </c>
      <c r="K85" s="19">
        <f t="shared" si="16"/>
        <v>0</v>
      </c>
      <c r="L85" s="19"/>
      <c r="M85" s="19"/>
      <c r="N85" s="19"/>
      <c r="O85" s="19">
        <f t="shared" si="17"/>
        <v>1.2</v>
      </c>
      <c r="P85" s="21"/>
      <c r="Q85" s="21"/>
      <c r="R85" s="19"/>
      <c r="S85" s="19">
        <f t="shared" si="18"/>
        <v>5</v>
      </c>
      <c r="T85" s="19">
        <f t="shared" si="19"/>
        <v>5</v>
      </c>
      <c r="U85" s="19">
        <v>2.4</v>
      </c>
      <c r="V85" s="19">
        <v>1.8</v>
      </c>
      <c r="W85" s="19">
        <v>1.8</v>
      </c>
      <c r="X85" s="19">
        <v>0.4</v>
      </c>
      <c r="Y85" s="19">
        <v>1</v>
      </c>
      <c r="Z85" s="19">
        <v>2.6</v>
      </c>
      <c r="AA85" s="19" t="s">
        <v>130</v>
      </c>
      <c r="AB85" s="19">
        <f t="shared" si="2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9" t="s">
        <v>131</v>
      </c>
      <c r="B86" s="19" t="s">
        <v>41</v>
      </c>
      <c r="C86" s="19">
        <v>2</v>
      </c>
      <c r="D86" s="19">
        <v>44</v>
      </c>
      <c r="E86" s="19">
        <v>8</v>
      </c>
      <c r="F86" s="19">
        <v>38</v>
      </c>
      <c r="G86" s="20">
        <v>0</v>
      </c>
      <c r="H86" s="27">
        <f>VLOOKUP(A86,[1]Sheet!$A:$H,8,0)</f>
        <v>50</v>
      </c>
      <c r="I86" s="19" t="s">
        <v>32</v>
      </c>
      <c r="J86" s="19">
        <v>8</v>
      </c>
      <c r="K86" s="19">
        <f t="shared" si="16"/>
        <v>0</v>
      </c>
      <c r="L86" s="19"/>
      <c r="M86" s="19"/>
      <c r="N86" s="19"/>
      <c r="O86" s="19">
        <f t="shared" si="17"/>
        <v>1.6</v>
      </c>
      <c r="P86" s="21"/>
      <c r="Q86" s="21"/>
      <c r="R86" s="19"/>
      <c r="S86" s="19">
        <f t="shared" si="18"/>
        <v>23.75</v>
      </c>
      <c r="T86" s="19">
        <f t="shared" si="19"/>
        <v>23.75</v>
      </c>
      <c r="U86" s="19">
        <v>1.2</v>
      </c>
      <c r="V86" s="19">
        <v>0</v>
      </c>
      <c r="W86" s="19">
        <v>0</v>
      </c>
      <c r="X86" s="19">
        <v>2.2000000000000002</v>
      </c>
      <c r="Y86" s="19">
        <v>2.4</v>
      </c>
      <c r="Z86" s="19">
        <v>1.8</v>
      </c>
      <c r="AA86" s="19" t="s">
        <v>124</v>
      </c>
      <c r="AB86" s="19">
        <f t="shared" si="20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41</v>
      </c>
      <c r="C87" s="1">
        <v>15</v>
      </c>
      <c r="D87" s="1"/>
      <c r="E87" s="1">
        <v>2</v>
      </c>
      <c r="F87" s="1">
        <v>13</v>
      </c>
      <c r="G87" s="6">
        <v>0.6</v>
      </c>
      <c r="H87" s="25">
        <f>VLOOKUP(A87,[1]Sheet!$A:$H,8,0)</f>
        <v>55</v>
      </c>
      <c r="I87" s="1" t="s">
        <v>32</v>
      </c>
      <c r="J87" s="1">
        <v>2</v>
      </c>
      <c r="K87" s="1">
        <f t="shared" si="16"/>
        <v>0</v>
      </c>
      <c r="L87" s="1"/>
      <c r="M87" s="1"/>
      <c r="N87" s="1"/>
      <c r="O87" s="1">
        <f t="shared" si="17"/>
        <v>0.4</v>
      </c>
      <c r="P87" s="5"/>
      <c r="Q87" s="5"/>
      <c r="R87" s="1"/>
      <c r="S87" s="1">
        <f t="shared" si="18"/>
        <v>32.5</v>
      </c>
      <c r="T87" s="1">
        <f t="shared" si="19"/>
        <v>32.5</v>
      </c>
      <c r="U87" s="1">
        <v>0.2</v>
      </c>
      <c r="V87" s="1">
        <v>1</v>
      </c>
      <c r="W87" s="1">
        <v>1.4</v>
      </c>
      <c r="X87" s="1">
        <v>0.6</v>
      </c>
      <c r="Y87" s="1">
        <v>0.2</v>
      </c>
      <c r="Z87" s="1">
        <v>0.6</v>
      </c>
      <c r="AA87" s="16" t="s">
        <v>171</v>
      </c>
      <c r="AB87" s="1">
        <f t="shared" si="2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9" t="s">
        <v>133</v>
      </c>
      <c r="B88" s="19" t="s">
        <v>41</v>
      </c>
      <c r="C88" s="19">
        <v>57</v>
      </c>
      <c r="D88" s="19"/>
      <c r="E88" s="19"/>
      <c r="F88" s="19">
        <v>55</v>
      </c>
      <c r="G88" s="20">
        <v>0</v>
      </c>
      <c r="H88" s="27">
        <f>VLOOKUP(A88,[1]Sheet!$A:$H,8,0)</f>
        <v>30</v>
      </c>
      <c r="I88" s="19" t="s">
        <v>32</v>
      </c>
      <c r="J88" s="19">
        <v>2</v>
      </c>
      <c r="K88" s="19">
        <f t="shared" si="16"/>
        <v>-2</v>
      </c>
      <c r="L88" s="19"/>
      <c r="M88" s="19"/>
      <c r="N88" s="19"/>
      <c r="O88" s="19">
        <f t="shared" si="17"/>
        <v>0</v>
      </c>
      <c r="P88" s="21"/>
      <c r="Q88" s="21"/>
      <c r="R88" s="19"/>
      <c r="S88" s="19" t="e">
        <f t="shared" si="18"/>
        <v>#DIV/0!</v>
      </c>
      <c r="T88" s="19" t="e">
        <f t="shared" si="19"/>
        <v>#DIV/0!</v>
      </c>
      <c r="U88" s="19">
        <v>-0.2</v>
      </c>
      <c r="V88" s="19">
        <v>0.2</v>
      </c>
      <c r="W88" s="19">
        <v>0.6</v>
      </c>
      <c r="X88" s="19">
        <v>0.2</v>
      </c>
      <c r="Y88" s="19">
        <v>0</v>
      </c>
      <c r="Z88" s="19">
        <v>0</v>
      </c>
      <c r="AA88" s="16" t="s">
        <v>169</v>
      </c>
      <c r="AB88" s="19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41</v>
      </c>
      <c r="C89" s="1">
        <v>42</v>
      </c>
      <c r="D89" s="1"/>
      <c r="E89" s="1">
        <v>5</v>
      </c>
      <c r="F89" s="1">
        <v>34</v>
      </c>
      <c r="G89" s="6">
        <v>0.45</v>
      </c>
      <c r="H89" s="25">
        <f>VLOOKUP(A89,[1]Sheet!$A:$H,8,0)</f>
        <v>40</v>
      </c>
      <c r="I89" s="1" t="s">
        <v>32</v>
      </c>
      <c r="J89" s="1">
        <v>5</v>
      </c>
      <c r="K89" s="1">
        <f t="shared" si="16"/>
        <v>0</v>
      </c>
      <c r="L89" s="1"/>
      <c r="M89" s="1"/>
      <c r="N89" s="1"/>
      <c r="O89" s="1">
        <f t="shared" si="17"/>
        <v>1</v>
      </c>
      <c r="P89" s="5"/>
      <c r="Q89" s="5"/>
      <c r="R89" s="1"/>
      <c r="S89" s="1">
        <f t="shared" si="18"/>
        <v>34</v>
      </c>
      <c r="T89" s="1">
        <f t="shared" si="19"/>
        <v>34</v>
      </c>
      <c r="U89" s="1">
        <v>1.2</v>
      </c>
      <c r="V89" s="1">
        <v>0.6</v>
      </c>
      <c r="W89" s="1">
        <v>0</v>
      </c>
      <c r="X89" s="1">
        <v>0</v>
      </c>
      <c r="Y89" s="1">
        <v>0.4</v>
      </c>
      <c r="Z89" s="1">
        <v>0.4</v>
      </c>
      <c r="AA89" s="18" t="s">
        <v>47</v>
      </c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9" t="s">
        <v>135</v>
      </c>
      <c r="B90" s="19" t="s">
        <v>31</v>
      </c>
      <c r="C90" s="19">
        <v>57.405999999999999</v>
      </c>
      <c r="D90" s="19"/>
      <c r="E90" s="19">
        <v>26.035</v>
      </c>
      <c r="F90" s="19">
        <v>30.946000000000002</v>
      </c>
      <c r="G90" s="20">
        <v>0</v>
      </c>
      <c r="H90" s="27">
        <f>VLOOKUP(A90,[1]Sheet!$A:$H,8,0)</f>
        <v>45</v>
      </c>
      <c r="I90" s="19" t="s">
        <v>32</v>
      </c>
      <c r="J90" s="19">
        <v>26.4</v>
      </c>
      <c r="K90" s="19">
        <f t="shared" si="16"/>
        <v>-0.36499999999999844</v>
      </c>
      <c r="L90" s="19"/>
      <c r="M90" s="19"/>
      <c r="N90" s="19"/>
      <c r="O90" s="19">
        <f t="shared" si="17"/>
        <v>5.2069999999999999</v>
      </c>
      <c r="P90" s="21"/>
      <c r="Q90" s="21"/>
      <c r="R90" s="19"/>
      <c r="S90" s="19">
        <f t="shared" si="18"/>
        <v>5.9431534472825049</v>
      </c>
      <c r="T90" s="19">
        <f t="shared" si="19"/>
        <v>5.9431534472825049</v>
      </c>
      <c r="U90" s="19">
        <v>4.9337999999999997</v>
      </c>
      <c r="V90" s="19">
        <v>0.73819999999999997</v>
      </c>
      <c r="W90" s="19">
        <v>0.73819999999999997</v>
      </c>
      <c r="X90" s="19">
        <v>1.4832000000000001</v>
      </c>
      <c r="Y90" s="19">
        <v>1.4832000000000001</v>
      </c>
      <c r="Z90" s="19">
        <v>5.3340000000000014</v>
      </c>
      <c r="AA90" s="19" t="s">
        <v>124</v>
      </c>
      <c r="AB90" s="19">
        <f t="shared" si="2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136</v>
      </c>
      <c r="B91" s="11" t="s">
        <v>41</v>
      </c>
      <c r="C91" s="11">
        <v>42</v>
      </c>
      <c r="D91" s="11"/>
      <c r="E91" s="11"/>
      <c r="F91" s="11">
        <v>42</v>
      </c>
      <c r="G91" s="12">
        <v>0</v>
      </c>
      <c r="H91" s="28" t="e">
        <v>#N/A</v>
      </c>
      <c r="I91" s="11" t="s">
        <v>46</v>
      </c>
      <c r="J91" s="11"/>
      <c r="K91" s="11">
        <f t="shared" si="16"/>
        <v>0</v>
      </c>
      <c r="L91" s="11"/>
      <c r="M91" s="11"/>
      <c r="N91" s="11"/>
      <c r="O91" s="11">
        <f t="shared" si="17"/>
        <v>0</v>
      </c>
      <c r="P91" s="13"/>
      <c r="Q91" s="13"/>
      <c r="R91" s="11"/>
      <c r="S91" s="11" t="e">
        <f t="shared" si="18"/>
        <v>#DIV/0!</v>
      </c>
      <c r="T91" s="11" t="e">
        <f t="shared" si="19"/>
        <v>#DIV/0!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6" t="s">
        <v>172</v>
      </c>
      <c r="AB91" s="11">
        <f t="shared" si="2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1" t="s">
        <v>137</v>
      </c>
      <c r="B92" s="11" t="s">
        <v>41</v>
      </c>
      <c r="C92" s="11">
        <v>12</v>
      </c>
      <c r="D92" s="11"/>
      <c r="E92" s="11">
        <v>8</v>
      </c>
      <c r="F92" s="11">
        <v>4</v>
      </c>
      <c r="G92" s="12">
        <v>0</v>
      </c>
      <c r="H92" s="28" t="e">
        <v>#N/A</v>
      </c>
      <c r="I92" s="11" t="s">
        <v>46</v>
      </c>
      <c r="J92" s="11">
        <v>8</v>
      </c>
      <c r="K92" s="11">
        <f t="shared" si="16"/>
        <v>0</v>
      </c>
      <c r="L92" s="11"/>
      <c r="M92" s="11"/>
      <c r="N92" s="11"/>
      <c r="O92" s="11">
        <f t="shared" si="17"/>
        <v>1.6</v>
      </c>
      <c r="P92" s="13"/>
      <c r="Q92" s="13"/>
      <c r="R92" s="11"/>
      <c r="S92" s="11">
        <f t="shared" si="18"/>
        <v>2.5</v>
      </c>
      <c r="T92" s="11">
        <f t="shared" si="19"/>
        <v>2.5</v>
      </c>
      <c r="U92" s="11">
        <v>1.2</v>
      </c>
      <c r="V92" s="11">
        <v>0.6</v>
      </c>
      <c r="W92" s="11">
        <v>0.6</v>
      </c>
      <c r="X92" s="11">
        <v>0.4</v>
      </c>
      <c r="Y92" s="11">
        <v>1</v>
      </c>
      <c r="Z92" s="11">
        <v>2.6</v>
      </c>
      <c r="AA92" s="11" t="s">
        <v>138</v>
      </c>
      <c r="AB92" s="11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139</v>
      </c>
      <c r="B93" s="11" t="s">
        <v>41</v>
      </c>
      <c r="C93" s="11">
        <v>3</v>
      </c>
      <c r="D93" s="11"/>
      <c r="E93" s="11"/>
      <c r="F93" s="11">
        <v>2</v>
      </c>
      <c r="G93" s="12">
        <v>0</v>
      </c>
      <c r="H93" s="28">
        <v>50</v>
      </c>
      <c r="I93" s="11" t="s">
        <v>46</v>
      </c>
      <c r="J93" s="11">
        <v>1</v>
      </c>
      <c r="K93" s="11">
        <f t="shared" si="16"/>
        <v>-1</v>
      </c>
      <c r="L93" s="11"/>
      <c r="M93" s="11"/>
      <c r="N93" s="11"/>
      <c r="O93" s="11">
        <f t="shared" si="17"/>
        <v>0</v>
      </c>
      <c r="P93" s="13"/>
      <c r="Q93" s="13"/>
      <c r="R93" s="11"/>
      <c r="S93" s="11" t="e">
        <f t="shared" si="18"/>
        <v>#DIV/0!</v>
      </c>
      <c r="T93" s="11" t="e">
        <f t="shared" si="19"/>
        <v>#DIV/0!</v>
      </c>
      <c r="U93" s="11">
        <v>0.2</v>
      </c>
      <c r="V93" s="11">
        <v>0.4</v>
      </c>
      <c r="W93" s="11">
        <v>0.4</v>
      </c>
      <c r="X93" s="11">
        <v>0.2</v>
      </c>
      <c r="Y93" s="11">
        <v>0.4</v>
      </c>
      <c r="Z93" s="11">
        <v>-0.2</v>
      </c>
      <c r="AA93" s="15" t="s">
        <v>47</v>
      </c>
      <c r="AB93" s="11">
        <f t="shared" si="2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140</v>
      </c>
      <c r="B94" s="1" t="s">
        <v>31</v>
      </c>
      <c r="C94" s="1">
        <v>285.19099999999997</v>
      </c>
      <c r="D94" s="1"/>
      <c r="E94" s="1">
        <v>112.271</v>
      </c>
      <c r="F94" s="1">
        <v>148.60400000000001</v>
      </c>
      <c r="G94" s="6">
        <v>1</v>
      </c>
      <c r="H94" s="25">
        <v>40</v>
      </c>
      <c r="I94" s="1" t="s">
        <v>32</v>
      </c>
      <c r="J94" s="1">
        <v>112.286</v>
      </c>
      <c r="K94" s="1">
        <f t="shared" si="16"/>
        <v>-1.5000000000000568E-2</v>
      </c>
      <c r="L94" s="1"/>
      <c r="M94" s="1"/>
      <c r="N94" s="1">
        <v>76.379599999999982</v>
      </c>
      <c r="O94" s="1">
        <f t="shared" si="17"/>
        <v>22.4542</v>
      </c>
      <c r="P94" s="5">
        <f>12*O94-N94-F94</f>
        <v>44.466800000000006</v>
      </c>
      <c r="Q94" s="5"/>
      <c r="R94" s="1"/>
      <c r="S94" s="1">
        <f t="shared" si="18"/>
        <v>12</v>
      </c>
      <c r="T94" s="1">
        <f t="shared" si="19"/>
        <v>10.019666699325738</v>
      </c>
      <c r="U94" s="1">
        <v>22.497599999999998</v>
      </c>
      <c r="V94" s="1">
        <v>21.930599999999998</v>
      </c>
      <c r="W94" s="1">
        <v>21.889199999999999</v>
      </c>
      <c r="X94" s="1">
        <v>22.498799999999999</v>
      </c>
      <c r="Y94" s="1">
        <v>21.398599999999998</v>
      </c>
      <c r="Z94" s="1">
        <v>27.604399999999998</v>
      </c>
      <c r="AA94" s="1"/>
      <c r="AB94" s="1">
        <f t="shared" si="20"/>
        <v>44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141</v>
      </c>
      <c r="B95" s="11" t="s">
        <v>41</v>
      </c>
      <c r="C95" s="11">
        <v>2</v>
      </c>
      <c r="D95" s="11">
        <v>2</v>
      </c>
      <c r="E95" s="11"/>
      <c r="F95" s="11">
        <v>4</v>
      </c>
      <c r="G95" s="12">
        <v>0</v>
      </c>
      <c r="H95" s="28">
        <v>730</v>
      </c>
      <c r="I95" s="11" t="s">
        <v>46</v>
      </c>
      <c r="J95" s="11"/>
      <c r="K95" s="11">
        <f t="shared" si="16"/>
        <v>0</v>
      </c>
      <c r="L95" s="11"/>
      <c r="M95" s="11"/>
      <c r="N95" s="11"/>
      <c r="O95" s="11">
        <f t="shared" si="17"/>
        <v>0</v>
      </c>
      <c r="P95" s="13"/>
      <c r="Q95" s="13"/>
      <c r="R95" s="11"/>
      <c r="S95" s="11" t="e">
        <f t="shared" si="18"/>
        <v>#DIV/0!</v>
      </c>
      <c r="T95" s="11" t="e">
        <f t="shared" si="19"/>
        <v>#DIV/0!</v>
      </c>
      <c r="U95" s="11">
        <v>0</v>
      </c>
      <c r="V95" s="11">
        <v>0</v>
      </c>
      <c r="W95" s="11">
        <v>0</v>
      </c>
      <c r="X95" s="11">
        <v>0</v>
      </c>
      <c r="Y95" s="11">
        <v>0.6</v>
      </c>
      <c r="Z95" s="11">
        <v>2</v>
      </c>
      <c r="AA95" s="15" t="s">
        <v>47</v>
      </c>
      <c r="AB95" s="11">
        <f t="shared" si="2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1" t="s">
        <v>142</v>
      </c>
      <c r="B96" s="11" t="s">
        <v>41</v>
      </c>
      <c r="C96" s="11">
        <v>14</v>
      </c>
      <c r="D96" s="11">
        <v>2</v>
      </c>
      <c r="E96" s="17">
        <v>6</v>
      </c>
      <c r="F96" s="17">
        <v>10</v>
      </c>
      <c r="G96" s="12">
        <v>0</v>
      </c>
      <c r="H96" s="28" t="e">
        <v>#N/A</v>
      </c>
      <c r="I96" s="11" t="s">
        <v>46</v>
      </c>
      <c r="J96" s="11">
        <v>6</v>
      </c>
      <c r="K96" s="11">
        <f t="shared" si="16"/>
        <v>0</v>
      </c>
      <c r="L96" s="11"/>
      <c r="M96" s="11"/>
      <c r="N96" s="11"/>
      <c r="O96" s="11">
        <f t="shared" si="17"/>
        <v>1.2</v>
      </c>
      <c r="P96" s="13"/>
      <c r="Q96" s="13"/>
      <c r="R96" s="11"/>
      <c r="S96" s="11">
        <f t="shared" si="18"/>
        <v>8.3333333333333339</v>
      </c>
      <c r="T96" s="11">
        <f t="shared" si="19"/>
        <v>8.3333333333333339</v>
      </c>
      <c r="U96" s="11">
        <v>0.8</v>
      </c>
      <c r="V96" s="11">
        <v>1.2</v>
      </c>
      <c r="W96" s="11">
        <v>1.6</v>
      </c>
      <c r="X96" s="11">
        <v>1.6</v>
      </c>
      <c r="Y96" s="11">
        <v>1.2</v>
      </c>
      <c r="Z96" s="11">
        <v>0</v>
      </c>
      <c r="AA96" s="16" t="s">
        <v>165</v>
      </c>
      <c r="AB96" s="11">
        <f t="shared" si="20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143</v>
      </c>
      <c r="B97" s="11" t="s">
        <v>41</v>
      </c>
      <c r="C97" s="11">
        <v>29</v>
      </c>
      <c r="D97" s="11"/>
      <c r="E97" s="17">
        <v>6</v>
      </c>
      <c r="F97" s="17">
        <v>23</v>
      </c>
      <c r="G97" s="12">
        <v>0</v>
      </c>
      <c r="H97" s="28" t="e">
        <v>#N/A</v>
      </c>
      <c r="I97" s="11" t="s">
        <v>46</v>
      </c>
      <c r="J97" s="11">
        <v>6</v>
      </c>
      <c r="K97" s="11">
        <f t="shared" si="16"/>
        <v>0</v>
      </c>
      <c r="L97" s="11"/>
      <c r="M97" s="11"/>
      <c r="N97" s="11"/>
      <c r="O97" s="11">
        <f t="shared" si="17"/>
        <v>1.2</v>
      </c>
      <c r="P97" s="13"/>
      <c r="Q97" s="13"/>
      <c r="R97" s="11"/>
      <c r="S97" s="11">
        <f t="shared" si="18"/>
        <v>19.166666666666668</v>
      </c>
      <c r="T97" s="11">
        <f t="shared" si="19"/>
        <v>19.166666666666668</v>
      </c>
      <c r="U97" s="11">
        <v>0.8</v>
      </c>
      <c r="V97" s="11">
        <v>0.2</v>
      </c>
      <c r="W97" s="11">
        <v>0.2</v>
      </c>
      <c r="X97" s="11">
        <v>0</v>
      </c>
      <c r="Y97" s="11">
        <v>0</v>
      </c>
      <c r="Z97" s="11">
        <v>0</v>
      </c>
      <c r="AA97" s="11" t="s">
        <v>144</v>
      </c>
      <c r="AB97" s="11">
        <f t="shared" si="20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1" t="s">
        <v>145</v>
      </c>
      <c r="B98" s="11" t="s">
        <v>31</v>
      </c>
      <c r="C98" s="11">
        <v>79.462999999999994</v>
      </c>
      <c r="D98" s="11"/>
      <c r="E98" s="11"/>
      <c r="F98" s="11"/>
      <c r="G98" s="12">
        <v>0</v>
      </c>
      <c r="H98" s="28">
        <v>55</v>
      </c>
      <c r="I98" s="11" t="s">
        <v>46</v>
      </c>
      <c r="J98" s="11">
        <v>9.85</v>
      </c>
      <c r="K98" s="11">
        <f t="shared" si="16"/>
        <v>-9.85</v>
      </c>
      <c r="L98" s="11"/>
      <c r="M98" s="11"/>
      <c r="N98" s="11"/>
      <c r="O98" s="11">
        <f t="shared" si="17"/>
        <v>0</v>
      </c>
      <c r="P98" s="13"/>
      <c r="Q98" s="13"/>
      <c r="R98" s="11"/>
      <c r="S98" s="11" t="e">
        <f t="shared" si="18"/>
        <v>#DIV/0!</v>
      </c>
      <c r="T98" s="11" t="e">
        <f t="shared" si="19"/>
        <v>#DIV/0!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 t="s">
        <v>146</v>
      </c>
      <c r="AB98" s="11">
        <f t="shared" si="20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147</v>
      </c>
      <c r="B99" s="1" t="s">
        <v>41</v>
      </c>
      <c r="C99" s="1">
        <v>60</v>
      </c>
      <c r="D99" s="1">
        <v>3</v>
      </c>
      <c r="E99" s="1">
        <v>12</v>
      </c>
      <c r="F99" s="1">
        <v>46</v>
      </c>
      <c r="G99" s="6">
        <v>0.35</v>
      </c>
      <c r="H99" s="25">
        <v>40</v>
      </c>
      <c r="I99" s="1" t="s">
        <v>32</v>
      </c>
      <c r="J99" s="1">
        <v>12</v>
      </c>
      <c r="K99" s="1">
        <f t="shared" si="16"/>
        <v>0</v>
      </c>
      <c r="L99" s="1"/>
      <c r="M99" s="1"/>
      <c r="N99" s="1"/>
      <c r="O99" s="1">
        <f t="shared" si="17"/>
        <v>2.4</v>
      </c>
      <c r="P99" s="5"/>
      <c r="Q99" s="5"/>
      <c r="R99" s="1"/>
      <c r="S99" s="1">
        <f t="shared" si="18"/>
        <v>19.166666666666668</v>
      </c>
      <c r="T99" s="1">
        <f t="shared" si="19"/>
        <v>19.166666666666668</v>
      </c>
      <c r="U99" s="1">
        <v>2.2000000000000002</v>
      </c>
      <c r="V99" s="1">
        <v>2.8</v>
      </c>
      <c r="W99" s="1">
        <v>1.8</v>
      </c>
      <c r="X99" s="1">
        <v>1.4</v>
      </c>
      <c r="Y99" s="1">
        <v>1.4</v>
      </c>
      <c r="Z99" s="1">
        <v>1.2</v>
      </c>
      <c r="AA99" s="15" t="s">
        <v>47</v>
      </c>
      <c r="AB99" s="1">
        <f t="shared" si="20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24" t="s">
        <v>148</v>
      </c>
      <c r="B100" s="1" t="s">
        <v>41</v>
      </c>
      <c r="C100" s="1"/>
      <c r="D100" s="1"/>
      <c r="E100" s="17">
        <f>E101</f>
        <v>15</v>
      </c>
      <c r="F100" s="17">
        <f>F101</f>
        <v>43</v>
      </c>
      <c r="G100" s="6">
        <v>0.35</v>
      </c>
      <c r="H100" s="25">
        <v>45</v>
      </c>
      <c r="I100" s="1" t="s">
        <v>32</v>
      </c>
      <c r="J100" s="1"/>
      <c r="K100" s="1">
        <f t="shared" si="16"/>
        <v>15</v>
      </c>
      <c r="L100" s="1"/>
      <c r="M100" s="1"/>
      <c r="N100" s="1"/>
      <c r="O100" s="1">
        <f t="shared" si="17"/>
        <v>3</v>
      </c>
      <c r="P100" s="5"/>
      <c r="Q100" s="5"/>
      <c r="R100" s="1"/>
      <c r="S100" s="1">
        <f t="shared" si="18"/>
        <v>14.333333333333334</v>
      </c>
      <c r="T100" s="1">
        <f t="shared" si="19"/>
        <v>14.333333333333334</v>
      </c>
      <c r="U100" s="1">
        <v>2.8</v>
      </c>
      <c r="V100" s="1">
        <v>3.2</v>
      </c>
      <c r="W100" s="1">
        <v>3.4</v>
      </c>
      <c r="X100" s="1">
        <v>4</v>
      </c>
      <c r="Y100" s="1">
        <v>3.6</v>
      </c>
      <c r="Z100" s="1">
        <v>2.4</v>
      </c>
      <c r="AA100" s="16" t="s">
        <v>149</v>
      </c>
      <c r="AB100" s="1">
        <f t="shared" si="20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1" t="s">
        <v>150</v>
      </c>
      <c r="B101" s="11" t="s">
        <v>41</v>
      </c>
      <c r="C101" s="11">
        <v>29</v>
      </c>
      <c r="D101" s="23">
        <v>34</v>
      </c>
      <c r="E101" s="17">
        <v>15</v>
      </c>
      <c r="F101" s="17">
        <v>43</v>
      </c>
      <c r="G101" s="12">
        <v>0</v>
      </c>
      <c r="H101" s="28">
        <v>45</v>
      </c>
      <c r="I101" s="11" t="s">
        <v>46</v>
      </c>
      <c r="J101" s="11">
        <v>15</v>
      </c>
      <c r="K101" s="11">
        <f t="shared" ref="K101:K110" si="22">E101-J101</f>
        <v>0</v>
      </c>
      <c r="L101" s="11"/>
      <c r="M101" s="11"/>
      <c r="N101" s="11"/>
      <c r="O101" s="11">
        <f t="shared" si="17"/>
        <v>3</v>
      </c>
      <c r="P101" s="13"/>
      <c r="Q101" s="13"/>
      <c r="R101" s="11"/>
      <c r="S101" s="11">
        <f t="shared" si="18"/>
        <v>14.333333333333334</v>
      </c>
      <c r="T101" s="11">
        <f t="shared" si="19"/>
        <v>14.333333333333334</v>
      </c>
      <c r="U101" s="11">
        <v>2.8</v>
      </c>
      <c r="V101" s="11">
        <v>3.2</v>
      </c>
      <c r="W101" s="11">
        <v>3.4</v>
      </c>
      <c r="X101" s="11">
        <v>4</v>
      </c>
      <c r="Y101" s="11">
        <v>3.6</v>
      </c>
      <c r="Z101" s="11">
        <v>2.4</v>
      </c>
      <c r="AA101" s="11" t="s">
        <v>151</v>
      </c>
      <c r="AB101" s="11">
        <f t="shared" si="20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4" t="s">
        <v>152</v>
      </c>
      <c r="B102" s="1" t="s">
        <v>31</v>
      </c>
      <c r="C102" s="1">
        <v>-2.778</v>
      </c>
      <c r="D102" s="1">
        <v>2.778</v>
      </c>
      <c r="E102" s="1"/>
      <c r="F102" s="1"/>
      <c r="G102" s="6">
        <v>1</v>
      </c>
      <c r="H102" s="25">
        <v>50</v>
      </c>
      <c r="I102" s="1" t="s">
        <v>32</v>
      </c>
      <c r="J102" s="1"/>
      <c r="K102" s="1">
        <f t="shared" si="22"/>
        <v>0</v>
      </c>
      <c r="L102" s="1"/>
      <c r="M102" s="1"/>
      <c r="N102" s="1"/>
      <c r="O102" s="1">
        <f t="shared" si="17"/>
        <v>0</v>
      </c>
      <c r="P102" s="5">
        <v>20</v>
      </c>
      <c r="Q102" s="5"/>
      <c r="R102" s="1"/>
      <c r="S102" s="1" t="e">
        <f t="shared" si="18"/>
        <v>#DIV/0!</v>
      </c>
      <c r="T102" s="1" t="e">
        <f t="shared" si="19"/>
        <v>#DIV/0!</v>
      </c>
      <c r="U102" s="1">
        <v>0</v>
      </c>
      <c r="V102" s="1">
        <v>4.2141999999999999</v>
      </c>
      <c r="W102" s="1">
        <v>4.4710000000000001</v>
      </c>
      <c r="X102" s="1">
        <v>1.6712</v>
      </c>
      <c r="Y102" s="1">
        <v>1.9783999999999999</v>
      </c>
      <c r="Z102" s="1">
        <v>1.4036</v>
      </c>
      <c r="AA102" s="1"/>
      <c r="AB102" s="1">
        <f t="shared" ref="AB102:AB110" si="23">ROUND(P102*G102,0)</f>
        <v>20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1" t="s">
        <v>153</v>
      </c>
      <c r="B103" s="11" t="s">
        <v>31</v>
      </c>
      <c r="C103" s="11">
        <v>68</v>
      </c>
      <c r="D103" s="11">
        <v>67.075000000000003</v>
      </c>
      <c r="E103" s="11"/>
      <c r="F103" s="11">
        <v>135.07499999999999</v>
      </c>
      <c r="G103" s="12">
        <v>0</v>
      </c>
      <c r="H103" s="28">
        <v>50</v>
      </c>
      <c r="I103" s="11" t="s">
        <v>46</v>
      </c>
      <c r="J103" s="11"/>
      <c r="K103" s="11">
        <f t="shared" si="22"/>
        <v>0</v>
      </c>
      <c r="L103" s="11"/>
      <c r="M103" s="11"/>
      <c r="N103" s="11"/>
      <c r="O103" s="11">
        <f t="shared" si="17"/>
        <v>0</v>
      </c>
      <c r="P103" s="13"/>
      <c r="Q103" s="13"/>
      <c r="R103" s="11"/>
      <c r="S103" s="11" t="e">
        <f t="shared" si="18"/>
        <v>#DIV/0!</v>
      </c>
      <c r="T103" s="11" t="e">
        <f t="shared" si="19"/>
        <v>#DIV/0!</v>
      </c>
      <c r="U103" s="11">
        <v>0</v>
      </c>
      <c r="V103" s="11">
        <v>0.28039999999999998</v>
      </c>
      <c r="W103" s="11">
        <v>0.28039999999999998</v>
      </c>
      <c r="X103" s="11">
        <v>0</v>
      </c>
      <c r="Y103" s="11">
        <v>0</v>
      </c>
      <c r="Z103" s="11">
        <v>1.1175999999999999</v>
      </c>
      <c r="AA103" s="18" t="s">
        <v>47</v>
      </c>
      <c r="AB103" s="11">
        <f t="shared" si="23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154</v>
      </c>
      <c r="B104" s="1" t="s">
        <v>31</v>
      </c>
      <c r="C104" s="1">
        <v>60.173999999999999</v>
      </c>
      <c r="D104" s="1">
        <v>57.895000000000003</v>
      </c>
      <c r="E104" s="1">
        <v>57.372</v>
      </c>
      <c r="F104" s="1">
        <v>47.866999999999997</v>
      </c>
      <c r="G104" s="6">
        <v>1</v>
      </c>
      <c r="H104" s="25">
        <f>VLOOKUP(A104,[1]Sheet!$A:$H,8,0)</f>
        <v>55</v>
      </c>
      <c r="I104" s="1" t="s">
        <v>32</v>
      </c>
      <c r="J104" s="1">
        <v>76</v>
      </c>
      <c r="K104" s="1">
        <f t="shared" si="22"/>
        <v>-18.628</v>
      </c>
      <c r="L104" s="1"/>
      <c r="M104" s="1"/>
      <c r="N104" s="1">
        <v>77.196000000000012</v>
      </c>
      <c r="O104" s="1">
        <f t="shared" si="17"/>
        <v>11.474399999999999</v>
      </c>
      <c r="P104" s="5">
        <f t="shared" ref="P104:P105" si="24">12*O104-N104-F104</f>
        <v>12.629799999999967</v>
      </c>
      <c r="Q104" s="5"/>
      <c r="R104" s="1"/>
      <c r="S104" s="1">
        <f t="shared" si="18"/>
        <v>11.999999999999998</v>
      </c>
      <c r="T104" s="1">
        <f t="shared" si="19"/>
        <v>10.899306281809944</v>
      </c>
      <c r="U104" s="1">
        <v>11.7424</v>
      </c>
      <c r="V104" s="1">
        <v>7.0549999999999997</v>
      </c>
      <c r="W104" s="1">
        <v>5.6257999999999999</v>
      </c>
      <c r="X104" s="1">
        <v>6.4067999999999996</v>
      </c>
      <c r="Y104" s="1">
        <v>6.7352000000000007</v>
      </c>
      <c r="Z104" s="1">
        <v>7.2656000000000009</v>
      </c>
      <c r="AA104" s="1"/>
      <c r="AB104" s="1">
        <f t="shared" si="23"/>
        <v>13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155</v>
      </c>
      <c r="B105" s="1" t="s">
        <v>31</v>
      </c>
      <c r="C105" s="1">
        <v>116.846</v>
      </c>
      <c r="D105" s="1">
        <v>69.405000000000001</v>
      </c>
      <c r="E105" s="1">
        <v>90.293999999999997</v>
      </c>
      <c r="F105" s="1">
        <v>90.209000000000003</v>
      </c>
      <c r="G105" s="6">
        <v>1</v>
      </c>
      <c r="H105" s="25">
        <f>VLOOKUP(A105,[1]Sheet!$A:$H,8,0)</f>
        <v>55</v>
      </c>
      <c r="I105" s="1" t="s">
        <v>32</v>
      </c>
      <c r="J105" s="1">
        <v>81.447999999999993</v>
      </c>
      <c r="K105" s="1">
        <f t="shared" si="22"/>
        <v>8.8460000000000036</v>
      </c>
      <c r="L105" s="1"/>
      <c r="M105" s="1"/>
      <c r="N105" s="1">
        <v>70.376200000000011</v>
      </c>
      <c r="O105" s="1">
        <f t="shared" si="17"/>
        <v>18.058799999999998</v>
      </c>
      <c r="P105" s="5">
        <f t="shared" si="24"/>
        <v>56.120399999999961</v>
      </c>
      <c r="Q105" s="5"/>
      <c r="R105" s="1"/>
      <c r="S105" s="1">
        <f t="shared" si="18"/>
        <v>12</v>
      </c>
      <c r="T105" s="1">
        <f t="shared" si="19"/>
        <v>8.8923516512725111</v>
      </c>
      <c r="U105" s="1">
        <v>16.039200000000001</v>
      </c>
      <c r="V105" s="1">
        <v>5.7901999999999996</v>
      </c>
      <c r="W105" s="1">
        <v>6.6721999999999992</v>
      </c>
      <c r="X105" s="1">
        <v>14.4682</v>
      </c>
      <c r="Y105" s="1">
        <v>12.1434</v>
      </c>
      <c r="Z105" s="1">
        <v>12.7362</v>
      </c>
      <c r="AA105" s="1"/>
      <c r="AB105" s="1">
        <f t="shared" si="23"/>
        <v>56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1" t="s">
        <v>156</v>
      </c>
      <c r="B106" s="11" t="s">
        <v>31</v>
      </c>
      <c r="C106" s="11">
        <v>4.0730000000000004</v>
      </c>
      <c r="D106" s="11"/>
      <c r="E106" s="11"/>
      <c r="F106" s="11"/>
      <c r="G106" s="12">
        <v>0</v>
      </c>
      <c r="H106" s="28" t="e">
        <v>#N/A</v>
      </c>
      <c r="I106" s="11" t="s">
        <v>46</v>
      </c>
      <c r="J106" s="11"/>
      <c r="K106" s="11">
        <f t="shared" si="22"/>
        <v>0</v>
      </c>
      <c r="L106" s="11"/>
      <c r="M106" s="11"/>
      <c r="N106" s="11"/>
      <c r="O106" s="11">
        <f t="shared" si="17"/>
        <v>0</v>
      </c>
      <c r="P106" s="13"/>
      <c r="Q106" s="13"/>
      <c r="R106" s="11"/>
      <c r="S106" s="11" t="e">
        <f t="shared" si="18"/>
        <v>#DIV/0!</v>
      </c>
      <c r="T106" s="11" t="e">
        <f t="shared" si="19"/>
        <v>#DIV/0!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8.9499999999999993</v>
      </c>
      <c r="AA106" s="11"/>
      <c r="AB106" s="11">
        <f t="shared" si="23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157</v>
      </c>
      <c r="B107" s="1" t="s">
        <v>41</v>
      </c>
      <c r="C107" s="1">
        <v>23</v>
      </c>
      <c r="D107" s="1">
        <v>50</v>
      </c>
      <c r="E107" s="1">
        <v>27</v>
      </c>
      <c r="F107" s="1">
        <v>44</v>
      </c>
      <c r="G107" s="6">
        <v>0.4</v>
      </c>
      <c r="H107" s="25">
        <f>VLOOKUP(A107,[1]Sheet!$A:$H,8,0)</f>
        <v>55</v>
      </c>
      <c r="I107" s="1" t="s">
        <v>32</v>
      </c>
      <c r="J107" s="1">
        <v>27</v>
      </c>
      <c r="K107" s="1">
        <f t="shared" si="22"/>
        <v>0</v>
      </c>
      <c r="L107" s="1"/>
      <c r="M107" s="1"/>
      <c r="N107" s="1">
        <v>11.2</v>
      </c>
      <c r="O107" s="1">
        <f t="shared" si="17"/>
        <v>5.4</v>
      </c>
      <c r="P107" s="5">
        <f>12*O107-N107-F107</f>
        <v>9.6000000000000085</v>
      </c>
      <c r="Q107" s="5"/>
      <c r="R107" s="1"/>
      <c r="S107" s="1">
        <f t="shared" si="18"/>
        <v>12.000000000000002</v>
      </c>
      <c r="T107" s="1">
        <f t="shared" si="19"/>
        <v>10.222222222222221</v>
      </c>
      <c r="U107" s="1">
        <v>5.2</v>
      </c>
      <c r="V107" s="1">
        <v>4.8</v>
      </c>
      <c r="W107" s="1">
        <v>5.6</v>
      </c>
      <c r="X107" s="1">
        <v>4.8</v>
      </c>
      <c r="Y107" s="1">
        <v>4</v>
      </c>
      <c r="Z107" s="1">
        <v>2</v>
      </c>
      <c r="AA107" s="1"/>
      <c r="AB107" s="1">
        <f t="shared" si="23"/>
        <v>4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1" t="s">
        <v>158</v>
      </c>
      <c r="B108" s="11" t="s">
        <v>31</v>
      </c>
      <c r="C108" s="11">
        <v>39.837000000000003</v>
      </c>
      <c r="D108" s="11">
        <v>4.0730000000000004</v>
      </c>
      <c r="E108" s="11">
        <v>22.617999999999999</v>
      </c>
      <c r="F108" s="11">
        <v>18.393999999999998</v>
      </c>
      <c r="G108" s="12">
        <v>0</v>
      </c>
      <c r="H108" s="28" t="e">
        <v>#N/A</v>
      </c>
      <c r="I108" s="11" t="s">
        <v>46</v>
      </c>
      <c r="J108" s="11">
        <v>20.8</v>
      </c>
      <c r="K108" s="11">
        <f t="shared" si="22"/>
        <v>1.8179999999999978</v>
      </c>
      <c r="L108" s="11"/>
      <c r="M108" s="11"/>
      <c r="N108" s="11"/>
      <c r="O108" s="11">
        <f t="shared" si="17"/>
        <v>4.5236000000000001</v>
      </c>
      <c r="P108" s="13"/>
      <c r="Q108" s="13"/>
      <c r="R108" s="11"/>
      <c r="S108" s="11">
        <f t="shared" si="18"/>
        <v>4.0662304359359798</v>
      </c>
      <c r="T108" s="11">
        <f t="shared" si="19"/>
        <v>4.0662304359359798</v>
      </c>
      <c r="U108" s="11">
        <v>3.71</v>
      </c>
      <c r="V108" s="11">
        <v>1.7223999999999999</v>
      </c>
      <c r="W108" s="11">
        <v>2.59</v>
      </c>
      <c r="X108" s="11">
        <v>2.6103999999999998</v>
      </c>
      <c r="Y108" s="11">
        <v>1.7467999999999999</v>
      </c>
      <c r="Z108" s="11">
        <v>4.3224</v>
      </c>
      <c r="AA108" s="14" t="s">
        <v>164</v>
      </c>
      <c r="AB108" s="11">
        <f t="shared" si="23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159</v>
      </c>
      <c r="B109" s="1" t="s">
        <v>41</v>
      </c>
      <c r="C109" s="1">
        <v>30</v>
      </c>
      <c r="D109" s="1">
        <v>19</v>
      </c>
      <c r="E109" s="1">
        <v>13</v>
      </c>
      <c r="F109" s="1">
        <v>9</v>
      </c>
      <c r="G109" s="6">
        <v>0.4</v>
      </c>
      <c r="H109" s="25">
        <f>VLOOKUP(A109,[1]Sheet!$A:$H,8,0)</f>
        <v>55</v>
      </c>
      <c r="I109" s="1" t="s">
        <v>32</v>
      </c>
      <c r="J109" s="1">
        <v>13</v>
      </c>
      <c r="K109" s="1">
        <f t="shared" si="22"/>
        <v>0</v>
      </c>
      <c r="L109" s="1"/>
      <c r="M109" s="1"/>
      <c r="N109" s="1">
        <v>13.2</v>
      </c>
      <c r="O109" s="1">
        <f t="shared" si="17"/>
        <v>2.6</v>
      </c>
      <c r="P109" s="5">
        <v>10</v>
      </c>
      <c r="Q109" s="5"/>
      <c r="R109" s="1"/>
      <c r="S109" s="1">
        <f t="shared" si="18"/>
        <v>12.384615384615385</v>
      </c>
      <c r="T109" s="1">
        <f t="shared" si="19"/>
        <v>8.5384615384615383</v>
      </c>
      <c r="U109" s="1">
        <v>2.2000000000000002</v>
      </c>
      <c r="V109" s="1">
        <v>0</v>
      </c>
      <c r="W109" s="1">
        <v>0</v>
      </c>
      <c r="X109" s="1">
        <v>3</v>
      </c>
      <c r="Y109" s="1">
        <v>3.6</v>
      </c>
      <c r="Z109" s="1">
        <v>1</v>
      </c>
      <c r="AA109" s="1"/>
      <c r="AB109" s="1">
        <f t="shared" si="23"/>
        <v>4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9" t="s">
        <v>160</v>
      </c>
      <c r="B110" s="19" t="s">
        <v>31</v>
      </c>
      <c r="C110" s="19"/>
      <c r="D110" s="19"/>
      <c r="E110" s="19"/>
      <c r="F110" s="19"/>
      <c r="G110" s="20">
        <v>0</v>
      </c>
      <c r="H110" s="27">
        <v>40</v>
      </c>
      <c r="I110" s="19" t="s">
        <v>32</v>
      </c>
      <c r="J110" s="19"/>
      <c r="K110" s="19">
        <f t="shared" si="22"/>
        <v>0</v>
      </c>
      <c r="L110" s="19"/>
      <c r="M110" s="19"/>
      <c r="N110" s="19"/>
      <c r="O110" s="19">
        <f t="shared" si="17"/>
        <v>0</v>
      </c>
      <c r="P110" s="21"/>
      <c r="Q110" s="21"/>
      <c r="R110" s="19"/>
      <c r="S110" s="19" t="e">
        <f t="shared" si="18"/>
        <v>#DIV/0!</v>
      </c>
      <c r="T110" s="19" t="e">
        <f t="shared" si="19"/>
        <v>#DIV/0!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 t="s">
        <v>59</v>
      </c>
      <c r="AB110" s="19">
        <f t="shared" si="23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2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2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2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2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2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2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2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2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2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2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2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2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2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2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2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2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2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2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2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2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2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2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2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2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2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2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2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2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2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2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2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2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2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2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2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2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2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2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2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2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2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2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2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2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2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2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2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2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2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2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2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2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2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2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2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2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2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2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2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2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2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2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2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2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2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2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2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2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2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2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2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2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2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2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2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2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2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2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2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2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2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2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2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2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2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2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2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2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2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2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2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2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2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2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2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2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2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2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2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2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2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2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2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2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2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2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2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2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2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2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2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2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2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2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2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2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2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2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2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2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2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2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2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2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2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2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2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2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2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2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2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2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2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2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2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2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2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2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2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2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2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2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2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2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2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2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2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2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2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2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2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2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2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2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2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2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2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2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2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2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2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2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2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2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2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2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2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2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2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2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2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2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2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2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2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2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2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2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2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2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2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2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2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2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2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2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2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2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2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2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2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2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2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2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2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2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2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2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2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2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2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2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2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2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2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2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2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2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2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2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2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2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2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2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2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2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2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2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2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2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2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2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2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2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2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2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2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2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2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2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2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2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2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2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2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2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2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2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2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2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2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2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2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2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2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2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2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2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2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2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2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2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2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2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2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2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2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2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2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2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2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2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2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2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2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2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2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2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2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2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2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2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2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2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2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2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2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2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2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2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2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2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2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2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2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2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2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2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2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2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2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2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2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2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2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2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2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2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2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2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2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2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2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2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2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2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2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2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2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2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2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2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2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2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2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2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2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2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2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2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2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2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2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2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2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2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2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2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2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2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2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2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2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2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2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2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2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2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2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2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2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2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2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2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2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2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2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2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2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2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2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2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2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2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2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2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2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2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2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2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2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2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2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2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2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2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2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2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2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2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2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2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2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2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2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2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2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2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2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2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2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2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2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2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2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2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2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2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2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110" xr:uid="{62146707-27F6-4D9D-AE23-D18EA3814DD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2024-04-25T12:38:05Z</dcterms:created>
  <dcterms:modified xsi:type="dcterms:W3CDTF">2024-04-26T08:29:41Z</dcterms:modified>
</cp:coreProperties>
</file>