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КИ филиалы\"/>
    </mc:Choice>
  </mc:AlternateContent>
  <xr:revisionPtr revIDLastSave="0" documentId="13_ncr:1_{0B4BA0CC-ECF4-460B-9CD8-1DF19D6FF8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6" i="1" l="1"/>
  <c r="AE53" i="1"/>
  <c r="AE50" i="1"/>
  <c r="AE42" i="1"/>
  <c r="AE41" i="1"/>
  <c r="AE36" i="1"/>
  <c r="AE33" i="1"/>
  <c r="AE28" i="1"/>
  <c r="S95" i="1"/>
  <c r="AE95" i="1" s="1"/>
  <c r="S93" i="1"/>
  <c r="S90" i="1"/>
  <c r="AE90" i="1" s="1"/>
  <c r="S89" i="1"/>
  <c r="AE89" i="1" s="1"/>
  <c r="S88" i="1"/>
  <c r="AE88" i="1" s="1"/>
  <c r="S84" i="1"/>
  <c r="S78" i="1"/>
  <c r="AE78" i="1" s="1"/>
  <c r="S75" i="1"/>
  <c r="S63" i="1"/>
  <c r="AE63" i="1" s="1"/>
  <c r="S62" i="1"/>
  <c r="S48" i="1"/>
  <c r="AE48" i="1" s="1"/>
  <c r="S47" i="1"/>
  <c r="S45" i="1"/>
  <c r="AE45" i="1" s="1"/>
  <c r="S44" i="1"/>
  <c r="S15" i="1"/>
  <c r="AE15" i="1" s="1"/>
  <c r="AE44" i="1" l="1"/>
  <c r="AE47" i="1"/>
  <c r="AE62" i="1"/>
  <c r="AE75" i="1"/>
  <c r="AE84" i="1"/>
  <c r="AE93" i="1"/>
  <c r="F94" i="1"/>
  <c r="E94" i="1"/>
  <c r="Q94" i="1" s="1"/>
  <c r="F80" i="1"/>
  <c r="E80" i="1"/>
  <c r="Q80" i="1" s="1"/>
  <c r="AE11" i="1"/>
  <c r="AE16" i="1"/>
  <c r="AE20" i="1"/>
  <c r="AE21" i="1"/>
  <c r="AE26" i="1"/>
  <c r="AE64" i="1"/>
  <c r="AE79" i="1"/>
  <c r="AE91" i="1"/>
  <c r="AE96" i="1"/>
  <c r="AE101" i="1"/>
  <c r="Q7" i="1"/>
  <c r="R7" i="1" s="1"/>
  <c r="S7" i="1" s="1"/>
  <c r="Q8" i="1"/>
  <c r="Q9" i="1"/>
  <c r="Q10" i="1"/>
  <c r="Q11" i="1"/>
  <c r="V11" i="1" s="1"/>
  <c r="Q12" i="1"/>
  <c r="R12" i="1" s="1"/>
  <c r="Q13" i="1"/>
  <c r="Q14" i="1"/>
  <c r="Q15" i="1"/>
  <c r="V15" i="1" s="1"/>
  <c r="Q16" i="1"/>
  <c r="V16" i="1" s="1"/>
  <c r="Q17" i="1"/>
  <c r="Q18" i="1"/>
  <c r="R18" i="1" s="1"/>
  <c r="Q19" i="1"/>
  <c r="Q20" i="1"/>
  <c r="V20" i="1" s="1"/>
  <c r="Q21" i="1"/>
  <c r="V21" i="1" s="1"/>
  <c r="Q22" i="1"/>
  <c r="R22" i="1" s="1"/>
  <c r="Q23" i="1"/>
  <c r="Q24" i="1"/>
  <c r="R24" i="1" s="1"/>
  <c r="Q25" i="1"/>
  <c r="Q26" i="1"/>
  <c r="V26" i="1" s="1"/>
  <c r="Q27" i="1"/>
  <c r="Q28" i="1"/>
  <c r="V28" i="1" s="1"/>
  <c r="Q29" i="1"/>
  <c r="Q30" i="1"/>
  <c r="R30" i="1" s="1"/>
  <c r="Q31" i="1"/>
  <c r="Q32" i="1"/>
  <c r="R32" i="1" s="1"/>
  <c r="Q33" i="1"/>
  <c r="V33" i="1" s="1"/>
  <c r="Q34" i="1"/>
  <c r="R34" i="1" s="1"/>
  <c r="Q35" i="1"/>
  <c r="Q36" i="1"/>
  <c r="Q37" i="1"/>
  <c r="R37" i="1" s="1"/>
  <c r="S37" i="1" s="1"/>
  <c r="Q38" i="1"/>
  <c r="Q39" i="1"/>
  <c r="R39" i="1" s="1"/>
  <c r="S39" i="1" s="1"/>
  <c r="Q40" i="1"/>
  <c r="Q41" i="1"/>
  <c r="V41" i="1" s="1"/>
  <c r="Q42" i="1"/>
  <c r="Q43" i="1"/>
  <c r="Q44" i="1"/>
  <c r="V44" i="1" s="1"/>
  <c r="Q45" i="1"/>
  <c r="V45" i="1" s="1"/>
  <c r="Q46" i="1"/>
  <c r="R46" i="1" s="1"/>
  <c r="S46" i="1" s="1"/>
  <c r="Q47" i="1"/>
  <c r="V47" i="1" s="1"/>
  <c r="Q48" i="1"/>
  <c r="V48" i="1" s="1"/>
  <c r="Q49" i="1"/>
  <c r="Q50" i="1"/>
  <c r="V50" i="1" s="1"/>
  <c r="Q51" i="1"/>
  <c r="Q52" i="1"/>
  <c r="R52" i="1" s="1"/>
  <c r="Q53" i="1"/>
  <c r="V53" i="1" s="1"/>
  <c r="Q54" i="1"/>
  <c r="R54" i="1" s="1"/>
  <c r="Q55" i="1"/>
  <c r="Q56" i="1"/>
  <c r="R56" i="1" s="1"/>
  <c r="Q57" i="1"/>
  <c r="Q58" i="1"/>
  <c r="R58" i="1" s="1"/>
  <c r="Q59" i="1"/>
  <c r="Q60" i="1"/>
  <c r="R60" i="1" s="1"/>
  <c r="Q61" i="1"/>
  <c r="Q62" i="1"/>
  <c r="V62" i="1" s="1"/>
  <c r="Q63" i="1"/>
  <c r="V63" i="1" s="1"/>
  <c r="Q64" i="1"/>
  <c r="V64" i="1" s="1"/>
  <c r="Q65" i="1"/>
  <c r="Q66" i="1"/>
  <c r="Q67" i="1"/>
  <c r="Q68" i="1"/>
  <c r="R68" i="1" s="1"/>
  <c r="Q69" i="1"/>
  <c r="Q70" i="1"/>
  <c r="R70" i="1" s="1"/>
  <c r="Q71" i="1"/>
  <c r="Q72" i="1"/>
  <c r="Q73" i="1"/>
  <c r="Q74" i="1"/>
  <c r="R74" i="1" s="1"/>
  <c r="Q75" i="1"/>
  <c r="V75" i="1" s="1"/>
  <c r="Q76" i="1"/>
  <c r="R76" i="1" s="1"/>
  <c r="Q77" i="1"/>
  <c r="Q78" i="1"/>
  <c r="V78" i="1" s="1"/>
  <c r="Q79" i="1"/>
  <c r="V79" i="1" s="1"/>
  <c r="Q81" i="1"/>
  <c r="R81" i="1" s="1"/>
  <c r="Q82" i="1"/>
  <c r="Q83" i="1"/>
  <c r="Q84" i="1"/>
  <c r="V84" i="1" s="1"/>
  <c r="Q85" i="1"/>
  <c r="R85" i="1" s="1"/>
  <c r="Q86" i="1"/>
  <c r="Q87" i="1"/>
  <c r="Q88" i="1"/>
  <c r="V88" i="1" s="1"/>
  <c r="Q89" i="1"/>
  <c r="V89" i="1" s="1"/>
  <c r="Q90" i="1"/>
  <c r="V90" i="1" s="1"/>
  <c r="Q91" i="1"/>
  <c r="W91" i="1" s="1"/>
  <c r="Q92" i="1"/>
  <c r="W92" i="1" s="1"/>
  <c r="Q93" i="1"/>
  <c r="V93" i="1" s="1"/>
  <c r="Q95" i="1"/>
  <c r="V95" i="1" s="1"/>
  <c r="Q96" i="1"/>
  <c r="W96" i="1" s="1"/>
  <c r="Q97" i="1"/>
  <c r="W97" i="1" s="1"/>
  <c r="Q98" i="1"/>
  <c r="Q99" i="1"/>
  <c r="W99" i="1" s="1"/>
  <c r="Q100" i="1"/>
  <c r="Q101" i="1"/>
  <c r="W101" i="1" s="1"/>
  <c r="Q102" i="1"/>
  <c r="W102" i="1" s="1"/>
  <c r="Q6" i="1"/>
  <c r="K102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R66" i="1" l="1"/>
  <c r="V66" i="1"/>
  <c r="V46" i="1"/>
  <c r="AE46" i="1"/>
  <c r="R42" i="1"/>
  <c r="V42" i="1"/>
  <c r="R36" i="1"/>
  <c r="V36" i="1"/>
  <c r="AE39" i="1"/>
  <c r="V39" i="1"/>
  <c r="AE37" i="1"/>
  <c r="V37" i="1"/>
  <c r="V7" i="1"/>
  <c r="AE7" i="1"/>
  <c r="F5" i="1"/>
  <c r="S85" i="1"/>
  <c r="S81" i="1"/>
  <c r="S76" i="1"/>
  <c r="S70" i="1"/>
  <c r="S68" i="1"/>
  <c r="S60" i="1"/>
  <c r="S58" i="1"/>
  <c r="S54" i="1"/>
  <c r="S52" i="1"/>
  <c r="S34" i="1"/>
  <c r="S30" i="1"/>
  <c r="S22" i="1"/>
  <c r="S18" i="1"/>
  <c r="S12" i="1"/>
  <c r="R38" i="1"/>
  <c r="R40" i="1"/>
  <c r="R72" i="1"/>
  <c r="R28" i="1"/>
  <c r="R102" i="1"/>
  <c r="S102" i="1" s="1"/>
  <c r="R94" i="1"/>
  <c r="R14" i="1"/>
  <c r="R50" i="1"/>
  <c r="R99" i="1"/>
  <c r="K94" i="1"/>
  <c r="R80" i="1"/>
  <c r="W100" i="1"/>
  <c r="R100" i="1"/>
  <c r="W98" i="1"/>
  <c r="R98" i="1"/>
  <c r="R86" i="1"/>
  <c r="R82" i="1"/>
  <c r="R77" i="1"/>
  <c r="R73" i="1"/>
  <c r="R71" i="1"/>
  <c r="R69" i="1"/>
  <c r="R67" i="1"/>
  <c r="R65" i="1"/>
  <c r="R25" i="1"/>
  <c r="R23" i="1"/>
  <c r="R19" i="1"/>
  <c r="R17" i="1"/>
  <c r="R13" i="1"/>
  <c r="R29" i="1"/>
  <c r="R33" i="1"/>
  <c r="R41" i="1"/>
  <c r="R51" i="1"/>
  <c r="R55" i="1"/>
  <c r="R59" i="1"/>
  <c r="W6" i="1"/>
  <c r="R6" i="1"/>
  <c r="W95" i="1"/>
  <c r="W93" i="1"/>
  <c r="R9" i="1"/>
  <c r="R27" i="1"/>
  <c r="R31" i="1"/>
  <c r="R35" i="1"/>
  <c r="R43" i="1"/>
  <c r="R49" i="1"/>
  <c r="R53" i="1"/>
  <c r="R57" i="1"/>
  <c r="R61" i="1"/>
  <c r="R83" i="1"/>
  <c r="R87" i="1"/>
  <c r="R92" i="1"/>
  <c r="R97" i="1"/>
  <c r="R8" i="1"/>
  <c r="R10" i="1"/>
  <c r="W94" i="1"/>
  <c r="E5" i="1"/>
  <c r="K80" i="1"/>
  <c r="W14" i="1"/>
  <c r="W18" i="1"/>
  <c r="W10" i="1"/>
  <c r="V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V101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6" i="1"/>
  <c r="W12" i="1"/>
  <c r="W8" i="1"/>
  <c r="V96" i="1"/>
  <c r="Q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9" i="1"/>
  <c r="W17" i="1"/>
  <c r="W15" i="1"/>
  <c r="W13" i="1"/>
  <c r="W11" i="1"/>
  <c r="W9" i="1"/>
  <c r="W7" i="1"/>
  <c r="V12" i="1" l="1"/>
  <c r="AE12" i="1"/>
  <c r="AE22" i="1"/>
  <c r="V22" i="1"/>
  <c r="V30" i="1"/>
  <c r="AE30" i="1"/>
  <c r="V34" i="1"/>
  <c r="AE34" i="1"/>
  <c r="V54" i="1"/>
  <c r="AE54" i="1"/>
  <c r="V58" i="1"/>
  <c r="AE58" i="1"/>
  <c r="AE68" i="1"/>
  <c r="V68" i="1"/>
  <c r="AE74" i="1"/>
  <c r="V74" i="1"/>
  <c r="AE81" i="1"/>
  <c r="V81" i="1"/>
  <c r="AE102" i="1"/>
  <c r="V102" i="1"/>
  <c r="AE18" i="1"/>
  <c r="V18" i="1"/>
  <c r="AE24" i="1"/>
  <c r="V24" i="1"/>
  <c r="V32" i="1"/>
  <c r="AE32" i="1"/>
  <c r="V52" i="1"/>
  <c r="AE52" i="1"/>
  <c r="V56" i="1"/>
  <c r="AE56" i="1"/>
  <c r="V60" i="1"/>
  <c r="AE60" i="1"/>
  <c r="AE70" i="1"/>
  <c r="V70" i="1"/>
  <c r="AE76" i="1"/>
  <c r="V76" i="1"/>
  <c r="AE85" i="1"/>
  <c r="V85" i="1"/>
  <c r="S92" i="1"/>
  <c r="S83" i="1"/>
  <c r="S61" i="1"/>
  <c r="S35" i="1"/>
  <c r="S59" i="1"/>
  <c r="S13" i="1"/>
  <c r="S69" i="1"/>
  <c r="S73" i="1"/>
  <c r="S77" i="1"/>
  <c r="S80" i="1"/>
  <c r="S94" i="1"/>
  <c r="S72" i="1"/>
  <c r="S38" i="1"/>
  <c r="S97" i="1"/>
  <c r="S87" i="1"/>
  <c r="S57" i="1"/>
  <c r="S49" i="1"/>
  <c r="S55" i="1"/>
  <c r="S67" i="1"/>
  <c r="S71" i="1"/>
  <c r="S82" i="1"/>
  <c r="S86" i="1"/>
  <c r="S40" i="1"/>
  <c r="K5" i="1"/>
  <c r="R5" i="1"/>
  <c r="V86" i="1" l="1"/>
  <c r="AE86" i="1"/>
  <c r="V71" i="1"/>
  <c r="AE71" i="1"/>
  <c r="V25" i="1"/>
  <c r="AE25" i="1"/>
  <c r="AE55" i="1"/>
  <c r="V55" i="1"/>
  <c r="AE31" i="1"/>
  <c r="V31" i="1"/>
  <c r="AE57" i="1"/>
  <c r="V57" i="1"/>
  <c r="AE97" i="1"/>
  <c r="V97" i="1"/>
  <c r="V38" i="1"/>
  <c r="AE38" i="1"/>
  <c r="AE94" i="1"/>
  <c r="V94" i="1"/>
  <c r="AE99" i="1"/>
  <c r="V99" i="1"/>
  <c r="V100" i="1"/>
  <c r="AE100" i="1"/>
  <c r="V77" i="1"/>
  <c r="AE77" i="1"/>
  <c r="V69" i="1"/>
  <c r="AE69" i="1"/>
  <c r="V23" i="1"/>
  <c r="AE23" i="1"/>
  <c r="AE13" i="1"/>
  <c r="V13" i="1"/>
  <c r="AE51" i="1"/>
  <c r="V51" i="1"/>
  <c r="AE6" i="1"/>
  <c r="V6" i="1"/>
  <c r="AE27" i="1"/>
  <c r="V27" i="1"/>
  <c r="AE43" i="1"/>
  <c r="V43" i="1"/>
  <c r="AE83" i="1"/>
  <c r="V83" i="1"/>
  <c r="AE10" i="1"/>
  <c r="V10" i="1"/>
  <c r="V40" i="1"/>
  <c r="AE40" i="1"/>
  <c r="V82" i="1"/>
  <c r="AE82" i="1"/>
  <c r="V67" i="1"/>
  <c r="AE67" i="1"/>
  <c r="V19" i="1"/>
  <c r="AE19" i="1"/>
  <c r="V9" i="1"/>
  <c r="AE9" i="1"/>
  <c r="AE49" i="1"/>
  <c r="V49" i="1"/>
  <c r="AE87" i="1"/>
  <c r="V87" i="1"/>
  <c r="AE8" i="1"/>
  <c r="V8" i="1"/>
  <c r="AE72" i="1"/>
  <c r="V72" i="1"/>
  <c r="V14" i="1"/>
  <c r="AE14" i="1"/>
  <c r="AE80" i="1"/>
  <c r="V80" i="1"/>
  <c r="V98" i="1"/>
  <c r="AE98" i="1"/>
  <c r="V73" i="1"/>
  <c r="AE73" i="1"/>
  <c r="V65" i="1"/>
  <c r="AE65" i="1"/>
  <c r="V17" i="1"/>
  <c r="AE17" i="1"/>
  <c r="AE29" i="1"/>
  <c r="V29" i="1"/>
  <c r="AE59" i="1"/>
  <c r="V59" i="1"/>
  <c r="AE35" i="1"/>
  <c r="V35" i="1"/>
  <c r="AE61" i="1"/>
  <c r="V61" i="1"/>
  <c r="AE92" i="1"/>
  <c r="V92" i="1"/>
  <c r="S5" i="1"/>
  <c r="AE5" i="1" l="1"/>
</calcChain>
</file>

<file path=xl/sharedStrings.xml><?xml version="1.0" encoding="utf-8"?>
<sst xmlns="http://schemas.openxmlformats.org/spreadsheetml/2006/main" count="390" uniqueCount="155">
  <si>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</si>
  <si>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</si>
  <si>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</si>
  <si>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</si>
  <si>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</si>
  <si>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</si>
  <si>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</si>
  <si>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</si>
  <si>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</si>
  <si>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</si>
  <si>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</si>
  <si>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</si>
  <si>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</si>
  <si>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</si>
  <si>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</si>
  <si>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</si>
  <si>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</si>
  <si>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</si>
  <si>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</si>
  <si>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</si>
  <si>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</si>
  <si>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</si>
  <si>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</si>
  <si>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</si>
  <si>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27,04,(1)</t>
  </si>
  <si>
    <t>27,04,(2)</t>
  </si>
  <si>
    <t>25,04,</t>
  </si>
  <si>
    <t>24,04,</t>
  </si>
  <si>
    <t>18,04,</t>
  </si>
  <si>
    <t>17,04,</t>
  </si>
  <si>
    <t>11,04,</t>
  </si>
  <si>
    <t>10,04,</t>
  </si>
  <si>
    <t>04,04,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</si>
  <si>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</si>
  <si>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</si>
  <si>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</si>
  <si>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</si>
  <si>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</si>
  <si>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</si>
  <si>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</si>
  <si>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</si>
  <si>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</si>
  <si>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</si>
  <si>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</si>
  <si>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</si>
  <si>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</si>
  <si>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</si>
  <si>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</si>
  <si>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</si>
  <si>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</si>
  <si>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</si>
  <si>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</si>
  <si>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</si>
  <si>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то же что и 451 (задвоенное СКЮ)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</si>
  <si>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</si>
  <si>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</si>
  <si>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</si>
  <si>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</si>
  <si>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</si>
  <si>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</si>
  <si>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</si>
  <si>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</si>
  <si>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</si>
  <si>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</si>
  <si>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</si>
  <si>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</si>
  <si>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</si>
  <si>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</si>
  <si>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</si>
  <si>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</si>
  <si>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</si>
  <si>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</si>
  <si>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</si>
  <si>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</si>
  <si>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</si>
  <si>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</si>
  <si>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25,04,24 филиала обнулил заказ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</si>
  <si>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</si>
  <si>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</si>
  <si>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</si>
  <si>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</si>
  <si>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</si>
  <si>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</si>
  <si>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</si>
  <si>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</si>
  <si>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</si>
  <si>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</si>
  <si>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</si>
  <si>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</si>
  <si>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</si>
  <si>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</si>
  <si>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</si>
  <si>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</si>
  <si>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</si>
  <si>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</si>
  <si>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</si>
  <si>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</si>
  <si>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</si>
  <si>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</si>
  <si>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</si>
  <si>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</si>
  <si>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</si>
  <si>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нет потребности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</si>
  <si>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</si>
  <si>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</si>
  <si>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</si>
  <si>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</si>
  <si>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</si>
  <si>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</si>
  <si>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</si>
  <si>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</si>
  <si>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</si>
  <si>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</si>
  <si>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</si>
  <si>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</si>
  <si>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</si>
  <si>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</si>
  <si>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</si>
  <si>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</si>
  <si>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</si>
  <si>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</si>
  <si>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</si>
  <si>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</si>
  <si>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</si>
  <si>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</si>
  <si>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</si>
  <si>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</si>
  <si>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</si>
  <si>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</si>
  <si>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</si>
  <si>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</si>
  <si>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</si>
  <si>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</si>
  <si>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</si>
  <si>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</si>
  <si>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</si>
  <si>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</si>
  <si>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</si>
  <si>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</si>
  <si>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</si>
  <si>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</si>
  <si>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</si>
  <si>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</si>
  <si>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</si>
  <si>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</si>
  <si>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</si>
  <si>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r>
      <t>то же что 054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</si>
  <si>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 xml:space="preserve"> к заказу+400кг, ОПТканал</t>
  </si>
  <si>
    <t>большой срок реализации, майские праздники+пасхальное воскресение</t>
  </si>
  <si>
    <t>слабая реализация</t>
  </si>
  <si>
    <t>большие остатки</t>
  </si>
  <si>
    <t>нет места на складе</t>
  </si>
  <si>
    <t>заказ</t>
  </si>
  <si>
    <t>26,04,24 филиала обнулил заказ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</si>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</sst>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85546875" customWidth="1"/>
    <col min="10" max="11" width="6.85546875" customWidth="1"/>
    <col min="12" max="13" width="1" customWidth="1"/>
    <col min="14" max="20" width="6.85546875" customWidth="1"/>
    <col min="21" max="21" width="21.5703125" customWidth="1"/>
    <col min="22" max="23" width="5.42578125" customWidth="1"/>
    <col min="24" max="29" width="6.85546875" customWidth="1"/>
    <col min="30" max="30" width="35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47164.171999999999</v>
      </c>
      <c r="F5" s="4">
        <f>SUM(F6:F499)</f>
        <v>36945.539000000004</v>
      </c>
      <c r="G5" s="6"/>
      <c r="H5" s="1"/>
      <c r="I5" s="1"/>
      <c r="J5" s="4">
        <f t="shared" ref="J5:T5" si="0">SUM(J6:J499)</f>
        <v>46922.979999999996</v>
      </c>
      <c r="K5" s="4">
        <f t="shared" si="0"/>
        <v>241.19199999999981</v>
      </c>
      <c r="L5" s="4">
        <f t="shared" si="0"/>
        <v>0</v>
      </c>
      <c r="M5" s="4">
        <f t="shared" si="0"/>
        <v>0</v>
      </c>
      <c r="N5" s="4">
        <f t="shared" si="0"/>
        <v>21801.72700000001</v>
      </c>
      <c r="O5" s="4">
        <f t="shared" si="0"/>
        <v>22116.3426</v>
      </c>
      <c r="P5" s="4">
        <f t="shared" si="0"/>
        <v>5850</v>
      </c>
      <c r="Q5" s="4">
        <f t="shared" si="0"/>
        <v>9432.8343999999961</v>
      </c>
      <c r="R5" s="4">
        <f t="shared" si="0"/>
        <v>26402.364399999999</v>
      </c>
      <c r="S5" s="4">
        <f t="shared" si="0"/>
        <v>23031.439999999999</v>
      </c>
      <c r="T5" s="4">
        <f t="shared" si="0"/>
        <v>7610</v>
      </c>
      <c r="U5" s="1"/>
      <c r="V5" s="1"/>
      <c r="W5" s="1"/>
      <c r="X5" s="4">
        <f t="shared" ref="X5:AC5" si="1">SUM(X6:X499)</f>
        <v>9498.625799999998</v>
      </c>
      <c r="Y5" s="4">
        <f t="shared" si="1"/>
        <v>9149.288399999994</v>
      </c>
      <c r="Z5" s="4">
        <f t="shared" si="1"/>
        <v>8676.9</v>
      </c>
      <c r="AA5" s="4">
        <f t="shared" si="1"/>
        <v>8228.2675999999992</v>
      </c>
      <c r="AB5" s="4">
        <f t="shared" si="1"/>
        <v>7941.7806</v>
      </c>
      <c r="AC5" s="4">
        <f t="shared" si="1"/>
        <v>7101.0045999999984</v>
      </c>
      <c r="AD5" s="1"/>
      <c r="AE5" s="4">
        <f>SUM(AE6:AE499)</f>
        <v>17090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1340.5940000000001</v>
      </c>
      <c r="D6" s="1">
        <v>577.92999999999995</v>
      </c>
      <c r="E6" s="1">
        <v>1119.701</v>
      </c>
      <c r="F6" s="1">
        <v>498.315</v>
      </c>
      <c r="G6" s="6">
        <v>1</v>
      </c>
      <c r="H6" s="1">
        <v>50</v>
      </c>
      <c r="I6" s="1" t="s">
        <v>35</v>
      </c>
      <c r="J6" s="1">
        <v>1038.4449999999999</v>
      </c>
      <c r="K6" s="1">
        <f t="shared" ref="K6:K36" si="2">E6-J6</f>
        <v>81.256000000000085</v>
      </c>
      <c r="L6" s="1"/>
      <c r="M6" s="1"/>
      <c r="N6" s="1">
        <v>529.79919999999993</v>
      </c>
      <c r="O6" s="1">
        <v>567.55309999999997</v>
      </c>
      <c r="P6" s="1"/>
      <c r="Q6" s="1">
        <f>E6/5</f>
        <v>223.9402</v>
      </c>
      <c r="R6" s="5">
        <f>12*Q6-P6-O6-N6-F6</f>
        <v>1091.6151</v>
      </c>
      <c r="S6" s="5">
        <v>1500</v>
      </c>
      <c r="T6" s="5">
        <v>400</v>
      </c>
      <c r="U6" s="1" t="s">
        <v>147</v>
      </c>
      <c r="V6" s="1">
        <f>(F6+N6+O6+P6+S6)/Q6</f>
        <v>13.823633720073484</v>
      </c>
      <c r="W6" s="1">
        <f>(F6+N6+O6+P6)/Q6</f>
        <v>7.1254169639930662</v>
      </c>
      <c r="X6" s="1">
        <v>194.4846</v>
      </c>
      <c r="Y6" s="1">
        <v>178.17179999999999</v>
      </c>
      <c r="Z6" s="1">
        <v>173.30439999999999</v>
      </c>
      <c r="AA6" s="1">
        <v>158.3304</v>
      </c>
      <c r="AB6" s="1">
        <v>146.69059999999999</v>
      </c>
      <c r="AC6" s="1">
        <v>120.39100000000001</v>
      </c>
      <c r="AD6" s="1"/>
      <c r="AE6" s="1">
        <f>ROUND(S6*G6,0)</f>
        <v>1500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63.332999999999998</v>
      </c>
      <c r="D7" s="1">
        <v>37.186999999999998</v>
      </c>
      <c r="E7" s="1">
        <v>54.058999999999997</v>
      </c>
      <c r="F7" s="1">
        <v>27.672999999999998</v>
      </c>
      <c r="G7" s="6">
        <v>1</v>
      </c>
      <c r="H7" s="1">
        <v>30</v>
      </c>
      <c r="I7" s="1" t="s">
        <v>37</v>
      </c>
      <c r="J7" s="1">
        <v>85.55</v>
      </c>
      <c r="K7" s="1">
        <f t="shared" si="2"/>
        <v>-31.491</v>
      </c>
      <c r="L7" s="1"/>
      <c r="M7" s="1"/>
      <c r="N7" s="1">
        <v>32.941799999999994</v>
      </c>
      <c r="O7" s="1">
        <v>43.441600000000001</v>
      </c>
      <c r="P7" s="1"/>
      <c r="Q7" s="1">
        <f t="shared" ref="Q7:Q69" si="3">E7/5</f>
        <v>10.8118</v>
      </c>
      <c r="R7" s="5">
        <f>11*Q7-P7-O7-N7-F7</f>
        <v>14.873400000000014</v>
      </c>
      <c r="S7" s="5">
        <f t="shared" ref="S7:S10" si="4">R7</f>
        <v>14.873400000000014</v>
      </c>
      <c r="T7" s="5"/>
      <c r="U7" s="1"/>
      <c r="V7" s="1">
        <f t="shared" ref="V7:V10" si="5">(F7+N7+O7+P7+S7)/Q7</f>
        <v>11.000000000000002</v>
      </c>
      <c r="W7" s="1">
        <f t="shared" ref="W7:W69" si="6">(F7+N7+O7+P7)/Q7</f>
        <v>9.6243363732218494</v>
      </c>
      <c r="X7" s="1">
        <v>11.190799999999999</v>
      </c>
      <c r="Y7" s="1">
        <v>10.547800000000001</v>
      </c>
      <c r="Z7" s="1">
        <v>9.8425999999999991</v>
      </c>
      <c r="AA7" s="1">
        <v>8.3048000000000002</v>
      </c>
      <c r="AB7" s="1">
        <v>7.5792000000000002</v>
      </c>
      <c r="AC7" s="1">
        <v>6.0477999999999996</v>
      </c>
      <c r="AD7" s="1"/>
      <c r="AE7" s="1">
        <f t="shared" ref="AE7:AE10" si="7">ROUND(S7*G7,0)</f>
        <v>15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546.94200000000001</v>
      </c>
      <c r="D8" s="1">
        <v>372.75799999999998</v>
      </c>
      <c r="E8" s="1">
        <v>473.14499999999998</v>
      </c>
      <c r="F8" s="1">
        <v>323.78300000000002</v>
      </c>
      <c r="G8" s="6">
        <v>1</v>
      </c>
      <c r="H8" s="1">
        <v>45</v>
      </c>
      <c r="I8" s="1" t="s">
        <v>35</v>
      </c>
      <c r="J8" s="1">
        <v>442.89</v>
      </c>
      <c r="K8" s="1">
        <f t="shared" si="2"/>
        <v>30.254999999999995</v>
      </c>
      <c r="L8" s="1"/>
      <c r="M8" s="1"/>
      <c r="N8" s="1">
        <v>330.44060000000002</v>
      </c>
      <c r="O8" s="1">
        <v>296.93990000000008</v>
      </c>
      <c r="P8" s="1"/>
      <c r="Q8" s="1">
        <f t="shared" si="3"/>
        <v>94.628999999999991</v>
      </c>
      <c r="R8" s="5">
        <f t="shared" ref="R8:R10" si="8">12*Q8-P8-O8-N8-F8</f>
        <v>184.38449999999966</v>
      </c>
      <c r="S8" s="5">
        <v>100</v>
      </c>
      <c r="T8" s="5">
        <v>100</v>
      </c>
      <c r="U8" s="1" t="s">
        <v>151</v>
      </c>
      <c r="V8" s="1">
        <f t="shared" si="5"/>
        <v>11.108259624428031</v>
      </c>
      <c r="W8" s="1">
        <f t="shared" si="6"/>
        <v>10.051501125447803</v>
      </c>
      <c r="X8" s="1">
        <v>99.269000000000005</v>
      </c>
      <c r="Y8" s="1">
        <v>93.884199999999993</v>
      </c>
      <c r="Z8" s="1">
        <v>82.612799999999993</v>
      </c>
      <c r="AA8" s="1">
        <v>74.423599999999993</v>
      </c>
      <c r="AB8" s="1">
        <v>73.852000000000004</v>
      </c>
      <c r="AC8" s="1">
        <v>58.495399999999997</v>
      </c>
      <c r="AD8" s="1"/>
      <c r="AE8" s="1">
        <f t="shared" si="7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901.99199999999996</v>
      </c>
      <c r="D9" s="1">
        <v>238.59</v>
      </c>
      <c r="E9" s="1">
        <v>502.90600000000001</v>
      </c>
      <c r="F9" s="1">
        <v>538.33500000000004</v>
      </c>
      <c r="G9" s="6">
        <v>1</v>
      </c>
      <c r="H9" s="1">
        <v>45</v>
      </c>
      <c r="I9" s="1" t="s">
        <v>35</v>
      </c>
      <c r="J9" s="1">
        <v>454.1</v>
      </c>
      <c r="K9" s="1">
        <f t="shared" si="2"/>
        <v>48.805999999999983</v>
      </c>
      <c r="L9" s="1"/>
      <c r="M9" s="1"/>
      <c r="N9" s="1">
        <v>251.08500000000029</v>
      </c>
      <c r="O9" s="1">
        <v>248.2200999999998</v>
      </c>
      <c r="P9" s="1"/>
      <c r="Q9" s="1">
        <f t="shared" si="3"/>
        <v>100.5812</v>
      </c>
      <c r="R9" s="5">
        <f t="shared" si="8"/>
        <v>169.33429999999998</v>
      </c>
      <c r="S9" s="5">
        <v>130</v>
      </c>
      <c r="T9" s="5">
        <v>100</v>
      </c>
      <c r="U9" s="1" t="s">
        <v>151</v>
      </c>
      <c r="V9" s="1">
        <f t="shared" si="5"/>
        <v>11.608929899424545</v>
      </c>
      <c r="W9" s="1">
        <f t="shared" si="6"/>
        <v>10.316441840025771</v>
      </c>
      <c r="X9" s="1">
        <v>105.5142</v>
      </c>
      <c r="Y9" s="1">
        <v>107.37479999999999</v>
      </c>
      <c r="Z9" s="1">
        <v>102.8566</v>
      </c>
      <c r="AA9" s="1">
        <v>110.6104</v>
      </c>
      <c r="AB9" s="1">
        <v>109.515</v>
      </c>
      <c r="AC9" s="1">
        <v>75.605800000000002</v>
      </c>
      <c r="AD9" s="1"/>
      <c r="AE9" s="1">
        <f t="shared" si="7"/>
        <v>130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454.03399999999999</v>
      </c>
      <c r="D10" s="1">
        <v>127.07299999999999</v>
      </c>
      <c r="E10" s="1">
        <v>265.48399999999998</v>
      </c>
      <c r="F10" s="1">
        <v>219.71600000000001</v>
      </c>
      <c r="G10" s="6">
        <v>1</v>
      </c>
      <c r="H10" s="1">
        <v>40</v>
      </c>
      <c r="I10" s="1" t="s">
        <v>35</v>
      </c>
      <c r="J10" s="1">
        <v>276.60000000000002</v>
      </c>
      <c r="K10" s="1">
        <f t="shared" si="2"/>
        <v>-11.116000000000042</v>
      </c>
      <c r="L10" s="1"/>
      <c r="M10" s="1"/>
      <c r="N10" s="1">
        <v>231.52019999999999</v>
      </c>
      <c r="O10" s="1">
        <v>143.08280000000011</v>
      </c>
      <c r="P10" s="1"/>
      <c r="Q10" s="1">
        <f t="shared" si="3"/>
        <v>53.096799999999995</v>
      </c>
      <c r="R10" s="5">
        <f t="shared" si="8"/>
        <v>42.842599999999777</v>
      </c>
      <c r="S10" s="5">
        <v>45</v>
      </c>
      <c r="T10" s="5"/>
      <c r="U10" s="1"/>
      <c r="V10" s="1">
        <f t="shared" si="5"/>
        <v>12.040631450482895</v>
      </c>
      <c r="W10" s="1">
        <f t="shared" si="6"/>
        <v>11.193122749393563</v>
      </c>
      <c r="X10" s="1">
        <v>61.225999999999999</v>
      </c>
      <c r="Y10" s="1">
        <v>60.256799999999998</v>
      </c>
      <c r="Z10" s="1">
        <v>52.641399999999997</v>
      </c>
      <c r="AA10" s="1">
        <v>54.210999999999999</v>
      </c>
      <c r="AB10" s="1">
        <v>51.897799999999997</v>
      </c>
      <c r="AC10" s="1">
        <v>33.7438</v>
      </c>
      <c r="AD10" s="1"/>
      <c r="AE10" s="1">
        <f t="shared" si="7"/>
        <v>45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41</v>
      </c>
      <c r="B11" s="11" t="s">
        <v>42</v>
      </c>
      <c r="C11" s="11">
        <v>15</v>
      </c>
      <c r="D11" s="11"/>
      <c r="E11" s="11"/>
      <c r="F11" s="11">
        <v>15</v>
      </c>
      <c r="G11" s="12">
        <v>0</v>
      </c>
      <c r="H11" s="11">
        <v>31</v>
      </c>
      <c r="I11" s="11" t="s">
        <v>43</v>
      </c>
      <c r="J11" s="11">
        <v>26</v>
      </c>
      <c r="K11" s="11">
        <f t="shared" si="2"/>
        <v>-26</v>
      </c>
      <c r="L11" s="11"/>
      <c r="M11" s="11"/>
      <c r="N11" s="11"/>
      <c r="O11" s="11"/>
      <c r="P11" s="11"/>
      <c r="Q11" s="11">
        <f t="shared" si="3"/>
        <v>0</v>
      </c>
      <c r="R11" s="13"/>
      <c r="S11" s="13"/>
      <c r="T11" s="13"/>
      <c r="U11" s="11"/>
      <c r="V11" s="11" t="e">
        <f t="shared" ref="V11:V64" si="9">(F11+N11+O11+P11+R11)/Q11</f>
        <v>#DIV/0!</v>
      </c>
      <c r="W11" s="11" t="e">
        <f t="shared" si="6"/>
        <v>#DIV/0!</v>
      </c>
      <c r="X11" s="11">
        <v>0</v>
      </c>
      <c r="Y11" s="11">
        <v>0</v>
      </c>
      <c r="Z11" s="11">
        <v>0.2</v>
      </c>
      <c r="AA11" s="11">
        <v>0.2</v>
      </c>
      <c r="AB11" s="11">
        <v>0</v>
      </c>
      <c r="AC11" s="11">
        <v>-0.2</v>
      </c>
      <c r="AD11" s="14" t="s">
        <v>44</v>
      </c>
      <c r="AE11" s="11">
        <f t="shared" ref="AE11:AE64" si="10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323</v>
      </c>
      <c r="D12" s="1">
        <v>228</v>
      </c>
      <c r="E12" s="1">
        <v>253</v>
      </c>
      <c r="F12" s="1">
        <v>230</v>
      </c>
      <c r="G12" s="6">
        <v>0.45</v>
      </c>
      <c r="H12" s="1">
        <v>45</v>
      </c>
      <c r="I12" s="1" t="s">
        <v>35</v>
      </c>
      <c r="J12" s="1">
        <v>259</v>
      </c>
      <c r="K12" s="1">
        <f t="shared" si="2"/>
        <v>-6</v>
      </c>
      <c r="L12" s="1"/>
      <c r="M12" s="1"/>
      <c r="N12" s="1">
        <v>137</v>
      </c>
      <c r="O12" s="1">
        <v>56.899999999999977</v>
      </c>
      <c r="P12" s="1"/>
      <c r="Q12" s="1">
        <f t="shared" si="3"/>
        <v>50.6</v>
      </c>
      <c r="R12" s="5">
        <f t="shared" ref="R12:R13" si="11">12*Q12-P12-O12-N12-F12</f>
        <v>183.30000000000007</v>
      </c>
      <c r="S12" s="5">
        <f t="shared" ref="S12:S15" si="12">R12</f>
        <v>183.30000000000007</v>
      </c>
      <c r="T12" s="5"/>
      <c r="U12" s="1"/>
      <c r="V12" s="1">
        <f t="shared" ref="V12:V15" si="13">(F12+N12+O12+P12+S12)/Q12</f>
        <v>12</v>
      </c>
      <c r="W12" s="1">
        <f t="shared" si="6"/>
        <v>8.3774703557312247</v>
      </c>
      <c r="X12" s="1">
        <v>47.8</v>
      </c>
      <c r="Y12" s="1">
        <v>52</v>
      </c>
      <c r="Z12" s="1">
        <v>50</v>
      </c>
      <c r="AA12" s="1">
        <v>42.4</v>
      </c>
      <c r="AB12" s="1">
        <v>43.8</v>
      </c>
      <c r="AC12" s="1">
        <v>41.8</v>
      </c>
      <c r="AD12" s="1"/>
      <c r="AE12" s="1">
        <f t="shared" ref="AE12:AE15" si="14">ROUND(S12*G12,0)</f>
        <v>82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522</v>
      </c>
      <c r="D13" s="1">
        <v>144</v>
      </c>
      <c r="E13" s="1">
        <v>313</v>
      </c>
      <c r="F13" s="1">
        <v>281</v>
      </c>
      <c r="G13" s="6">
        <v>0.45</v>
      </c>
      <c r="H13" s="1">
        <v>45</v>
      </c>
      <c r="I13" s="1" t="s">
        <v>35</v>
      </c>
      <c r="J13" s="1">
        <v>318</v>
      </c>
      <c r="K13" s="1">
        <f t="shared" si="2"/>
        <v>-5</v>
      </c>
      <c r="L13" s="1"/>
      <c r="M13" s="1"/>
      <c r="N13" s="1">
        <v>134.1999999999999</v>
      </c>
      <c r="O13" s="1">
        <v>175.2</v>
      </c>
      <c r="P13" s="1"/>
      <c r="Q13" s="1">
        <f t="shared" si="3"/>
        <v>62.6</v>
      </c>
      <c r="R13" s="5">
        <f t="shared" si="11"/>
        <v>160.80000000000007</v>
      </c>
      <c r="S13" s="5">
        <f t="shared" si="12"/>
        <v>160.80000000000007</v>
      </c>
      <c r="T13" s="5"/>
      <c r="U13" s="1"/>
      <c r="V13" s="1">
        <f t="shared" si="13"/>
        <v>11.999999999999998</v>
      </c>
      <c r="W13" s="1">
        <f t="shared" si="6"/>
        <v>9.4313099041533519</v>
      </c>
      <c r="X13" s="1">
        <v>62.8</v>
      </c>
      <c r="Y13" s="1">
        <v>60.8</v>
      </c>
      <c r="Z13" s="1">
        <v>60.4</v>
      </c>
      <c r="AA13" s="1">
        <v>62.6</v>
      </c>
      <c r="AB13" s="1">
        <v>63.4</v>
      </c>
      <c r="AC13" s="1">
        <v>57.8</v>
      </c>
      <c r="AD13" s="1"/>
      <c r="AE13" s="1">
        <f t="shared" si="14"/>
        <v>72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42</v>
      </c>
      <c r="C14" s="1">
        <v>260</v>
      </c>
      <c r="D14" s="1"/>
      <c r="E14" s="1">
        <v>207</v>
      </c>
      <c r="F14" s="1">
        <v>16</v>
      </c>
      <c r="G14" s="6">
        <v>0.17</v>
      </c>
      <c r="H14" s="1">
        <v>180</v>
      </c>
      <c r="I14" s="1" t="s">
        <v>35</v>
      </c>
      <c r="J14" s="1">
        <v>206</v>
      </c>
      <c r="K14" s="1">
        <f t="shared" si="2"/>
        <v>1</v>
      </c>
      <c r="L14" s="1"/>
      <c r="M14" s="1"/>
      <c r="N14" s="1">
        <v>0</v>
      </c>
      <c r="O14" s="1">
        <v>0</v>
      </c>
      <c r="P14" s="1"/>
      <c r="Q14" s="1">
        <f t="shared" si="3"/>
        <v>41.4</v>
      </c>
      <c r="R14" s="5">
        <f>7*Q14-P14-O14-N14-F14</f>
        <v>273.8</v>
      </c>
      <c r="S14" s="5">
        <v>280</v>
      </c>
      <c r="T14" s="5"/>
      <c r="U14" s="1"/>
      <c r="V14" s="1">
        <f t="shared" si="13"/>
        <v>7.1497584541062809</v>
      </c>
      <c r="W14" s="1">
        <f t="shared" si="6"/>
        <v>0.38647342995169082</v>
      </c>
      <c r="X14" s="1">
        <v>10.8</v>
      </c>
      <c r="Y14" s="1">
        <v>13.2</v>
      </c>
      <c r="Z14" s="1">
        <v>20.399999999999999</v>
      </c>
      <c r="AA14" s="1">
        <v>22.6</v>
      </c>
      <c r="AB14" s="1">
        <v>16.8</v>
      </c>
      <c r="AC14" s="1">
        <v>13.8</v>
      </c>
      <c r="AD14" s="1"/>
      <c r="AE14" s="1">
        <f t="shared" si="14"/>
        <v>48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35</v>
      </c>
      <c r="J15" s="1">
        <v>2</v>
      </c>
      <c r="K15" s="1">
        <f t="shared" si="2"/>
        <v>-2</v>
      </c>
      <c r="L15" s="1"/>
      <c r="M15" s="1"/>
      <c r="N15" s="1">
        <v>0</v>
      </c>
      <c r="O15" s="1">
        <v>0</v>
      </c>
      <c r="P15" s="1"/>
      <c r="Q15" s="1">
        <f t="shared" si="3"/>
        <v>0</v>
      </c>
      <c r="R15" s="5"/>
      <c r="S15" s="5">
        <f t="shared" si="12"/>
        <v>0</v>
      </c>
      <c r="T15" s="5"/>
      <c r="U15" s="1"/>
      <c r="V15" s="1" t="e">
        <f t="shared" si="13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0.2</v>
      </c>
      <c r="AB15" s="1">
        <v>-1</v>
      </c>
      <c r="AC15" s="1">
        <v>0.8</v>
      </c>
      <c r="AD15" s="20" t="s">
        <v>146</v>
      </c>
      <c r="AE15" s="1">
        <f t="shared" si="14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49</v>
      </c>
      <c r="B16" s="11" t="s">
        <v>42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43</v>
      </c>
      <c r="J16" s="11">
        <v>47</v>
      </c>
      <c r="K16" s="11">
        <f t="shared" si="2"/>
        <v>-47</v>
      </c>
      <c r="L16" s="11"/>
      <c r="M16" s="11"/>
      <c r="N16" s="11"/>
      <c r="O16" s="11"/>
      <c r="P16" s="11"/>
      <c r="Q16" s="11">
        <f t="shared" si="3"/>
        <v>0</v>
      </c>
      <c r="R16" s="13"/>
      <c r="S16" s="13"/>
      <c r="T16" s="13"/>
      <c r="U16" s="11"/>
      <c r="V16" s="11" t="e">
        <f t="shared" si="9"/>
        <v>#DIV/0!</v>
      </c>
      <c r="W16" s="11" t="e">
        <f t="shared" si="6"/>
        <v>#DIV/0!</v>
      </c>
      <c r="X16" s="11">
        <v>0</v>
      </c>
      <c r="Y16" s="11">
        <v>0</v>
      </c>
      <c r="Z16" s="11">
        <v>0</v>
      </c>
      <c r="AA16" s="11">
        <v>3.2</v>
      </c>
      <c r="AB16" s="11">
        <v>4</v>
      </c>
      <c r="AC16" s="11">
        <v>5.6</v>
      </c>
      <c r="AD16" s="14" t="s">
        <v>44</v>
      </c>
      <c r="AE16" s="11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42</v>
      </c>
      <c r="C17" s="1">
        <v>268</v>
      </c>
      <c r="D17" s="1">
        <v>60</v>
      </c>
      <c r="E17" s="1">
        <v>160</v>
      </c>
      <c r="F17" s="1">
        <v>74</v>
      </c>
      <c r="G17" s="6">
        <v>0.3</v>
      </c>
      <c r="H17" s="1">
        <v>40</v>
      </c>
      <c r="I17" s="1" t="s">
        <v>35</v>
      </c>
      <c r="J17" s="1">
        <v>165</v>
      </c>
      <c r="K17" s="1">
        <f t="shared" si="2"/>
        <v>-5</v>
      </c>
      <c r="L17" s="1"/>
      <c r="M17" s="1"/>
      <c r="N17" s="1">
        <v>126.4</v>
      </c>
      <c r="O17" s="1">
        <v>0</v>
      </c>
      <c r="P17" s="1"/>
      <c r="Q17" s="1">
        <f t="shared" si="3"/>
        <v>32</v>
      </c>
      <c r="R17" s="5">
        <f t="shared" ref="R17:R19" si="15">12*Q17-P17-O17-N17-F17</f>
        <v>183.60000000000002</v>
      </c>
      <c r="S17" s="5">
        <v>190</v>
      </c>
      <c r="T17" s="5"/>
      <c r="U17" s="1"/>
      <c r="V17" s="1">
        <f t="shared" ref="V17:V19" si="16">(F17+N17+O17+P17+S17)/Q17</f>
        <v>12.2</v>
      </c>
      <c r="W17" s="1">
        <f t="shared" si="6"/>
        <v>6.2625000000000002</v>
      </c>
      <c r="X17" s="1">
        <v>28</v>
      </c>
      <c r="Y17" s="1">
        <v>30.6</v>
      </c>
      <c r="Z17" s="1">
        <v>29.8</v>
      </c>
      <c r="AA17" s="1">
        <v>27.4</v>
      </c>
      <c r="AB17" s="1">
        <v>27.8</v>
      </c>
      <c r="AC17" s="1">
        <v>28</v>
      </c>
      <c r="AD17" s="1"/>
      <c r="AE17" s="1">
        <f t="shared" ref="AE17:AE19" si="17">ROUND(S17*G17,0)</f>
        <v>57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42</v>
      </c>
      <c r="C18" s="1">
        <v>278</v>
      </c>
      <c r="D18" s="1"/>
      <c r="E18" s="1">
        <v>129</v>
      </c>
      <c r="F18" s="1">
        <v>64</v>
      </c>
      <c r="G18" s="6">
        <v>0.4</v>
      </c>
      <c r="H18" s="1">
        <v>50</v>
      </c>
      <c r="I18" s="1" t="s">
        <v>35</v>
      </c>
      <c r="J18" s="1">
        <v>129</v>
      </c>
      <c r="K18" s="1">
        <f t="shared" si="2"/>
        <v>0</v>
      </c>
      <c r="L18" s="1"/>
      <c r="M18" s="1"/>
      <c r="N18" s="1">
        <v>93</v>
      </c>
      <c r="O18" s="1">
        <v>0</v>
      </c>
      <c r="P18" s="1"/>
      <c r="Q18" s="1">
        <f t="shared" si="3"/>
        <v>25.8</v>
      </c>
      <c r="R18" s="5">
        <f t="shared" si="15"/>
        <v>152.60000000000002</v>
      </c>
      <c r="S18" s="5">
        <f t="shared" ref="S17:S18" si="18">R18</f>
        <v>152.60000000000002</v>
      </c>
      <c r="T18" s="5"/>
      <c r="U18" s="1"/>
      <c r="V18" s="1">
        <f t="shared" si="16"/>
        <v>12</v>
      </c>
      <c r="W18" s="1">
        <f t="shared" si="6"/>
        <v>6.0852713178294575</v>
      </c>
      <c r="X18" s="1">
        <v>23.6</v>
      </c>
      <c r="Y18" s="1">
        <v>26</v>
      </c>
      <c r="Z18" s="1">
        <v>20.2</v>
      </c>
      <c r="AA18" s="1">
        <v>11.6</v>
      </c>
      <c r="AB18" s="1">
        <v>9.1999999999999993</v>
      </c>
      <c r="AC18" s="1">
        <v>30.8</v>
      </c>
      <c r="AD18" s="1"/>
      <c r="AE18" s="1">
        <f t="shared" si="17"/>
        <v>61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42</v>
      </c>
      <c r="C19" s="1">
        <v>270</v>
      </c>
      <c r="D19" s="1">
        <v>75</v>
      </c>
      <c r="E19" s="1">
        <v>301</v>
      </c>
      <c r="F19" s="1"/>
      <c r="G19" s="6">
        <v>0.17</v>
      </c>
      <c r="H19" s="1">
        <v>120</v>
      </c>
      <c r="I19" s="1" t="s">
        <v>35</v>
      </c>
      <c r="J19" s="1">
        <v>308</v>
      </c>
      <c r="K19" s="1">
        <f t="shared" si="2"/>
        <v>-7</v>
      </c>
      <c r="L19" s="1"/>
      <c r="M19" s="1"/>
      <c r="N19" s="1">
        <v>0</v>
      </c>
      <c r="O19" s="1">
        <v>500</v>
      </c>
      <c r="P19" s="1"/>
      <c r="Q19" s="1">
        <f t="shared" si="3"/>
        <v>60.2</v>
      </c>
      <c r="R19" s="5">
        <f t="shared" si="15"/>
        <v>222.40000000000009</v>
      </c>
      <c r="S19" s="5">
        <v>300</v>
      </c>
      <c r="T19" s="5">
        <v>300</v>
      </c>
      <c r="U19" s="1" t="s">
        <v>148</v>
      </c>
      <c r="V19" s="1">
        <f t="shared" si="16"/>
        <v>13.289036544850498</v>
      </c>
      <c r="W19" s="1">
        <f t="shared" si="6"/>
        <v>8.3056478405315612</v>
      </c>
      <c r="X19" s="1">
        <v>36.200000000000003</v>
      </c>
      <c r="Y19" s="1">
        <v>25.2</v>
      </c>
      <c r="Z19" s="1">
        <v>30.8</v>
      </c>
      <c r="AA19" s="1">
        <v>31.6</v>
      </c>
      <c r="AB19" s="1">
        <v>34.200000000000003</v>
      </c>
      <c r="AC19" s="1">
        <v>37.4</v>
      </c>
      <c r="AD19" s="1"/>
      <c r="AE19" s="1">
        <f t="shared" si="17"/>
        <v>51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54</v>
      </c>
      <c r="B20" s="11" t="s">
        <v>42</v>
      </c>
      <c r="C20" s="11">
        <v>12</v>
      </c>
      <c r="D20" s="11"/>
      <c r="E20" s="11"/>
      <c r="F20" s="11">
        <v>12</v>
      </c>
      <c r="G20" s="12">
        <v>0</v>
      </c>
      <c r="H20" s="11">
        <v>45</v>
      </c>
      <c r="I20" s="11" t="s">
        <v>43</v>
      </c>
      <c r="J20" s="11"/>
      <c r="K20" s="11">
        <f t="shared" si="2"/>
        <v>0</v>
      </c>
      <c r="L20" s="11"/>
      <c r="M20" s="11"/>
      <c r="N20" s="11"/>
      <c r="O20" s="11"/>
      <c r="P20" s="11"/>
      <c r="Q20" s="11">
        <f t="shared" si="3"/>
        <v>0</v>
      </c>
      <c r="R20" s="13"/>
      <c r="S20" s="13"/>
      <c r="T20" s="13"/>
      <c r="U20" s="11"/>
      <c r="V20" s="11" t="e">
        <f t="shared" si="9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4" t="s">
        <v>44</v>
      </c>
      <c r="AE20" s="11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55</v>
      </c>
      <c r="B21" s="11" t="s">
        <v>42</v>
      </c>
      <c r="C21" s="11">
        <v>47</v>
      </c>
      <c r="D21" s="11"/>
      <c r="E21" s="11"/>
      <c r="F21" s="11">
        <v>47</v>
      </c>
      <c r="G21" s="12">
        <v>0</v>
      </c>
      <c r="H21" s="11">
        <v>45</v>
      </c>
      <c r="I21" s="11" t="s">
        <v>43</v>
      </c>
      <c r="J21" s="11">
        <v>2</v>
      </c>
      <c r="K21" s="11">
        <f t="shared" si="2"/>
        <v>-2</v>
      </c>
      <c r="L21" s="11"/>
      <c r="M21" s="11"/>
      <c r="N21" s="11"/>
      <c r="O21" s="11"/>
      <c r="P21" s="11"/>
      <c r="Q21" s="11">
        <f t="shared" si="3"/>
        <v>0</v>
      </c>
      <c r="R21" s="13"/>
      <c r="S21" s="13"/>
      <c r="T21" s="13"/>
      <c r="U21" s="11"/>
      <c r="V21" s="11" t="e">
        <f t="shared" si="9"/>
        <v>#DIV/0!</v>
      </c>
      <c r="W21" s="11" t="e">
        <f t="shared" si="6"/>
        <v>#DIV/0!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4" t="s">
        <v>44</v>
      </c>
      <c r="AE21" s="11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178</v>
      </c>
      <c r="D22" s="1"/>
      <c r="E22" s="1">
        <v>140</v>
      </c>
      <c r="F22" s="1">
        <v>23</v>
      </c>
      <c r="G22" s="6">
        <v>0.35</v>
      </c>
      <c r="H22" s="1">
        <v>45</v>
      </c>
      <c r="I22" s="1" t="s">
        <v>35</v>
      </c>
      <c r="J22" s="1">
        <v>142</v>
      </c>
      <c r="K22" s="1">
        <f t="shared" si="2"/>
        <v>-2</v>
      </c>
      <c r="L22" s="1"/>
      <c r="M22" s="1"/>
      <c r="N22" s="1">
        <v>0</v>
      </c>
      <c r="O22" s="1">
        <v>143.19999999999999</v>
      </c>
      <c r="P22" s="1"/>
      <c r="Q22" s="1">
        <f t="shared" si="3"/>
        <v>28</v>
      </c>
      <c r="R22" s="5">
        <f t="shared" ref="R22:R25" si="19">12*Q22-P22-O22-N22-F22</f>
        <v>169.8</v>
      </c>
      <c r="S22" s="5">
        <f t="shared" ref="S22:S23" si="20">R22</f>
        <v>169.8</v>
      </c>
      <c r="T22" s="5"/>
      <c r="U22" s="1"/>
      <c r="V22" s="1">
        <f t="shared" ref="V22:V25" si="21">(F22+N22+O22+P22+S22)/Q22</f>
        <v>12</v>
      </c>
      <c r="W22" s="1">
        <f t="shared" si="6"/>
        <v>5.9357142857142851</v>
      </c>
      <c r="X22" s="1">
        <v>20.399999999999999</v>
      </c>
      <c r="Y22" s="1">
        <v>14.6</v>
      </c>
      <c r="Z22" s="1">
        <v>14.8</v>
      </c>
      <c r="AA22" s="1">
        <v>19.600000000000001</v>
      </c>
      <c r="AB22" s="1">
        <v>20.8</v>
      </c>
      <c r="AC22" s="1">
        <v>14</v>
      </c>
      <c r="AD22" s="1"/>
      <c r="AE22" s="1">
        <f t="shared" ref="AE22:AE25" si="22">ROUND(S22*G22,0)</f>
        <v>59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42</v>
      </c>
      <c r="C23" s="1">
        <v>101</v>
      </c>
      <c r="D23" s="1">
        <v>120</v>
      </c>
      <c r="E23" s="1">
        <v>163</v>
      </c>
      <c r="F23" s="1">
        <v>39</v>
      </c>
      <c r="G23" s="6">
        <v>0.35</v>
      </c>
      <c r="H23" s="1">
        <v>45</v>
      </c>
      <c r="I23" s="1" t="s">
        <v>35</v>
      </c>
      <c r="J23" s="1">
        <v>163</v>
      </c>
      <c r="K23" s="1">
        <f t="shared" si="2"/>
        <v>0</v>
      </c>
      <c r="L23" s="1"/>
      <c r="M23" s="1"/>
      <c r="N23" s="1">
        <v>35.799999999999983</v>
      </c>
      <c r="O23" s="1">
        <v>123.2</v>
      </c>
      <c r="P23" s="1"/>
      <c r="Q23" s="1">
        <f t="shared" si="3"/>
        <v>32.6</v>
      </c>
      <c r="R23" s="5">
        <f t="shared" si="19"/>
        <v>193.20000000000007</v>
      </c>
      <c r="S23" s="5">
        <v>200</v>
      </c>
      <c r="T23" s="5"/>
      <c r="U23" s="1"/>
      <c r="V23" s="1">
        <f t="shared" si="21"/>
        <v>12.208588957055214</v>
      </c>
      <c r="W23" s="1">
        <f t="shared" si="6"/>
        <v>6.0736196319018401</v>
      </c>
      <c r="X23" s="1">
        <v>24</v>
      </c>
      <c r="Y23" s="1">
        <v>20.399999999999999</v>
      </c>
      <c r="Z23" s="1">
        <v>20</v>
      </c>
      <c r="AA23" s="1">
        <v>15.4</v>
      </c>
      <c r="AB23" s="1">
        <v>16</v>
      </c>
      <c r="AC23" s="1">
        <v>14.2</v>
      </c>
      <c r="AD23" s="1"/>
      <c r="AE23" s="1">
        <f t="shared" si="22"/>
        <v>70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34</v>
      </c>
      <c r="C24" s="1">
        <v>1204.8910000000001</v>
      </c>
      <c r="D24" s="1">
        <v>973.8</v>
      </c>
      <c r="E24" s="1">
        <v>953.49800000000005</v>
      </c>
      <c r="F24" s="1">
        <v>1049.4880000000001</v>
      </c>
      <c r="G24" s="6">
        <v>1</v>
      </c>
      <c r="H24" s="1">
        <v>55</v>
      </c>
      <c r="I24" s="1" t="s">
        <v>35</v>
      </c>
      <c r="J24" s="1">
        <v>906.24</v>
      </c>
      <c r="K24" s="1">
        <f t="shared" si="2"/>
        <v>47.258000000000038</v>
      </c>
      <c r="L24" s="1"/>
      <c r="M24" s="1"/>
      <c r="N24" s="1">
        <v>450</v>
      </c>
      <c r="O24" s="1">
        <v>322.88809999999989</v>
      </c>
      <c r="P24" s="1"/>
      <c r="Q24" s="1">
        <f t="shared" si="3"/>
        <v>190.6996</v>
      </c>
      <c r="R24" s="5">
        <f t="shared" si="19"/>
        <v>466.01909999999998</v>
      </c>
      <c r="S24" s="5">
        <v>400</v>
      </c>
      <c r="T24" s="5">
        <v>250</v>
      </c>
      <c r="U24" s="1" t="s">
        <v>151</v>
      </c>
      <c r="V24" s="1">
        <f t="shared" si="21"/>
        <v>11.653805776205088</v>
      </c>
      <c r="W24" s="1">
        <f t="shared" si="6"/>
        <v>9.5562659806313164</v>
      </c>
      <c r="X24" s="1">
        <v>190.3682</v>
      </c>
      <c r="Y24" s="1">
        <v>208.04599999999999</v>
      </c>
      <c r="Z24" s="1">
        <v>196.93</v>
      </c>
      <c r="AA24" s="1">
        <v>171.875</v>
      </c>
      <c r="AB24" s="1">
        <v>175.60300000000001</v>
      </c>
      <c r="AC24" s="1">
        <v>148.5574</v>
      </c>
      <c r="AD24" s="1"/>
      <c r="AE24" s="1">
        <f t="shared" si="22"/>
        <v>400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34</v>
      </c>
      <c r="C25" s="1">
        <v>4051.1390000000001</v>
      </c>
      <c r="D25" s="1">
        <v>2393.703</v>
      </c>
      <c r="E25" s="1">
        <v>2669.9920000000002</v>
      </c>
      <c r="F25" s="1">
        <v>3241.0360000000001</v>
      </c>
      <c r="G25" s="6">
        <v>1</v>
      </c>
      <c r="H25" s="1">
        <v>50</v>
      </c>
      <c r="I25" s="1" t="s">
        <v>35</v>
      </c>
      <c r="J25" s="1">
        <v>2682.4389999999999</v>
      </c>
      <c r="K25" s="1">
        <f t="shared" si="2"/>
        <v>-12.446999999999662</v>
      </c>
      <c r="L25" s="1"/>
      <c r="M25" s="1"/>
      <c r="N25" s="1">
        <v>1100</v>
      </c>
      <c r="O25" s="1">
        <v>750</v>
      </c>
      <c r="P25" s="1"/>
      <c r="Q25" s="1">
        <f t="shared" si="3"/>
        <v>533.99840000000006</v>
      </c>
      <c r="R25" s="5">
        <f t="shared" si="19"/>
        <v>1316.9448000000011</v>
      </c>
      <c r="S25" s="5">
        <v>1150</v>
      </c>
      <c r="T25" s="5">
        <v>800</v>
      </c>
      <c r="U25" s="1" t="s">
        <v>151</v>
      </c>
      <c r="V25" s="1">
        <f t="shared" si="21"/>
        <v>11.687368351665471</v>
      </c>
      <c r="W25" s="1">
        <f t="shared" si="6"/>
        <v>9.5338038466032842</v>
      </c>
      <c r="X25" s="1">
        <v>539.62239999999997</v>
      </c>
      <c r="Y25" s="1">
        <v>594.78980000000001</v>
      </c>
      <c r="Z25" s="1">
        <v>584.154</v>
      </c>
      <c r="AA25" s="1">
        <v>511.87040000000002</v>
      </c>
      <c r="AB25" s="1">
        <v>489.61259999999999</v>
      </c>
      <c r="AC25" s="1">
        <v>467.3648</v>
      </c>
      <c r="AD25" s="1"/>
      <c r="AE25" s="1">
        <f t="shared" si="22"/>
        <v>1150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60</v>
      </c>
      <c r="B26" s="11" t="s">
        <v>34</v>
      </c>
      <c r="C26" s="11">
        <v>29.016999999999999</v>
      </c>
      <c r="D26" s="11"/>
      <c r="E26" s="11">
        <v>10.263999999999999</v>
      </c>
      <c r="F26" s="11">
        <v>16.739000000000001</v>
      </c>
      <c r="G26" s="12">
        <v>0</v>
      </c>
      <c r="H26" s="11">
        <v>55</v>
      </c>
      <c r="I26" s="11" t="s">
        <v>43</v>
      </c>
      <c r="J26" s="11">
        <v>84.5</v>
      </c>
      <c r="K26" s="11">
        <f t="shared" si="2"/>
        <v>-74.236000000000004</v>
      </c>
      <c r="L26" s="11"/>
      <c r="M26" s="11"/>
      <c r="N26" s="11"/>
      <c r="O26" s="11"/>
      <c r="P26" s="11"/>
      <c r="Q26" s="11">
        <f t="shared" si="3"/>
        <v>2.0528</v>
      </c>
      <c r="R26" s="13"/>
      <c r="S26" s="13"/>
      <c r="T26" s="13"/>
      <c r="U26" s="11"/>
      <c r="V26" s="11">
        <f t="shared" si="9"/>
        <v>8.1542283710054573</v>
      </c>
      <c r="W26" s="11">
        <f t="shared" si="6"/>
        <v>8.1542283710054573</v>
      </c>
      <c r="X26" s="11">
        <v>1.5267999999999999</v>
      </c>
      <c r="Y26" s="11">
        <v>8.1295999999999999</v>
      </c>
      <c r="Z26" s="11">
        <v>10.783799999999999</v>
      </c>
      <c r="AA26" s="11">
        <v>12.193199999999999</v>
      </c>
      <c r="AB26" s="11">
        <v>12.010199999999999</v>
      </c>
      <c r="AC26" s="11">
        <v>13.029199999999999</v>
      </c>
      <c r="AD26" s="14" t="s">
        <v>44</v>
      </c>
      <c r="AE26" s="11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34</v>
      </c>
      <c r="C27" s="1">
        <v>2158.7399999999998</v>
      </c>
      <c r="D27" s="1">
        <v>1598.95</v>
      </c>
      <c r="E27" s="1">
        <v>1810.3389999999999</v>
      </c>
      <c r="F27" s="1">
        <v>1679.9749999999999</v>
      </c>
      <c r="G27" s="6">
        <v>1</v>
      </c>
      <c r="H27" s="1">
        <v>55</v>
      </c>
      <c r="I27" s="1" t="s">
        <v>35</v>
      </c>
      <c r="J27" s="1">
        <v>1730.3</v>
      </c>
      <c r="K27" s="1">
        <f t="shared" si="2"/>
        <v>80.038999999999987</v>
      </c>
      <c r="L27" s="1"/>
      <c r="M27" s="1"/>
      <c r="N27" s="1">
        <v>650</v>
      </c>
      <c r="O27" s="1">
        <v>500</v>
      </c>
      <c r="P27" s="1">
        <v>500</v>
      </c>
      <c r="Q27" s="1">
        <f t="shared" si="3"/>
        <v>362.06779999999998</v>
      </c>
      <c r="R27" s="5">
        <f t="shared" ref="R27:R61" si="23">12*Q27-P27-O27-N27-F27</f>
        <v>1014.8385999999996</v>
      </c>
      <c r="S27" s="5">
        <v>850</v>
      </c>
      <c r="T27" s="5">
        <v>600</v>
      </c>
      <c r="U27" s="1" t="s">
        <v>151</v>
      </c>
      <c r="V27" s="1">
        <f t="shared" ref="V27:V63" si="24">(F27+N27+O27+P27+S27)/Q27</f>
        <v>11.544730020178543</v>
      </c>
      <c r="W27" s="1">
        <f t="shared" si="6"/>
        <v>9.1971034154376614</v>
      </c>
      <c r="X27" s="1">
        <v>352.5566</v>
      </c>
      <c r="Y27" s="1">
        <v>346.62639999999999</v>
      </c>
      <c r="Z27" s="1">
        <v>340.81420000000003</v>
      </c>
      <c r="AA27" s="1">
        <v>300.68599999999998</v>
      </c>
      <c r="AB27" s="1">
        <v>292.98540000000003</v>
      </c>
      <c r="AC27" s="1">
        <v>273.45060000000001</v>
      </c>
      <c r="AD27" s="1"/>
      <c r="AE27" s="1">
        <f t="shared" ref="AE27:AE63" si="25">ROUND(S27*G27,0)</f>
        <v>850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34</v>
      </c>
      <c r="C28" s="1">
        <v>758.44200000000001</v>
      </c>
      <c r="D28" s="1"/>
      <c r="E28" s="1">
        <v>262.85899999999998</v>
      </c>
      <c r="F28" s="1">
        <v>463.13299999999998</v>
      </c>
      <c r="G28" s="6">
        <v>1</v>
      </c>
      <c r="H28" s="1">
        <v>60</v>
      </c>
      <c r="I28" s="1" t="s">
        <v>35</v>
      </c>
      <c r="J28" s="1">
        <v>422.815</v>
      </c>
      <c r="K28" s="1">
        <f t="shared" si="2"/>
        <v>-159.95600000000002</v>
      </c>
      <c r="L28" s="1"/>
      <c r="M28" s="1"/>
      <c r="N28" s="1">
        <v>0</v>
      </c>
      <c r="O28" s="1">
        <v>0</v>
      </c>
      <c r="P28" s="1"/>
      <c r="Q28" s="1">
        <f t="shared" si="3"/>
        <v>52.571799999999996</v>
      </c>
      <c r="R28" s="5">
        <f>11*Q28-P28-O28-N28-F28</f>
        <v>115.15680000000003</v>
      </c>
      <c r="S28" s="5">
        <v>0</v>
      </c>
      <c r="T28" s="5">
        <v>0</v>
      </c>
      <c r="U28" s="1" t="s">
        <v>149</v>
      </c>
      <c r="V28" s="1">
        <f t="shared" si="24"/>
        <v>8.8095328674308284</v>
      </c>
      <c r="W28" s="1">
        <f t="shared" si="6"/>
        <v>8.8095328674308284</v>
      </c>
      <c r="X28" s="1">
        <v>48.1798</v>
      </c>
      <c r="Y28" s="1">
        <v>43.308999999999997</v>
      </c>
      <c r="Z28" s="1">
        <v>48.815800000000003</v>
      </c>
      <c r="AA28" s="1">
        <v>50.968400000000003</v>
      </c>
      <c r="AB28" s="1">
        <v>47.218400000000003</v>
      </c>
      <c r="AC28" s="1">
        <v>108.6022</v>
      </c>
      <c r="AD28" s="1" t="s">
        <v>153</v>
      </c>
      <c r="AE28" s="1">
        <f t="shared" si="25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34</v>
      </c>
      <c r="C29" s="1">
        <v>6930.2879999999996</v>
      </c>
      <c r="D29" s="1">
        <v>488.99</v>
      </c>
      <c r="E29" s="1">
        <v>3429.5549999999998</v>
      </c>
      <c r="F29" s="1">
        <v>3402.942</v>
      </c>
      <c r="G29" s="6">
        <v>1</v>
      </c>
      <c r="H29" s="1">
        <v>60</v>
      </c>
      <c r="I29" s="1" t="s">
        <v>35</v>
      </c>
      <c r="J29" s="1">
        <v>3280.9659999999999</v>
      </c>
      <c r="K29" s="1">
        <f t="shared" si="2"/>
        <v>148.58899999999994</v>
      </c>
      <c r="L29" s="1"/>
      <c r="M29" s="1"/>
      <c r="N29" s="1">
        <v>500</v>
      </c>
      <c r="O29" s="1">
        <v>1500</v>
      </c>
      <c r="P29" s="1">
        <v>1000</v>
      </c>
      <c r="Q29" s="1">
        <f t="shared" si="3"/>
        <v>685.91099999999994</v>
      </c>
      <c r="R29" s="5">
        <f t="shared" si="23"/>
        <v>1827.9899999999989</v>
      </c>
      <c r="S29" s="5">
        <v>1600</v>
      </c>
      <c r="T29" s="5">
        <v>1000</v>
      </c>
      <c r="U29" s="1" t="s">
        <v>151</v>
      </c>
      <c r="V29" s="1">
        <f t="shared" si="24"/>
        <v>11.667609937732447</v>
      </c>
      <c r="W29" s="1">
        <f t="shared" si="6"/>
        <v>9.3349457874272321</v>
      </c>
      <c r="X29" s="1">
        <v>685.08040000000005</v>
      </c>
      <c r="Y29" s="1">
        <v>670.56659999999999</v>
      </c>
      <c r="Z29" s="1">
        <v>673.42960000000005</v>
      </c>
      <c r="AA29" s="1">
        <v>769.53700000000003</v>
      </c>
      <c r="AB29" s="1">
        <v>740.97140000000002</v>
      </c>
      <c r="AC29" s="1">
        <v>519.23019999999997</v>
      </c>
      <c r="AD29" s="1"/>
      <c r="AE29" s="1">
        <f t="shared" si="25"/>
        <v>1600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34</v>
      </c>
      <c r="C30" s="1">
        <v>431.67</v>
      </c>
      <c r="D30" s="1">
        <v>222.488</v>
      </c>
      <c r="E30" s="1">
        <v>239.559</v>
      </c>
      <c r="F30" s="1">
        <v>331.28699999999998</v>
      </c>
      <c r="G30" s="6">
        <v>1</v>
      </c>
      <c r="H30" s="1">
        <v>50</v>
      </c>
      <c r="I30" s="1" t="s">
        <v>35</v>
      </c>
      <c r="J30" s="1">
        <v>223.29</v>
      </c>
      <c r="K30" s="1">
        <f t="shared" si="2"/>
        <v>16.269000000000005</v>
      </c>
      <c r="L30" s="1"/>
      <c r="M30" s="1"/>
      <c r="N30" s="1">
        <v>170</v>
      </c>
      <c r="O30" s="1">
        <v>0</v>
      </c>
      <c r="P30" s="1"/>
      <c r="Q30" s="1">
        <f t="shared" si="3"/>
        <v>47.911799999999999</v>
      </c>
      <c r="R30" s="5">
        <f t="shared" si="23"/>
        <v>73.654600000000016</v>
      </c>
      <c r="S30" s="5">
        <f t="shared" ref="S30:S63" si="26">R30</f>
        <v>73.654600000000016</v>
      </c>
      <c r="T30" s="5"/>
      <c r="U30" s="1"/>
      <c r="V30" s="1">
        <f t="shared" si="24"/>
        <v>12</v>
      </c>
      <c r="W30" s="1">
        <f t="shared" si="6"/>
        <v>10.462704385975897</v>
      </c>
      <c r="X30" s="1">
        <v>48.9268</v>
      </c>
      <c r="Y30" s="1">
        <v>63.077399999999997</v>
      </c>
      <c r="Z30" s="1">
        <v>59.039200000000001</v>
      </c>
      <c r="AA30" s="1">
        <v>54.6496</v>
      </c>
      <c r="AB30" s="1">
        <v>54.511200000000002</v>
      </c>
      <c r="AC30" s="1">
        <v>44.865400000000001</v>
      </c>
      <c r="AD30" s="1"/>
      <c r="AE30" s="1">
        <f t="shared" si="25"/>
        <v>74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34</v>
      </c>
      <c r="C31" s="1">
        <v>1459.8820000000001</v>
      </c>
      <c r="D31" s="1">
        <v>1562.14</v>
      </c>
      <c r="E31" s="1">
        <v>1244.308</v>
      </c>
      <c r="F31" s="1">
        <v>1530.0740000000001</v>
      </c>
      <c r="G31" s="6">
        <v>1</v>
      </c>
      <c r="H31" s="1">
        <v>55</v>
      </c>
      <c r="I31" s="1" t="s">
        <v>35</v>
      </c>
      <c r="J31" s="1">
        <v>1206.9349999999999</v>
      </c>
      <c r="K31" s="1">
        <f t="shared" si="2"/>
        <v>37.373000000000047</v>
      </c>
      <c r="L31" s="1"/>
      <c r="M31" s="1"/>
      <c r="N31" s="1">
        <v>650</v>
      </c>
      <c r="O31" s="1">
        <v>250</v>
      </c>
      <c r="P31" s="1"/>
      <c r="Q31" s="1">
        <f t="shared" si="3"/>
        <v>248.86160000000001</v>
      </c>
      <c r="R31" s="5">
        <f t="shared" si="23"/>
        <v>556.26520000000028</v>
      </c>
      <c r="S31" s="5">
        <v>450</v>
      </c>
      <c r="T31" s="5">
        <v>250</v>
      </c>
      <c r="U31" s="1" t="s">
        <v>151</v>
      </c>
      <c r="V31" s="1">
        <f t="shared" si="24"/>
        <v>11.572994789071515</v>
      </c>
      <c r="W31" s="1">
        <f t="shared" si="6"/>
        <v>9.7647608148464844</v>
      </c>
      <c r="X31" s="1">
        <v>254.05719999999999</v>
      </c>
      <c r="Y31" s="1">
        <v>286.41660000000002</v>
      </c>
      <c r="Z31" s="1">
        <v>273.83120000000002</v>
      </c>
      <c r="AA31" s="1">
        <v>219.131</v>
      </c>
      <c r="AB31" s="1">
        <v>219.94560000000001</v>
      </c>
      <c r="AC31" s="1">
        <v>207.81460000000001</v>
      </c>
      <c r="AD31" s="1"/>
      <c r="AE31" s="1">
        <f t="shared" si="25"/>
        <v>450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34</v>
      </c>
      <c r="C32" s="1">
        <v>3481.7579999999998</v>
      </c>
      <c r="D32" s="1">
        <v>2430.9899999999998</v>
      </c>
      <c r="E32" s="1">
        <v>2505.9899999999998</v>
      </c>
      <c r="F32" s="1">
        <v>2761.355</v>
      </c>
      <c r="G32" s="6">
        <v>1</v>
      </c>
      <c r="H32" s="1">
        <v>60</v>
      </c>
      <c r="I32" s="1" t="s">
        <v>35</v>
      </c>
      <c r="J32" s="1">
        <v>2472.5</v>
      </c>
      <c r="K32" s="1">
        <f t="shared" si="2"/>
        <v>33.489999999999782</v>
      </c>
      <c r="L32" s="1"/>
      <c r="M32" s="1"/>
      <c r="N32" s="1">
        <v>500</v>
      </c>
      <c r="O32" s="1">
        <v>700</v>
      </c>
      <c r="P32" s="1">
        <v>700</v>
      </c>
      <c r="Q32" s="1">
        <f t="shared" si="3"/>
        <v>501.19799999999998</v>
      </c>
      <c r="R32" s="5">
        <f t="shared" si="23"/>
        <v>1353.0210000000002</v>
      </c>
      <c r="S32" s="5">
        <v>1150</v>
      </c>
      <c r="T32" s="5">
        <v>800</v>
      </c>
      <c r="U32" s="1" t="s">
        <v>151</v>
      </c>
      <c r="V32" s="1">
        <f t="shared" si="24"/>
        <v>11.594928551191344</v>
      </c>
      <c r="W32" s="1">
        <f t="shared" si="6"/>
        <v>9.3004261788754139</v>
      </c>
      <c r="X32" s="1">
        <v>515.08860000000004</v>
      </c>
      <c r="Y32" s="1">
        <v>592.24799999999993</v>
      </c>
      <c r="Z32" s="1">
        <v>536.57259999999997</v>
      </c>
      <c r="AA32" s="1">
        <v>450.02460000000002</v>
      </c>
      <c r="AB32" s="1">
        <v>444.81119999999999</v>
      </c>
      <c r="AC32" s="1">
        <v>428.2038</v>
      </c>
      <c r="AD32" s="1"/>
      <c r="AE32" s="1">
        <f t="shared" si="25"/>
        <v>1150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2890.328</v>
      </c>
      <c r="D33" s="1">
        <v>1277.0899999999999</v>
      </c>
      <c r="E33" s="1">
        <v>1970.7339999999999</v>
      </c>
      <c r="F33" s="1">
        <v>1791.319</v>
      </c>
      <c r="G33" s="6">
        <v>1</v>
      </c>
      <c r="H33" s="1">
        <v>60</v>
      </c>
      <c r="I33" s="1" t="s">
        <v>35</v>
      </c>
      <c r="J33" s="1">
        <v>1855.44</v>
      </c>
      <c r="K33" s="1">
        <f t="shared" si="2"/>
        <v>115.29399999999987</v>
      </c>
      <c r="L33" s="1"/>
      <c r="M33" s="1"/>
      <c r="N33" s="1">
        <v>500</v>
      </c>
      <c r="O33" s="1">
        <v>600</v>
      </c>
      <c r="P33" s="1">
        <v>600</v>
      </c>
      <c r="Q33" s="1">
        <f t="shared" si="3"/>
        <v>394.14679999999998</v>
      </c>
      <c r="R33" s="5">
        <f t="shared" si="23"/>
        <v>1238.4425999999999</v>
      </c>
      <c r="S33" s="5">
        <v>800</v>
      </c>
      <c r="T33" s="5">
        <v>0</v>
      </c>
      <c r="U33" s="1" t="s">
        <v>151</v>
      </c>
      <c r="V33" s="1">
        <f t="shared" si="24"/>
        <v>10.887615984704176</v>
      </c>
      <c r="W33" s="1">
        <f t="shared" si="6"/>
        <v>8.8579153756925084</v>
      </c>
      <c r="X33" s="1">
        <v>389.6336</v>
      </c>
      <c r="Y33" s="1">
        <v>410.01719999999989</v>
      </c>
      <c r="Z33" s="1">
        <v>376.8288</v>
      </c>
      <c r="AA33" s="1">
        <v>347.92079999999999</v>
      </c>
      <c r="AB33" s="1">
        <v>361.29939999999999</v>
      </c>
      <c r="AC33" s="1">
        <v>317.04579999999999</v>
      </c>
      <c r="AD33" s="1" t="s">
        <v>153</v>
      </c>
      <c r="AE33" s="1">
        <f t="shared" si="25"/>
        <v>800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34</v>
      </c>
      <c r="C34" s="1">
        <v>742.22799999999995</v>
      </c>
      <c r="D34" s="1">
        <v>651.67899999999997</v>
      </c>
      <c r="E34" s="1">
        <v>554.95399999999995</v>
      </c>
      <c r="F34" s="1">
        <v>747.673</v>
      </c>
      <c r="G34" s="6">
        <v>1</v>
      </c>
      <c r="H34" s="1">
        <v>60</v>
      </c>
      <c r="I34" s="1" t="s">
        <v>35</v>
      </c>
      <c r="J34" s="1">
        <v>524.14</v>
      </c>
      <c r="K34" s="1">
        <f t="shared" si="2"/>
        <v>30.813999999999965</v>
      </c>
      <c r="L34" s="1"/>
      <c r="M34" s="1"/>
      <c r="N34" s="1">
        <v>150</v>
      </c>
      <c r="O34" s="1">
        <v>100</v>
      </c>
      <c r="P34" s="1"/>
      <c r="Q34" s="1">
        <f t="shared" si="3"/>
        <v>110.99079999999999</v>
      </c>
      <c r="R34" s="5">
        <f t="shared" si="23"/>
        <v>334.21659999999997</v>
      </c>
      <c r="S34" s="5">
        <f t="shared" si="26"/>
        <v>334.21659999999997</v>
      </c>
      <c r="T34" s="5"/>
      <c r="U34" s="1"/>
      <c r="V34" s="1">
        <f t="shared" si="24"/>
        <v>12</v>
      </c>
      <c r="W34" s="1">
        <f t="shared" si="6"/>
        <v>8.9887900618790031</v>
      </c>
      <c r="X34" s="1">
        <v>106.7688</v>
      </c>
      <c r="Y34" s="1">
        <v>122.1382</v>
      </c>
      <c r="Z34" s="1">
        <v>125.9478</v>
      </c>
      <c r="AA34" s="1">
        <v>104.2218</v>
      </c>
      <c r="AB34" s="1">
        <v>99.483199999999997</v>
      </c>
      <c r="AC34" s="1">
        <v>94.542400000000001</v>
      </c>
      <c r="AD34" s="1"/>
      <c r="AE34" s="1">
        <f t="shared" si="25"/>
        <v>334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34</v>
      </c>
      <c r="C35" s="1">
        <v>855.21100000000001</v>
      </c>
      <c r="D35" s="1">
        <v>552.84199999999998</v>
      </c>
      <c r="E35" s="1">
        <v>655.36199999999997</v>
      </c>
      <c r="F35" s="1">
        <v>639.38</v>
      </c>
      <c r="G35" s="6">
        <v>1</v>
      </c>
      <c r="H35" s="1">
        <v>60</v>
      </c>
      <c r="I35" s="1" t="s">
        <v>35</v>
      </c>
      <c r="J35" s="1">
        <v>626.77800000000002</v>
      </c>
      <c r="K35" s="1">
        <f t="shared" si="2"/>
        <v>28.583999999999946</v>
      </c>
      <c r="L35" s="1"/>
      <c r="M35" s="1"/>
      <c r="N35" s="1">
        <v>250</v>
      </c>
      <c r="O35" s="1">
        <v>350</v>
      </c>
      <c r="P35" s="1"/>
      <c r="Q35" s="1">
        <f t="shared" si="3"/>
        <v>131.07239999999999</v>
      </c>
      <c r="R35" s="5">
        <f t="shared" si="23"/>
        <v>333.48879999999974</v>
      </c>
      <c r="S35" s="5">
        <f t="shared" si="26"/>
        <v>333.48879999999974</v>
      </c>
      <c r="T35" s="5"/>
      <c r="U35" s="1"/>
      <c r="V35" s="1">
        <f t="shared" si="24"/>
        <v>12</v>
      </c>
      <c r="W35" s="1">
        <f t="shared" si="6"/>
        <v>9.4556901376643765</v>
      </c>
      <c r="X35" s="1">
        <v>132.8004</v>
      </c>
      <c r="Y35" s="1">
        <v>129.39080000000001</v>
      </c>
      <c r="Z35" s="1">
        <v>127.3246</v>
      </c>
      <c r="AA35" s="1">
        <v>115.3198</v>
      </c>
      <c r="AB35" s="1">
        <v>110.83320000000001</v>
      </c>
      <c r="AC35" s="1">
        <v>105.62820000000001</v>
      </c>
      <c r="AD35" s="1"/>
      <c r="AE35" s="1">
        <f t="shared" si="25"/>
        <v>333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34</v>
      </c>
      <c r="C36" s="1">
        <v>1107.559</v>
      </c>
      <c r="D36" s="1">
        <v>613.81500000000005</v>
      </c>
      <c r="E36" s="1">
        <v>809.947</v>
      </c>
      <c r="F36" s="1">
        <v>780.68600000000004</v>
      </c>
      <c r="G36" s="6">
        <v>1</v>
      </c>
      <c r="H36" s="1">
        <v>60</v>
      </c>
      <c r="I36" s="1" t="s">
        <v>35</v>
      </c>
      <c r="J36" s="1">
        <v>771.08399999999995</v>
      </c>
      <c r="K36" s="1">
        <f t="shared" si="2"/>
        <v>38.863000000000056</v>
      </c>
      <c r="L36" s="1"/>
      <c r="M36" s="1"/>
      <c r="N36" s="1">
        <v>250</v>
      </c>
      <c r="O36" s="1">
        <v>450</v>
      </c>
      <c r="P36" s="1"/>
      <c r="Q36" s="1">
        <f t="shared" si="3"/>
        <v>161.98939999999999</v>
      </c>
      <c r="R36" s="5">
        <f t="shared" si="23"/>
        <v>463.18679999999983</v>
      </c>
      <c r="S36" s="5">
        <v>0</v>
      </c>
      <c r="T36" s="5">
        <v>0</v>
      </c>
      <c r="U36" s="1"/>
      <c r="V36" s="1">
        <f t="shared" si="24"/>
        <v>9.1406351279775109</v>
      </c>
      <c r="W36" s="1">
        <f t="shared" si="6"/>
        <v>9.1406351279775109</v>
      </c>
      <c r="X36" s="1">
        <v>159.4914</v>
      </c>
      <c r="Y36" s="1">
        <v>155.21719999999999</v>
      </c>
      <c r="Z36" s="1">
        <v>156.32220000000001</v>
      </c>
      <c r="AA36" s="1">
        <v>145.57499999999999</v>
      </c>
      <c r="AB36" s="1">
        <v>143.66239999999999</v>
      </c>
      <c r="AC36" s="1">
        <v>131.33959999999999</v>
      </c>
      <c r="AD36" s="1" t="s">
        <v>153</v>
      </c>
      <c r="AE36" s="1">
        <f t="shared" si="2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34</v>
      </c>
      <c r="C37" s="1">
        <v>163.22499999999999</v>
      </c>
      <c r="D37" s="1">
        <v>3.907</v>
      </c>
      <c r="E37" s="1">
        <v>123.03100000000001</v>
      </c>
      <c r="F37" s="1">
        <v>24.512</v>
      </c>
      <c r="G37" s="6">
        <v>1</v>
      </c>
      <c r="H37" s="1">
        <v>35</v>
      </c>
      <c r="I37" s="1" t="s">
        <v>35</v>
      </c>
      <c r="J37" s="1">
        <v>132.85</v>
      </c>
      <c r="K37" s="1">
        <f t="shared" ref="K37:K68" si="27">E37-J37</f>
        <v>-9.8189999999999884</v>
      </c>
      <c r="L37" s="1"/>
      <c r="M37" s="1"/>
      <c r="N37" s="1">
        <v>38.614399999999989</v>
      </c>
      <c r="O37" s="1">
        <v>178.28229999999999</v>
      </c>
      <c r="P37" s="1"/>
      <c r="Q37" s="1">
        <f t="shared" si="3"/>
        <v>24.606200000000001</v>
      </c>
      <c r="R37" s="5">
        <f t="shared" ref="R37:R40" si="28">11*Q37-P37-O37-N37-F37</f>
        <v>29.259500000000031</v>
      </c>
      <c r="S37" s="5">
        <f t="shared" si="26"/>
        <v>29.259500000000031</v>
      </c>
      <c r="T37" s="5"/>
      <c r="U37" s="1"/>
      <c r="V37" s="1">
        <f t="shared" si="24"/>
        <v>11</v>
      </c>
      <c r="W37" s="1">
        <f t="shared" si="6"/>
        <v>9.8108891255049535</v>
      </c>
      <c r="X37" s="1">
        <v>26.148599999999998</v>
      </c>
      <c r="Y37" s="1">
        <v>17.423400000000001</v>
      </c>
      <c r="Z37" s="1">
        <v>15.9366</v>
      </c>
      <c r="AA37" s="1">
        <v>18.904199999999999</v>
      </c>
      <c r="AB37" s="1">
        <v>18.079000000000001</v>
      </c>
      <c r="AC37" s="1">
        <v>14.199400000000001</v>
      </c>
      <c r="AD37" s="1"/>
      <c r="AE37" s="1">
        <f t="shared" si="25"/>
        <v>29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34</v>
      </c>
      <c r="C38" s="1">
        <v>495.61500000000001</v>
      </c>
      <c r="D38" s="1">
        <v>203.30799999999999</v>
      </c>
      <c r="E38" s="1">
        <v>361.33300000000003</v>
      </c>
      <c r="F38" s="1">
        <v>238.74199999999999</v>
      </c>
      <c r="G38" s="6">
        <v>1</v>
      </c>
      <c r="H38" s="1">
        <v>30</v>
      </c>
      <c r="I38" s="1" t="s">
        <v>35</v>
      </c>
      <c r="J38" s="1">
        <v>363.4</v>
      </c>
      <c r="K38" s="1">
        <f t="shared" si="27"/>
        <v>-2.0669999999999504</v>
      </c>
      <c r="L38" s="1"/>
      <c r="M38" s="1"/>
      <c r="N38" s="1">
        <v>200</v>
      </c>
      <c r="O38" s="1">
        <v>265.83400000000012</v>
      </c>
      <c r="P38" s="1"/>
      <c r="Q38" s="1">
        <f t="shared" si="3"/>
        <v>72.266600000000011</v>
      </c>
      <c r="R38" s="5">
        <f t="shared" si="28"/>
        <v>90.356600000000043</v>
      </c>
      <c r="S38" s="5">
        <f t="shared" si="26"/>
        <v>90.356600000000043</v>
      </c>
      <c r="T38" s="5"/>
      <c r="U38" s="1"/>
      <c r="V38" s="1">
        <f t="shared" si="24"/>
        <v>11</v>
      </c>
      <c r="W38" s="1">
        <f t="shared" si="6"/>
        <v>9.7496768908458389</v>
      </c>
      <c r="X38" s="1">
        <v>79.852000000000004</v>
      </c>
      <c r="Y38" s="1">
        <v>76.117800000000003</v>
      </c>
      <c r="Z38" s="1">
        <v>69.611400000000003</v>
      </c>
      <c r="AA38" s="1">
        <v>64.636600000000001</v>
      </c>
      <c r="AB38" s="1">
        <v>60.631799999999998</v>
      </c>
      <c r="AC38" s="1">
        <v>57.524799999999999</v>
      </c>
      <c r="AD38" s="1"/>
      <c r="AE38" s="1">
        <f t="shared" si="25"/>
        <v>90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34</v>
      </c>
      <c r="C39" s="1">
        <v>349.05700000000002</v>
      </c>
      <c r="D39" s="1">
        <v>186.28100000000001</v>
      </c>
      <c r="E39" s="1">
        <v>271.06700000000001</v>
      </c>
      <c r="F39" s="1">
        <v>231.124</v>
      </c>
      <c r="G39" s="6">
        <v>1</v>
      </c>
      <c r="H39" s="1">
        <v>30</v>
      </c>
      <c r="I39" s="1" t="s">
        <v>35</v>
      </c>
      <c r="J39" s="1">
        <v>262.60000000000002</v>
      </c>
      <c r="K39" s="1">
        <f t="shared" si="27"/>
        <v>8.4669999999999845</v>
      </c>
      <c r="L39" s="1"/>
      <c r="M39" s="1"/>
      <c r="N39" s="1">
        <v>100</v>
      </c>
      <c r="O39" s="1">
        <v>125.0228</v>
      </c>
      <c r="P39" s="1"/>
      <c r="Q39" s="1">
        <f t="shared" si="3"/>
        <v>54.2134</v>
      </c>
      <c r="R39" s="5">
        <f t="shared" si="28"/>
        <v>140.20059999999998</v>
      </c>
      <c r="S39" s="5">
        <f t="shared" si="26"/>
        <v>140.20059999999998</v>
      </c>
      <c r="T39" s="5"/>
      <c r="U39" s="1"/>
      <c r="V39" s="1">
        <f t="shared" si="24"/>
        <v>11</v>
      </c>
      <c r="W39" s="1">
        <f t="shared" si="6"/>
        <v>8.4139124275548127</v>
      </c>
      <c r="X39" s="1">
        <v>52.370399999999997</v>
      </c>
      <c r="Y39" s="1">
        <v>54.725999999999999</v>
      </c>
      <c r="Z39" s="1">
        <v>52.138199999999998</v>
      </c>
      <c r="AA39" s="1">
        <v>47.954599999999999</v>
      </c>
      <c r="AB39" s="1">
        <v>50.256599999999999</v>
      </c>
      <c r="AC39" s="1">
        <v>42.127200000000002</v>
      </c>
      <c r="AD39" s="1"/>
      <c r="AE39" s="1">
        <f t="shared" si="25"/>
        <v>140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34</v>
      </c>
      <c r="C40" s="1">
        <v>765.36199999999997</v>
      </c>
      <c r="D40" s="1">
        <v>257.18599999999998</v>
      </c>
      <c r="E40" s="1">
        <v>601.49699999999996</v>
      </c>
      <c r="F40" s="1">
        <v>290.11599999999999</v>
      </c>
      <c r="G40" s="6">
        <v>1</v>
      </c>
      <c r="H40" s="1">
        <v>30</v>
      </c>
      <c r="I40" s="1" t="s">
        <v>35</v>
      </c>
      <c r="J40" s="1">
        <v>596.83299999999997</v>
      </c>
      <c r="K40" s="1">
        <f t="shared" si="27"/>
        <v>4.6639999999999873</v>
      </c>
      <c r="L40" s="1"/>
      <c r="M40" s="1"/>
      <c r="N40" s="1">
        <v>200</v>
      </c>
      <c r="O40" s="1">
        <v>450</v>
      </c>
      <c r="P40" s="1"/>
      <c r="Q40" s="1">
        <f t="shared" si="3"/>
        <v>120.29939999999999</v>
      </c>
      <c r="R40" s="5">
        <f t="shared" si="28"/>
        <v>383.17740000000003</v>
      </c>
      <c r="S40" s="5">
        <f t="shared" si="26"/>
        <v>383.17740000000003</v>
      </c>
      <c r="T40" s="5"/>
      <c r="U40" s="1"/>
      <c r="V40" s="1">
        <f t="shared" si="24"/>
        <v>11.000000000000002</v>
      </c>
      <c r="W40" s="1">
        <f t="shared" si="6"/>
        <v>7.8148020688382491</v>
      </c>
      <c r="X40" s="1">
        <v>117.4646</v>
      </c>
      <c r="Y40" s="1">
        <v>104.6452</v>
      </c>
      <c r="Z40" s="1">
        <v>102.2428</v>
      </c>
      <c r="AA40" s="1">
        <v>96.475999999999999</v>
      </c>
      <c r="AB40" s="1">
        <v>95.9636</v>
      </c>
      <c r="AC40" s="1">
        <v>77.954800000000006</v>
      </c>
      <c r="AD40" s="1"/>
      <c r="AE40" s="1">
        <f t="shared" si="25"/>
        <v>383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34</v>
      </c>
      <c r="C41" s="1">
        <v>195.583</v>
      </c>
      <c r="D41" s="1">
        <v>226.857</v>
      </c>
      <c r="E41" s="1">
        <v>144.72200000000001</v>
      </c>
      <c r="F41" s="1">
        <v>214.09899999999999</v>
      </c>
      <c r="G41" s="6">
        <v>1</v>
      </c>
      <c r="H41" s="1">
        <v>45</v>
      </c>
      <c r="I41" s="1" t="s">
        <v>35</v>
      </c>
      <c r="J41" s="1">
        <v>147.80000000000001</v>
      </c>
      <c r="K41" s="1">
        <f t="shared" si="27"/>
        <v>-3.078000000000003</v>
      </c>
      <c r="L41" s="1"/>
      <c r="M41" s="1"/>
      <c r="N41" s="1">
        <v>120</v>
      </c>
      <c r="O41" s="1">
        <v>0</v>
      </c>
      <c r="P41" s="1"/>
      <c r="Q41" s="1">
        <f t="shared" si="3"/>
        <v>28.944400000000002</v>
      </c>
      <c r="R41" s="5">
        <f t="shared" si="23"/>
        <v>13.233800000000031</v>
      </c>
      <c r="S41" s="5">
        <v>0</v>
      </c>
      <c r="T41" s="5">
        <v>0</v>
      </c>
      <c r="U41" s="1" t="s">
        <v>149</v>
      </c>
      <c r="V41" s="1">
        <f t="shared" si="24"/>
        <v>11.542785478365417</v>
      </c>
      <c r="W41" s="1">
        <f t="shared" si="6"/>
        <v>11.542785478365417</v>
      </c>
      <c r="X41" s="1">
        <v>37.006</v>
      </c>
      <c r="Y41" s="1">
        <v>42.4756</v>
      </c>
      <c r="Z41" s="1">
        <v>37.762</v>
      </c>
      <c r="AA41" s="1">
        <v>28.680399999999999</v>
      </c>
      <c r="AB41" s="1">
        <v>28.053000000000001</v>
      </c>
      <c r="AC41" s="1">
        <v>22.201799999999999</v>
      </c>
      <c r="AD41" s="1" t="s">
        <v>153</v>
      </c>
      <c r="AE41" s="1">
        <f t="shared" si="25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34</v>
      </c>
      <c r="C42" s="1">
        <v>267.601</v>
      </c>
      <c r="D42" s="1"/>
      <c r="E42" s="1">
        <v>141.91200000000001</v>
      </c>
      <c r="F42" s="1">
        <v>124.33499999999999</v>
      </c>
      <c r="G42" s="6">
        <v>1</v>
      </c>
      <c r="H42" s="1">
        <v>40</v>
      </c>
      <c r="I42" s="1" t="s">
        <v>35</v>
      </c>
      <c r="J42" s="1">
        <v>127.8</v>
      </c>
      <c r="K42" s="1">
        <f t="shared" si="27"/>
        <v>14.112000000000009</v>
      </c>
      <c r="L42" s="1"/>
      <c r="M42" s="1"/>
      <c r="N42" s="1">
        <v>0</v>
      </c>
      <c r="O42" s="1">
        <v>159.86109999999999</v>
      </c>
      <c r="P42" s="1"/>
      <c r="Q42" s="1">
        <f t="shared" si="3"/>
        <v>28.382400000000001</v>
      </c>
      <c r="R42" s="5">
        <f t="shared" si="23"/>
        <v>56.392700000000005</v>
      </c>
      <c r="S42" s="5">
        <v>0</v>
      </c>
      <c r="T42" s="5">
        <v>0</v>
      </c>
      <c r="U42" s="1" t="s">
        <v>149</v>
      </c>
      <c r="V42" s="1">
        <f t="shared" si="24"/>
        <v>10.013110237330176</v>
      </c>
      <c r="W42" s="1">
        <f t="shared" si="6"/>
        <v>10.013110237330176</v>
      </c>
      <c r="X42" s="1">
        <v>27.578199999999999</v>
      </c>
      <c r="Y42" s="1">
        <v>3.8104</v>
      </c>
      <c r="Z42" s="1">
        <v>4.6273999999999997</v>
      </c>
      <c r="AA42" s="1">
        <v>22.037800000000001</v>
      </c>
      <c r="AB42" s="1">
        <v>21.767800000000001</v>
      </c>
      <c r="AC42" s="1">
        <v>5.7225999999999999</v>
      </c>
      <c r="AD42" s="1" t="s">
        <v>153</v>
      </c>
      <c r="AE42" s="1">
        <f t="shared" si="2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34</v>
      </c>
      <c r="C43" s="1">
        <v>2187.0129999999999</v>
      </c>
      <c r="D43" s="1">
        <v>1449.171</v>
      </c>
      <c r="E43" s="1">
        <v>1810.894</v>
      </c>
      <c r="F43" s="1">
        <v>1565.778</v>
      </c>
      <c r="G43" s="6">
        <v>1</v>
      </c>
      <c r="H43" s="1">
        <v>40</v>
      </c>
      <c r="I43" s="1" t="s">
        <v>35</v>
      </c>
      <c r="J43" s="1">
        <v>1748.7940000000001</v>
      </c>
      <c r="K43" s="1">
        <f t="shared" si="27"/>
        <v>62.099999999999909</v>
      </c>
      <c r="L43" s="1"/>
      <c r="M43" s="1"/>
      <c r="N43" s="1">
        <v>650</v>
      </c>
      <c r="O43" s="1">
        <v>850</v>
      </c>
      <c r="P43" s="1">
        <v>450</v>
      </c>
      <c r="Q43" s="1">
        <f t="shared" si="3"/>
        <v>362.17880000000002</v>
      </c>
      <c r="R43" s="5">
        <f t="shared" si="23"/>
        <v>830.36759999999981</v>
      </c>
      <c r="S43" s="5">
        <v>700</v>
      </c>
      <c r="T43" s="5">
        <v>500</v>
      </c>
      <c r="U43" s="1" t="s">
        <v>151</v>
      </c>
      <c r="V43" s="1">
        <f t="shared" si="24"/>
        <v>11.640046297574568</v>
      </c>
      <c r="W43" s="1">
        <f t="shared" si="6"/>
        <v>9.7072992676545393</v>
      </c>
      <c r="X43" s="1">
        <v>368.00259999999997</v>
      </c>
      <c r="Y43" s="1">
        <v>340.98480000000001</v>
      </c>
      <c r="Z43" s="1">
        <v>329.26260000000002</v>
      </c>
      <c r="AA43" s="1">
        <v>301.20440000000002</v>
      </c>
      <c r="AB43" s="1">
        <v>301.72620000000001</v>
      </c>
      <c r="AC43" s="1">
        <v>278.67779999999999</v>
      </c>
      <c r="AD43" s="1" t="s">
        <v>79</v>
      </c>
      <c r="AE43" s="1">
        <f t="shared" si="25"/>
        <v>700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161.56200000000001</v>
      </c>
      <c r="D44" s="1">
        <v>67.492999999999995</v>
      </c>
      <c r="E44" s="1">
        <v>139.15899999999999</v>
      </c>
      <c r="F44" s="1">
        <v>1.3520000000000001</v>
      </c>
      <c r="G44" s="6">
        <v>1</v>
      </c>
      <c r="H44" s="1">
        <v>35</v>
      </c>
      <c r="I44" s="1" t="s">
        <v>35</v>
      </c>
      <c r="J44" s="1">
        <v>152.601</v>
      </c>
      <c r="K44" s="1">
        <f t="shared" si="27"/>
        <v>-13.442000000000007</v>
      </c>
      <c r="L44" s="1"/>
      <c r="M44" s="1"/>
      <c r="N44" s="1">
        <v>180</v>
      </c>
      <c r="O44" s="1">
        <v>200</v>
      </c>
      <c r="P44" s="1"/>
      <c r="Q44" s="1">
        <f t="shared" si="3"/>
        <v>27.831799999999998</v>
      </c>
      <c r="R44" s="5"/>
      <c r="S44" s="5">
        <f t="shared" si="26"/>
        <v>0</v>
      </c>
      <c r="T44" s="5"/>
      <c r="U44" s="1"/>
      <c r="V44" s="1">
        <f t="shared" si="24"/>
        <v>13.702024303135262</v>
      </c>
      <c r="W44" s="1">
        <f t="shared" si="6"/>
        <v>13.702024303135262</v>
      </c>
      <c r="X44" s="1">
        <v>42.77</v>
      </c>
      <c r="Y44" s="1">
        <v>33.384</v>
      </c>
      <c r="Z44" s="1">
        <v>19.619599999999998</v>
      </c>
      <c r="AA44" s="1">
        <v>19.101800000000001</v>
      </c>
      <c r="AB44" s="1">
        <v>19.1768</v>
      </c>
      <c r="AC44" s="1">
        <v>16.700399999999998</v>
      </c>
      <c r="AD44" s="1"/>
      <c r="AE44" s="1">
        <f t="shared" si="25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82.537000000000006</v>
      </c>
      <c r="D45" s="1"/>
      <c r="E45" s="1">
        <v>-1.25</v>
      </c>
      <c r="F45" s="1">
        <v>82.537000000000006</v>
      </c>
      <c r="G45" s="6">
        <v>1</v>
      </c>
      <c r="H45" s="1">
        <v>45</v>
      </c>
      <c r="I45" s="1" t="s">
        <v>35</v>
      </c>
      <c r="J45" s="1">
        <v>14.8</v>
      </c>
      <c r="K45" s="1">
        <f t="shared" si="27"/>
        <v>-16.05</v>
      </c>
      <c r="L45" s="1"/>
      <c r="M45" s="1"/>
      <c r="N45" s="1">
        <v>0</v>
      </c>
      <c r="O45" s="1">
        <v>0</v>
      </c>
      <c r="P45" s="1"/>
      <c r="Q45" s="1">
        <f t="shared" si="3"/>
        <v>-0.25</v>
      </c>
      <c r="R45" s="5"/>
      <c r="S45" s="5">
        <f t="shared" si="26"/>
        <v>0</v>
      </c>
      <c r="T45" s="5"/>
      <c r="U45" s="1"/>
      <c r="V45" s="1">
        <f t="shared" si="24"/>
        <v>-330.14800000000002</v>
      </c>
      <c r="W45" s="1">
        <f t="shared" si="6"/>
        <v>-330.14800000000002</v>
      </c>
      <c r="X45" s="1">
        <v>-0.25</v>
      </c>
      <c r="Y45" s="1">
        <v>0</v>
      </c>
      <c r="Z45" s="1">
        <v>0</v>
      </c>
      <c r="AA45" s="1">
        <v>1.498</v>
      </c>
      <c r="AB45" s="1">
        <v>2.9651999999999998</v>
      </c>
      <c r="AC45" s="1">
        <v>4.5679999999999996</v>
      </c>
      <c r="AD45" s="18" t="s">
        <v>44</v>
      </c>
      <c r="AE45" s="1">
        <f t="shared" si="2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34</v>
      </c>
      <c r="C46" s="1">
        <v>349.798</v>
      </c>
      <c r="D46" s="1">
        <v>123.79300000000001</v>
      </c>
      <c r="E46" s="1">
        <v>264.161</v>
      </c>
      <c r="F46" s="1">
        <v>161.16300000000001</v>
      </c>
      <c r="G46" s="6">
        <v>1</v>
      </c>
      <c r="H46" s="1">
        <v>30</v>
      </c>
      <c r="I46" s="1" t="s">
        <v>35</v>
      </c>
      <c r="J46" s="1">
        <v>274.64499999999998</v>
      </c>
      <c r="K46" s="1">
        <f t="shared" si="27"/>
        <v>-10.48399999999998</v>
      </c>
      <c r="L46" s="1"/>
      <c r="M46" s="1"/>
      <c r="N46" s="1">
        <v>98.282800000000009</v>
      </c>
      <c r="O46" s="1">
        <v>224.0719</v>
      </c>
      <c r="P46" s="1"/>
      <c r="Q46" s="1">
        <f t="shared" si="3"/>
        <v>52.8322</v>
      </c>
      <c r="R46" s="5">
        <f>11*Q46-P46-O46-N46-F46</f>
        <v>97.636499999999899</v>
      </c>
      <c r="S46" s="5">
        <f t="shared" si="26"/>
        <v>97.636499999999899</v>
      </c>
      <c r="T46" s="5"/>
      <c r="U46" s="1"/>
      <c r="V46" s="1">
        <f t="shared" si="24"/>
        <v>10.999999999999998</v>
      </c>
      <c r="W46" s="1">
        <f t="shared" si="6"/>
        <v>9.1519508935838374</v>
      </c>
      <c r="X46" s="1">
        <v>54.596600000000002</v>
      </c>
      <c r="Y46" s="1">
        <v>47.277799999999999</v>
      </c>
      <c r="Z46" s="1">
        <v>46.055799999999998</v>
      </c>
      <c r="AA46" s="1">
        <v>44.611400000000003</v>
      </c>
      <c r="AB46" s="1">
        <v>43.810600000000001</v>
      </c>
      <c r="AC46" s="1">
        <v>30.613</v>
      </c>
      <c r="AD46" s="1"/>
      <c r="AE46" s="1">
        <f t="shared" si="25"/>
        <v>98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34</v>
      </c>
      <c r="C47" s="1"/>
      <c r="D47" s="1">
        <v>63.911000000000001</v>
      </c>
      <c r="E47" s="1">
        <v>28.468</v>
      </c>
      <c r="F47" s="1">
        <v>35.442999999999998</v>
      </c>
      <c r="G47" s="6">
        <v>1</v>
      </c>
      <c r="H47" s="1">
        <v>45</v>
      </c>
      <c r="I47" s="1" t="s">
        <v>35</v>
      </c>
      <c r="J47" s="1">
        <v>27.8</v>
      </c>
      <c r="K47" s="1">
        <f t="shared" si="27"/>
        <v>0.66799999999999926</v>
      </c>
      <c r="L47" s="1"/>
      <c r="M47" s="1"/>
      <c r="N47" s="1">
        <v>27.734799999999989</v>
      </c>
      <c r="O47" s="1">
        <v>20</v>
      </c>
      <c r="P47" s="1"/>
      <c r="Q47" s="1">
        <f t="shared" si="3"/>
        <v>5.6936</v>
      </c>
      <c r="R47" s="5"/>
      <c r="S47" s="5">
        <f t="shared" si="26"/>
        <v>0</v>
      </c>
      <c r="T47" s="5"/>
      <c r="U47" s="1"/>
      <c r="V47" s="1">
        <f t="shared" si="24"/>
        <v>14.608999578474075</v>
      </c>
      <c r="W47" s="1">
        <f t="shared" si="6"/>
        <v>14.608999578474075</v>
      </c>
      <c r="X47" s="1">
        <v>3.7023999999999999</v>
      </c>
      <c r="Y47" s="1">
        <v>7.3397999999999994</v>
      </c>
      <c r="Z47" s="1">
        <v>8.6204000000000001</v>
      </c>
      <c r="AA47" s="1">
        <v>2.8439999999999999</v>
      </c>
      <c r="AB47" s="1">
        <v>1.9865999999999999</v>
      </c>
      <c r="AC47" s="1">
        <v>3.3904000000000001</v>
      </c>
      <c r="AD47" s="1"/>
      <c r="AE47" s="1">
        <f t="shared" si="2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34</v>
      </c>
      <c r="C48" s="1">
        <v>128.87200000000001</v>
      </c>
      <c r="D48" s="1">
        <v>94.596000000000004</v>
      </c>
      <c r="E48" s="1">
        <v>54.802999999999997</v>
      </c>
      <c r="F48" s="1">
        <v>165.80500000000001</v>
      </c>
      <c r="G48" s="6">
        <v>1</v>
      </c>
      <c r="H48" s="1">
        <v>45</v>
      </c>
      <c r="I48" s="1" t="s">
        <v>35</v>
      </c>
      <c r="J48" s="1">
        <v>53</v>
      </c>
      <c r="K48" s="1">
        <f t="shared" si="27"/>
        <v>1.8029999999999973</v>
      </c>
      <c r="L48" s="1"/>
      <c r="M48" s="1"/>
      <c r="N48" s="1">
        <v>12.6396</v>
      </c>
      <c r="O48" s="1">
        <v>0</v>
      </c>
      <c r="P48" s="1"/>
      <c r="Q48" s="1">
        <f t="shared" si="3"/>
        <v>10.960599999999999</v>
      </c>
      <c r="R48" s="5"/>
      <c r="S48" s="5">
        <f t="shared" si="26"/>
        <v>0</v>
      </c>
      <c r="T48" s="5"/>
      <c r="U48" s="1"/>
      <c r="V48" s="1">
        <f t="shared" si="24"/>
        <v>16.280550334835684</v>
      </c>
      <c r="W48" s="1">
        <f t="shared" si="6"/>
        <v>16.280550334835684</v>
      </c>
      <c r="X48" s="1">
        <v>8.3979999999999997</v>
      </c>
      <c r="Y48" s="1">
        <v>19.2286</v>
      </c>
      <c r="Z48" s="1">
        <v>20.087599999999998</v>
      </c>
      <c r="AA48" s="1">
        <v>18.635999999999999</v>
      </c>
      <c r="AB48" s="1">
        <v>15.0672</v>
      </c>
      <c r="AC48" s="1">
        <v>13.462</v>
      </c>
      <c r="AD48" s="1"/>
      <c r="AE48" s="1">
        <f t="shared" si="2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34</v>
      </c>
      <c r="C49" s="1">
        <v>133.54499999999999</v>
      </c>
      <c r="D49" s="1">
        <v>95.266999999999996</v>
      </c>
      <c r="E49" s="1">
        <v>98.373999999999995</v>
      </c>
      <c r="F49" s="1">
        <v>129.00800000000001</v>
      </c>
      <c r="G49" s="6">
        <v>1</v>
      </c>
      <c r="H49" s="1">
        <v>45</v>
      </c>
      <c r="I49" s="1" t="s">
        <v>35</v>
      </c>
      <c r="J49" s="1">
        <v>95.1</v>
      </c>
      <c r="K49" s="1">
        <f t="shared" si="27"/>
        <v>3.2740000000000009</v>
      </c>
      <c r="L49" s="1"/>
      <c r="M49" s="1"/>
      <c r="N49" s="1">
        <v>11.56899999999996</v>
      </c>
      <c r="O49" s="1">
        <v>0</v>
      </c>
      <c r="P49" s="1"/>
      <c r="Q49" s="1">
        <f t="shared" si="3"/>
        <v>19.674799999999998</v>
      </c>
      <c r="R49" s="5">
        <f t="shared" si="23"/>
        <v>95.520600000000002</v>
      </c>
      <c r="S49" s="5">
        <f t="shared" si="26"/>
        <v>95.520600000000002</v>
      </c>
      <c r="T49" s="5"/>
      <c r="U49" s="1"/>
      <c r="V49" s="1">
        <f t="shared" si="24"/>
        <v>12</v>
      </c>
      <c r="W49" s="1">
        <f t="shared" si="6"/>
        <v>7.1450281578465846</v>
      </c>
      <c r="X49" s="1">
        <v>15.246</v>
      </c>
      <c r="Y49" s="1">
        <v>19.640799999999999</v>
      </c>
      <c r="Z49" s="1">
        <v>20.5046</v>
      </c>
      <c r="AA49" s="1">
        <v>17.736999999999998</v>
      </c>
      <c r="AB49" s="1">
        <v>14.0152</v>
      </c>
      <c r="AC49" s="1">
        <v>3.2513999999999998</v>
      </c>
      <c r="AD49" s="1"/>
      <c r="AE49" s="1">
        <f t="shared" si="25"/>
        <v>96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34</v>
      </c>
      <c r="C50" s="1">
        <v>24.524000000000001</v>
      </c>
      <c r="D50" s="1"/>
      <c r="E50" s="1">
        <v>21.937999999999999</v>
      </c>
      <c r="F50" s="1">
        <v>1.375</v>
      </c>
      <c r="G50" s="6">
        <v>1</v>
      </c>
      <c r="H50" s="1">
        <v>45</v>
      </c>
      <c r="I50" s="1" t="s">
        <v>35</v>
      </c>
      <c r="J50" s="1">
        <v>18.2</v>
      </c>
      <c r="K50" s="1">
        <f t="shared" si="27"/>
        <v>3.7379999999999995</v>
      </c>
      <c r="L50" s="1"/>
      <c r="M50" s="1"/>
      <c r="N50" s="1">
        <v>0</v>
      </c>
      <c r="O50" s="1">
        <v>0</v>
      </c>
      <c r="P50" s="1"/>
      <c r="Q50" s="1">
        <f t="shared" si="3"/>
        <v>4.3875999999999999</v>
      </c>
      <c r="R50" s="5">
        <f>7*Q50-P50-O50-N50-F50</f>
        <v>29.338200000000001</v>
      </c>
      <c r="S50" s="5">
        <v>0</v>
      </c>
      <c r="T50" s="5">
        <v>0</v>
      </c>
      <c r="U50" s="1" t="s">
        <v>149</v>
      </c>
      <c r="V50" s="1">
        <f t="shared" si="24"/>
        <v>0.31338317075394295</v>
      </c>
      <c r="W50" s="1">
        <f t="shared" si="6"/>
        <v>0.31338317075394295</v>
      </c>
      <c r="X50" s="1">
        <v>4.0771999999999986</v>
      </c>
      <c r="Y50" s="1">
        <v>7.1310000000000002</v>
      </c>
      <c r="Z50" s="1">
        <v>8.4960000000000004</v>
      </c>
      <c r="AA50" s="1">
        <v>8.9377999999999993</v>
      </c>
      <c r="AB50" s="1">
        <v>6.7907999999999999</v>
      </c>
      <c r="AC50" s="1">
        <v>3.7669999999999999</v>
      </c>
      <c r="AD50" s="1" t="s">
        <v>153</v>
      </c>
      <c r="AE50" s="1">
        <f t="shared" si="2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42</v>
      </c>
      <c r="C51" s="1">
        <v>2685</v>
      </c>
      <c r="D51" s="1">
        <v>1416</v>
      </c>
      <c r="E51" s="1">
        <v>1886</v>
      </c>
      <c r="F51" s="1">
        <v>1511</v>
      </c>
      <c r="G51" s="6">
        <v>0.4</v>
      </c>
      <c r="H51" s="1">
        <v>45</v>
      </c>
      <c r="I51" s="1" t="s">
        <v>35</v>
      </c>
      <c r="J51" s="1">
        <v>1888</v>
      </c>
      <c r="K51" s="1">
        <f t="shared" si="27"/>
        <v>-2</v>
      </c>
      <c r="L51" s="1"/>
      <c r="M51" s="1"/>
      <c r="N51" s="1">
        <v>1185.5999999999999</v>
      </c>
      <c r="O51" s="1">
        <v>500</v>
      </c>
      <c r="P51" s="1">
        <v>500</v>
      </c>
      <c r="Q51" s="1">
        <f t="shared" si="3"/>
        <v>377.2</v>
      </c>
      <c r="R51" s="5">
        <f t="shared" si="23"/>
        <v>829.79999999999973</v>
      </c>
      <c r="S51" s="5">
        <v>700</v>
      </c>
      <c r="T51" s="5">
        <v>500</v>
      </c>
      <c r="U51" s="1" t="s">
        <v>151</v>
      </c>
      <c r="V51" s="1">
        <f t="shared" si="24"/>
        <v>11.655885471898198</v>
      </c>
      <c r="W51" s="1">
        <f t="shared" si="6"/>
        <v>9.8001060445387065</v>
      </c>
      <c r="X51" s="1">
        <v>406</v>
      </c>
      <c r="Y51" s="1">
        <v>382</v>
      </c>
      <c r="Z51" s="1">
        <v>372.4</v>
      </c>
      <c r="AA51" s="1">
        <v>323.8</v>
      </c>
      <c r="AB51" s="1">
        <v>302.60000000000002</v>
      </c>
      <c r="AC51" s="1">
        <v>304.60000000000002</v>
      </c>
      <c r="AD51" s="1" t="s">
        <v>88</v>
      </c>
      <c r="AE51" s="1">
        <f t="shared" si="25"/>
        <v>280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42</v>
      </c>
      <c r="C52" s="1">
        <v>165.56200000000001</v>
      </c>
      <c r="D52" s="1">
        <v>280</v>
      </c>
      <c r="E52" s="1">
        <v>210</v>
      </c>
      <c r="F52" s="1">
        <v>231.56200000000001</v>
      </c>
      <c r="G52" s="6">
        <v>0.45</v>
      </c>
      <c r="H52" s="1">
        <v>50</v>
      </c>
      <c r="I52" s="1" t="s">
        <v>35</v>
      </c>
      <c r="J52" s="1">
        <v>210</v>
      </c>
      <c r="K52" s="1">
        <f t="shared" si="27"/>
        <v>0</v>
      </c>
      <c r="L52" s="1"/>
      <c r="M52" s="1"/>
      <c r="N52" s="1">
        <v>36.399999999999977</v>
      </c>
      <c r="O52" s="1">
        <v>172.13800000000001</v>
      </c>
      <c r="P52" s="1"/>
      <c r="Q52" s="1">
        <f t="shared" si="3"/>
        <v>42</v>
      </c>
      <c r="R52" s="5">
        <f t="shared" si="23"/>
        <v>63.899999999999977</v>
      </c>
      <c r="S52" s="5">
        <f t="shared" si="26"/>
        <v>63.899999999999977</v>
      </c>
      <c r="T52" s="5"/>
      <c r="U52" s="1"/>
      <c r="V52" s="1">
        <f t="shared" si="24"/>
        <v>12</v>
      </c>
      <c r="W52" s="1">
        <f t="shared" si="6"/>
        <v>10.47857142857143</v>
      </c>
      <c r="X52" s="1">
        <v>42.2</v>
      </c>
      <c r="Y52" s="1">
        <v>39</v>
      </c>
      <c r="Z52" s="1">
        <v>39.6</v>
      </c>
      <c r="AA52" s="1">
        <v>29.2</v>
      </c>
      <c r="AB52" s="1">
        <v>28</v>
      </c>
      <c r="AC52" s="1">
        <v>20</v>
      </c>
      <c r="AD52" s="1"/>
      <c r="AE52" s="1">
        <f t="shared" si="25"/>
        <v>29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34</v>
      </c>
      <c r="C53" s="1">
        <v>1584.586</v>
      </c>
      <c r="D53" s="1">
        <v>376.34500000000003</v>
      </c>
      <c r="E53" s="1">
        <v>990.10400000000004</v>
      </c>
      <c r="F53" s="1">
        <v>823.91700000000003</v>
      </c>
      <c r="G53" s="6">
        <v>1</v>
      </c>
      <c r="H53" s="1">
        <v>45</v>
      </c>
      <c r="I53" s="1" t="s">
        <v>35</v>
      </c>
      <c r="J53" s="1">
        <v>909.03800000000001</v>
      </c>
      <c r="K53" s="1">
        <f t="shared" si="27"/>
        <v>81.066000000000031</v>
      </c>
      <c r="L53" s="1"/>
      <c r="M53" s="1"/>
      <c r="N53" s="1">
        <v>400</v>
      </c>
      <c r="O53" s="1">
        <v>400</v>
      </c>
      <c r="P53" s="1">
        <v>400</v>
      </c>
      <c r="Q53" s="1">
        <f t="shared" si="3"/>
        <v>198.02080000000001</v>
      </c>
      <c r="R53" s="5">
        <f t="shared" si="23"/>
        <v>352.33260000000007</v>
      </c>
      <c r="S53" s="5">
        <v>0</v>
      </c>
      <c r="T53" s="5">
        <v>0</v>
      </c>
      <c r="U53" s="1"/>
      <c r="V53" s="1">
        <f t="shared" si="24"/>
        <v>10.220729337524139</v>
      </c>
      <c r="W53" s="1">
        <f t="shared" si="6"/>
        <v>10.220729337524139</v>
      </c>
      <c r="X53" s="1">
        <v>204.6832</v>
      </c>
      <c r="Y53" s="1">
        <v>184.49100000000001</v>
      </c>
      <c r="Z53" s="1">
        <v>177.6558</v>
      </c>
      <c r="AA53" s="1">
        <v>194.3304</v>
      </c>
      <c r="AB53" s="1">
        <v>184.44900000000001</v>
      </c>
      <c r="AC53" s="1">
        <v>147.84</v>
      </c>
      <c r="AD53" s="1" t="s">
        <v>153</v>
      </c>
      <c r="AE53" s="1">
        <f t="shared" si="2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42</v>
      </c>
      <c r="C54" s="1">
        <v>999</v>
      </c>
      <c r="D54" s="1">
        <v>240</v>
      </c>
      <c r="E54" s="1">
        <v>604</v>
      </c>
      <c r="F54" s="1">
        <v>368</v>
      </c>
      <c r="G54" s="6">
        <v>0.35</v>
      </c>
      <c r="H54" s="1">
        <v>40</v>
      </c>
      <c r="I54" s="1" t="s">
        <v>35</v>
      </c>
      <c r="J54" s="1">
        <v>619</v>
      </c>
      <c r="K54" s="1">
        <f t="shared" si="27"/>
        <v>-15</v>
      </c>
      <c r="L54" s="1"/>
      <c r="M54" s="1"/>
      <c r="N54" s="1">
        <v>451.40000000000009</v>
      </c>
      <c r="O54" s="1">
        <v>120.8</v>
      </c>
      <c r="P54" s="1"/>
      <c r="Q54" s="1">
        <f t="shared" si="3"/>
        <v>120.8</v>
      </c>
      <c r="R54" s="5">
        <f t="shared" si="23"/>
        <v>509.39999999999986</v>
      </c>
      <c r="S54" s="5">
        <f t="shared" si="26"/>
        <v>509.39999999999986</v>
      </c>
      <c r="T54" s="5"/>
      <c r="U54" s="1"/>
      <c r="V54" s="1">
        <f t="shared" si="24"/>
        <v>12</v>
      </c>
      <c r="W54" s="1">
        <f t="shared" si="6"/>
        <v>7.7831125827814578</v>
      </c>
      <c r="X54" s="1">
        <v>116.4</v>
      </c>
      <c r="Y54" s="1">
        <v>119.2</v>
      </c>
      <c r="Z54" s="1">
        <v>112</v>
      </c>
      <c r="AA54" s="1">
        <v>111.8</v>
      </c>
      <c r="AB54" s="1">
        <v>102.4</v>
      </c>
      <c r="AC54" s="1">
        <v>100.8</v>
      </c>
      <c r="AD54" s="1" t="s">
        <v>88</v>
      </c>
      <c r="AE54" s="1">
        <f t="shared" si="25"/>
        <v>178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34</v>
      </c>
      <c r="C55" s="1">
        <v>291.23599999999999</v>
      </c>
      <c r="D55" s="1">
        <v>254.28899999999999</v>
      </c>
      <c r="E55" s="1">
        <v>299.94299999999998</v>
      </c>
      <c r="F55" s="1">
        <v>211.00299999999999</v>
      </c>
      <c r="G55" s="6">
        <v>1</v>
      </c>
      <c r="H55" s="1">
        <v>40</v>
      </c>
      <c r="I55" s="1" t="s">
        <v>35</v>
      </c>
      <c r="J55" s="1">
        <v>302</v>
      </c>
      <c r="K55" s="1">
        <f t="shared" si="27"/>
        <v>-2.0570000000000164</v>
      </c>
      <c r="L55" s="1"/>
      <c r="M55" s="1"/>
      <c r="N55" s="1">
        <v>90</v>
      </c>
      <c r="O55" s="1">
        <v>295.25259999999992</v>
      </c>
      <c r="P55" s="1"/>
      <c r="Q55" s="1">
        <f t="shared" si="3"/>
        <v>59.988599999999998</v>
      </c>
      <c r="R55" s="5">
        <f t="shared" si="23"/>
        <v>123.6076000000001</v>
      </c>
      <c r="S55" s="5">
        <f t="shared" si="26"/>
        <v>123.6076000000001</v>
      </c>
      <c r="T55" s="5"/>
      <c r="U55" s="1"/>
      <c r="V55" s="1">
        <f t="shared" si="24"/>
        <v>12</v>
      </c>
      <c r="W55" s="1">
        <f t="shared" si="6"/>
        <v>9.9394818348819598</v>
      </c>
      <c r="X55" s="1">
        <v>59.447200000000002</v>
      </c>
      <c r="Y55" s="1">
        <v>50.944200000000002</v>
      </c>
      <c r="Z55" s="1">
        <v>49.339799999999997</v>
      </c>
      <c r="AA55" s="1">
        <v>42.744799999999998</v>
      </c>
      <c r="AB55" s="1">
        <v>46.227200000000003</v>
      </c>
      <c r="AC55" s="1">
        <v>35.6798</v>
      </c>
      <c r="AD55" s="1"/>
      <c r="AE55" s="1">
        <f t="shared" si="25"/>
        <v>124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42</v>
      </c>
      <c r="C56" s="1">
        <v>2443</v>
      </c>
      <c r="D56" s="1">
        <v>210</v>
      </c>
      <c r="E56" s="1">
        <v>1370</v>
      </c>
      <c r="F56" s="1">
        <v>603</v>
      </c>
      <c r="G56" s="6">
        <v>0.4</v>
      </c>
      <c r="H56" s="1">
        <v>40</v>
      </c>
      <c r="I56" s="1" t="s">
        <v>35</v>
      </c>
      <c r="J56" s="1">
        <v>1382</v>
      </c>
      <c r="K56" s="1">
        <f t="shared" si="27"/>
        <v>-12</v>
      </c>
      <c r="L56" s="1"/>
      <c r="M56" s="1"/>
      <c r="N56" s="1">
        <v>818.40000000000055</v>
      </c>
      <c r="O56" s="1">
        <v>786.89999999999964</v>
      </c>
      <c r="P56" s="1"/>
      <c r="Q56" s="1">
        <f t="shared" si="3"/>
        <v>274</v>
      </c>
      <c r="R56" s="5">
        <f t="shared" si="23"/>
        <v>1079.6999999999998</v>
      </c>
      <c r="S56" s="5">
        <v>800</v>
      </c>
      <c r="T56" s="5">
        <v>600</v>
      </c>
      <c r="U56" s="1" t="s">
        <v>151</v>
      </c>
      <c r="V56" s="1">
        <f t="shared" si="24"/>
        <v>10.979197080291971</v>
      </c>
      <c r="W56" s="1">
        <f t="shared" si="6"/>
        <v>8.0594890510948911</v>
      </c>
      <c r="X56" s="1">
        <v>274.60000000000002</v>
      </c>
      <c r="Y56" s="1">
        <v>232.8</v>
      </c>
      <c r="Z56" s="1">
        <v>241.2</v>
      </c>
      <c r="AA56" s="1">
        <v>244.2</v>
      </c>
      <c r="AB56" s="1">
        <v>188.4</v>
      </c>
      <c r="AC56" s="1">
        <v>201</v>
      </c>
      <c r="AD56" s="1"/>
      <c r="AE56" s="1">
        <f t="shared" si="25"/>
        <v>320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42</v>
      </c>
      <c r="C57" s="1">
        <v>1823</v>
      </c>
      <c r="D57" s="1">
        <v>186</v>
      </c>
      <c r="E57" s="1">
        <v>955</v>
      </c>
      <c r="F57" s="1">
        <v>569</v>
      </c>
      <c r="G57" s="6">
        <v>0.4</v>
      </c>
      <c r="H57" s="1">
        <v>45</v>
      </c>
      <c r="I57" s="1" t="s">
        <v>35</v>
      </c>
      <c r="J57" s="1">
        <v>958</v>
      </c>
      <c r="K57" s="1">
        <f t="shared" si="27"/>
        <v>-3</v>
      </c>
      <c r="L57" s="1"/>
      <c r="M57" s="1"/>
      <c r="N57" s="1">
        <v>806.59999999999991</v>
      </c>
      <c r="O57" s="1">
        <v>589.10000000000036</v>
      </c>
      <c r="P57" s="1"/>
      <c r="Q57" s="1">
        <f t="shared" si="3"/>
        <v>191</v>
      </c>
      <c r="R57" s="5">
        <f t="shared" si="23"/>
        <v>327.29999999999973</v>
      </c>
      <c r="S57" s="5">
        <f t="shared" si="26"/>
        <v>327.29999999999973</v>
      </c>
      <c r="T57" s="5"/>
      <c r="U57" s="1"/>
      <c r="V57" s="1">
        <f t="shared" si="24"/>
        <v>12</v>
      </c>
      <c r="W57" s="1">
        <f t="shared" si="6"/>
        <v>10.286387434554975</v>
      </c>
      <c r="X57" s="1">
        <v>219.4</v>
      </c>
      <c r="Y57" s="1">
        <v>194.6</v>
      </c>
      <c r="Z57" s="1">
        <v>182.6</v>
      </c>
      <c r="AA57" s="1">
        <v>190.8</v>
      </c>
      <c r="AB57" s="1">
        <v>190.4</v>
      </c>
      <c r="AC57" s="1">
        <v>198.8</v>
      </c>
      <c r="AD57" s="1" t="s">
        <v>88</v>
      </c>
      <c r="AE57" s="1">
        <f t="shared" si="25"/>
        <v>131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42</v>
      </c>
      <c r="C58" s="1">
        <v>958</v>
      </c>
      <c r="D58" s="1">
        <v>510</v>
      </c>
      <c r="E58" s="1">
        <v>843</v>
      </c>
      <c r="F58" s="1">
        <v>535</v>
      </c>
      <c r="G58" s="6">
        <v>0.4</v>
      </c>
      <c r="H58" s="1">
        <v>40</v>
      </c>
      <c r="I58" s="1" t="s">
        <v>35</v>
      </c>
      <c r="J58" s="1">
        <v>851</v>
      </c>
      <c r="K58" s="1">
        <f t="shared" si="27"/>
        <v>-8</v>
      </c>
      <c r="L58" s="1"/>
      <c r="M58" s="1"/>
      <c r="N58" s="1">
        <v>174.7999999999997</v>
      </c>
      <c r="O58" s="1">
        <v>958.00000000000023</v>
      </c>
      <c r="P58" s="1"/>
      <c r="Q58" s="1">
        <f t="shared" si="3"/>
        <v>168.6</v>
      </c>
      <c r="R58" s="5">
        <f t="shared" si="23"/>
        <v>355.39999999999986</v>
      </c>
      <c r="S58" s="5">
        <f t="shared" si="26"/>
        <v>355.39999999999986</v>
      </c>
      <c r="T58" s="5"/>
      <c r="U58" s="1"/>
      <c r="V58" s="1">
        <f t="shared" si="24"/>
        <v>12</v>
      </c>
      <c r="W58" s="1">
        <f t="shared" si="6"/>
        <v>9.8920521945432984</v>
      </c>
      <c r="X58" s="1">
        <v>167.6</v>
      </c>
      <c r="Y58" s="1">
        <v>129.6</v>
      </c>
      <c r="Z58" s="1">
        <v>133.4</v>
      </c>
      <c r="AA58" s="1">
        <v>126.2</v>
      </c>
      <c r="AB58" s="1">
        <v>121.4</v>
      </c>
      <c r="AC58" s="1">
        <v>103.2</v>
      </c>
      <c r="AD58" s="1"/>
      <c r="AE58" s="1">
        <f t="shared" si="25"/>
        <v>142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34</v>
      </c>
      <c r="C59" s="1">
        <v>800.27</v>
      </c>
      <c r="D59" s="1">
        <v>452.04199999999997</v>
      </c>
      <c r="E59" s="1">
        <v>775.28899999999999</v>
      </c>
      <c r="F59" s="1">
        <v>256.39999999999998</v>
      </c>
      <c r="G59" s="6">
        <v>1</v>
      </c>
      <c r="H59" s="1">
        <v>50</v>
      </c>
      <c r="I59" s="1" t="s">
        <v>35</v>
      </c>
      <c r="J59" s="1">
        <v>760.49</v>
      </c>
      <c r="K59" s="1">
        <f t="shared" si="27"/>
        <v>14.798999999999978</v>
      </c>
      <c r="L59" s="1"/>
      <c r="M59" s="1"/>
      <c r="N59" s="1">
        <v>600</v>
      </c>
      <c r="O59" s="1">
        <v>587.47409999999991</v>
      </c>
      <c r="P59" s="1"/>
      <c r="Q59" s="1">
        <f t="shared" si="3"/>
        <v>155.05779999999999</v>
      </c>
      <c r="R59" s="5">
        <f t="shared" si="23"/>
        <v>416.81949999999995</v>
      </c>
      <c r="S59" s="5">
        <f t="shared" si="26"/>
        <v>416.81949999999995</v>
      </c>
      <c r="T59" s="5"/>
      <c r="U59" s="1"/>
      <c r="V59" s="1">
        <f t="shared" si="24"/>
        <v>12.000000000000002</v>
      </c>
      <c r="W59" s="1">
        <f t="shared" si="6"/>
        <v>9.3118443573944685</v>
      </c>
      <c r="X59" s="1">
        <v>157.1182</v>
      </c>
      <c r="Y59" s="1">
        <v>136.256</v>
      </c>
      <c r="Z59" s="1">
        <v>112.938</v>
      </c>
      <c r="AA59" s="1">
        <v>103.7312</v>
      </c>
      <c r="AB59" s="1">
        <v>102.3394</v>
      </c>
      <c r="AC59" s="1">
        <v>77.378</v>
      </c>
      <c r="AD59" s="1"/>
      <c r="AE59" s="1">
        <f t="shared" si="25"/>
        <v>417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34</v>
      </c>
      <c r="C60" s="1">
        <v>884.97699999999998</v>
      </c>
      <c r="D60" s="1">
        <v>540.04</v>
      </c>
      <c r="E60" s="1">
        <v>742.16399999999999</v>
      </c>
      <c r="F60" s="1">
        <v>515.36400000000003</v>
      </c>
      <c r="G60" s="6">
        <v>1</v>
      </c>
      <c r="H60" s="1">
        <v>50</v>
      </c>
      <c r="I60" s="1" t="s">
        <v>35</v>
      </c>
      <c r="J60" s="1">
        <v>712.8</v>
      </c>
      <c r="K60" s="1">
        <f t="shared" si="27"/>
        <v>29.364000000000033</v>
      </c>
      <c r="L60" s="1"/>
      <c r="M60" s="1"/>
      <c r="N60" s="1">
        <v>450</v>
      </c>
      <c r="O60" s="1">
        <v>361.75139999999988</v>
      </c>
      <c r="P60" s="1"/>
      <c r="Q60" s="1">
        <f t="shared" si="3"/>
        <v>148.43279999999999</v>
      </c>
      <c r="R60" s="5">
        <f t="shared" si="23"/>
        <v>454.07819999999992</v>
      </c>
      <c r="S60" s="5">
        <f t="shared" si="26"/>
        <v>454.07819999999992</v>
      </c>
      <c r="T60" s="5"/>
      <c r="U60" s="1"/>
      <c r="V60" s="1">
        <f t="shared" si="24"/>
        <v>12</v>
      </c>
      <c r="W60" s="1">
        <f t="shared" si="6"/>
        <v>8.9408500008084477</v>
      </c>
      <c r="X60" s="1">
        <v>144.11279999999999</v>
      </c>
      <c r="Y60" s="1">
        <v>142.20439999999999</v>
      </c>
      <c r="Z60" s="1">
        <v>128.86259999999999</v>
      </c>
      <c r="AA60" s="1">
        <v>117.7564</v>
      </c>
      <c r="AB60" s="1">
        <v>114.41840000000001</v>
      </c>
      <c r="AC60" s="1">
        <v>102.9526</v>
      </c>
      <c r="AD60" s="1"/>
      <c r="AE60" s="1">
        <f t="shared" si="25"/>
        <v>454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34</v>
      </c>
      <c r="C61" s="1">
        <v>437.58100000000002</v>
      </c>
      <c r="D61" s="1">
        <v>464.685</v>
      </c>
      <c r="E61" s="1">
        <v>510.02499999999998</v>
      </c>
      <c r="F61" s="1">
        <v>323.38200000000001</v>
      </c>
      <c r="G61" s="6">
        <v>1</v>
      </c>
      <c r="H61" s="1">
        <v>55</v>
      </c>
      <c r="I61" s="1" t="s">
        <v>35</v>
      </c>
      <c r="J61" s="1">
        <v>497.77</v>
      </c>
      <c r="K61" s="1">
        <f t="shared" si="27"/>
        <v>12.254999999999995</v>
      </c>
      <c r="L61" s="1"/>
      <c r="M61" s="1"/>
      <c r="N61" s="1">
        <v>100</v>
      </c>
      <c r="O61" s="1">
        <v>402.27039999999988</v>
      </c>
      <c r="P61" s="1"/>
      <c r="Q61" s="1">
        <f t="shared" si="3"/>
        <v>102.005</v>
      </c>
      <c r="R61" s="5">
        <f t="shared" si="23"/>
        <v>398.40760000000006</v>
      </c>
      <c r="S61" s="5">
        <f t="shared" si="26"/>
        <v>398.40760000000006</v>
      </c>
      <c r="T61" s="5"/>
      <c r="U61" s="1"/>
      <c r="V61" s="1">
        <f t="shared" si="24"/>
        <v>12</v>
      </c>
      <c r="W61" s="1">
        <f t="shared" si="6"/>
        <v>8.0942345963433162</v>
      </c>
      <c r="X61" s="1">
        <v>90.592799999999997</v>
      </c>
      <c r="Y61" s="1">
        <v>78.181799999999996</v>
      </c>
      <c r="Z61" s="1">
        <v>81.751800000000003</v>
      </c>
      <c r="AA61" s="1">
        <v>69.013400000000004</v>
      </c>
      <c r="AB61" s="1">
        <v>62.137599999999999</v>
      </c>
      <c r="AC61" s="1">
        <v>80.027799999999999</v>
      </c>
      <c r="AD61" s="1"/>
      <c r="AE61" s="1">
        <f t="shared" si="25"/>
        <v>398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0" t="s">
        <v>99</v>
      </c>
      <c r="B62" s="1" t="s">
        <v>34</v>
      </c>
      <c r="C62" s="1"/>
      <c r="D62" s="1"/>
      <c r="E62" s="1"/>
      <c r="F62" s="1"/>
      <c r="G62" s="6">
        <v>1</v>
      </c>
      <c r="H62" s="1">
        <v>40</v>
      </c>
      <c r="I62" s="1" t="s">
        <v>35</v>
      </c>
      <c r="J62" s="1">
        <v>60</v>
      </c>
      <c r="K62" s="1">
        <f t="shared" si="27"/>
        <v>-60</v>
      </c>
      <c r="L62" s="1"/>
      <c r="M62" s="1"/>
      <c r="N62" s="1">
        <v>100</v>
      </c>
      <c r="O62" s="1">
        <v>0</v>
      </c>
      <c r="P62" s="1"/>
      <c r="Q62" s="1">
        <f t="shared" si="3"/>
        <v>0</v>
      </c>
      <c r="R62" s="5"/>
      <c r="S62" s="5">
        <f t="shared" si="26"/>
        <v>0</v>
      </c>
      <c r="T62" s="5"/>
      <c r="U62" s="1"/>
      <c r="V62" s="1" t="e">
        <f t="shared" si="24"/>
        <v>#DIV/0!</v>
      </c>
      <c r="W62" s="1" t="e">
        <f t="shared" si="6"/>
        <v>#DIV/0!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2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100</v>
      </c>
      <c r="B63" s="1" t="s">
        <v>34</v>
      </c>
      <c r="C63" s="1"/>
      <c r="D63" s="1"/>
      <c r="E63" s="1"/>
      <c r="F63" s="1"/>
      <c r="G63" s="6">
        <v>1</v>
      </c>
      <c r="H63" s="1">
        <v>40</v>
      </c>
      <c r="I63" s="1" t="s">
        <v>35</v>
      </c>
      <c r="J63" s="1">
        <v>60</v>
      </c>
      <c r="K63" s="1">
        <f t="shared" si="27"/>
        <v>-60</v>
      </c>
      <c r="L63" s="1"/>
      <c r="M63" s="1"/>
      <c r="N63" s="1">
        <v>100</v>
      </c>
      <c r="O63" s="1">
        <v>0</v>
      </c>
      <c r="P63" s="1"/>
      <c r="Q63" s="1">
        <f t="shared" si="3"/>
        <v>0</v>
      </c>
      <c r="R63" s="5"/>
      <c r="S63" s="5">
        <f t="shared" si="26"/>
        <v>0</v>
      </c>
      <c r="T63" s="5"/>
      <c r="U63" s="1"/>
      <c r="V63" s="1" t="e">
        <f t="shared" si="24"/>
        <v>#DIV/0!</v>
      </c>
      <c r="W63" s="1" t="e">
        <f t="shared" si="6"/>
        <v>#DIV/0!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/>
      <c r="AE63" s="1">
        <f t="shared" si="2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101</v>
      </c>
      <c r="B64" s="15" t="s">
        <v>34</v>
      </c>
      <c r="C64" s="15"/>
      <c r="D64" s="15"/>
      <c r="E64" s="15"/>
      <c r="F64" s="15"/>
      <c r="G64" s="16">
        <v>0</v>
      </c>
      <c r="H64" s="15">
        <v>40</v>
      </c>
      <c r="I64" s="15" t="s">
        <v>35</v>
      </c>
      <c r="J64" s="15"/>
      <c r="K64" s="15">
        <f t="shared" si="27"/>
        <v>0</v>
      </c>
      <c r="L64" s="15"/>
      <c r="M64" s="15"/>
      <c r="N64" s="15"/>
      <c r="O64" s="15"/>
      <c r="P64" s="15"/>
      <c r="Q64" s="15">
        <f t="shared" si="3"/>
        <v>0</v>
      </c>
      <c r="R64" s="17"/>
      <c r="S64" s="17"/>
      <c r="T64" s="17"/>
      <c r="U64" s="15"/>
      <c r="V64" s="15" t="e">
        <f t="shared" si="9"/>
        <v>#DIV/0!</v>
      </c>
      <c r="W64" s="15" t="e">
        <f t="shared" si="6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 t="s">
        <v>102</v>
      </c>
      <c r="AE64" s="15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103</v>
      </c>
      <c r="B65" s="1" t="s">
        <v>42</v>
      </c>
      <c r="C65" s="1">
        <v>3122</v>
      </c>
      <c r="D65" s="1">
        <v>954</v>
      </c>
      <c r="E65" s="1">
        <v>2022</v>
      </c>
      <c r="F65" s="1">
        <v>1220</v>
      </c>
      <c r="G65" s="6">
        <v>0.4</v>
      </c>
      <c r="H65" s="1">
        <v>45</v>
      </c>
      <c r="I65" s="1" t="s">
        <v>35</v>
      </c>
      <c r="J65" s="1">
        <v>2023</v>
      </c>
      <c r="K65" s="1">
        <f t="shared" si="27"/>
        <v>-1</v>
      </c>
      <c r="L65" s="1"/>
      <c r="M65" s="1"/>
      <c r="N65" s="1">
        <v>1197.8</v>
      </c>
      <c r="O65" s="1">
        <v>490</v>
      </c>
      <c r="P65" s="1">
        <v>400</v>
      </c>
      <c r="Q65" s="1">
        <f t="shared" si="3"/>
        <v>404.4</v>
      </c>
      <c r="R65" s="5">
        <f t="shared" ref="R65:R77" si="29">12*Q65-P65-O65-N65-F65</f>
        <v>1544.9999999999991</v>
      </c>
      <c r="S65" s="5">
        <v>1250</v>
      </c>
      <c r="T65" s="5">
        <v>1000</v>
      </c>
      <c r="U65" s="1" t="s">
        <v>151</v>
      </c>
      <c r="V65" s="1">
        <f t="shared" ref="V65:V78" si="30">(F65+N65+O65+P65+S65)/Q65</f>
        <v>11.270524233432246</v>
      </c>
      <c r="W65" s="1">
        <f t="shared" si="6"/>
        <v>8.1795252225519288</v>
      </c>
      <c r="X65" s="1">
        <v>397.2</v>
      </c>
      <c r="Y65" s="1">
        <v>370</v>
      </c>
      <c r="Z65" s="1">
        <v>370.2</v>
      </c>
      <c r="AA65" s="1">
        <v>344.8</v>
      </c>
      <c r="AB65" s="1">
        <v>291.60000000000002</v>
      </c>
      <c r="AC65" s="1">
        <v>283.2</v>
      </c>
      <c r="AD65" s="1" t="s">
        <v>88</v>
      </c>
      <c r="AE65" s="1">
        <f t="shared" ref="AE65:AE78" si="31">ROUND(S65*G65,0)</f>
        <v>500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34</v>
      </c>
      <c r="C66" s="1">
        <v>141.09</v>
      </c>
      <c r="D66" s="1">
        <v>208.35300000000001</v>
      </c>
      <c r="E66" s="1">
        <v>259.95999999999998</v>
      </c>
      <c r="F66" s="1">
        <v>9.2899999999999991</v>
      </c>
      <c r="G66" s="6">
        <v>1</v>
      </c>
      <c r="H66" s="1">
        <v>40</v>
      </c>
      <c r="I66" s="1" t="s">
        <v>35</v>
      </c>
      <c r="J66" s="1">
        <v>324.10000000000002</v>
      </c>
      <c r="K66" s="1">
        <f t="shared" si="27"/>
        <v>-64.140000000000043</v>
      </c>
      <c r="L66" s="1"/>
      <c r="M66" s="1"/>
      <c r="N66" s="1">
        <v>250</v>
      </c>
      <c r="O66" s="1">
        <v>264.83109999999988</v>
      </c>
      <c r="P66" s="1"/>
      <c r="Q66" s="1">
        <f t="shared" si="3"/>
        <v>51.991999999999997</v>
      </c>
      <c r="R66" s="5">
        <f t="shared" si="29"/>
        <v>99.782900000000126</v>
      </c>
      <c r="S66" s="5">
        <v>0</v>
      </c>
      <c r="T66" s="5">
        <v>0</v>
      </c>
      <c r="U66" s="1" t="s">
        <v>150</v>
      </c>
      <c r="V66" s="1">
        <f t="shared" si="30"/>
        <v>10.080802815817815</v>
      </c>
      <c r="W66" s="1">
        <f t="shared" si="6"/>
        <v>10.080802815817815</v>
      </c>
      <c r="X66" s="1">
        <v>55.398200000000003</v>
      </c>
      <c r="Y66" s="1">
        <v>42.656799999999997</v>
      </c>
      <c r="Z66" s="1">
        <v>30.730599999999999</v>
      </c>
      <c r="AA66" s="1">
        <v>21.838200000000001</v>
      </c>
      <c r="AB66" s="1">
        <v>20.228200000000001</v>
      </c>
      <c r="AC66" s="1">
        <v>19.350999999999999</v>
      </c>
      <c r="AD66" s="1" t="s">
        <v>153</v>
      </c>
      <c r="AE66" s="1">
        <f t="shared" si="31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42</v>
      </c>
      <c r="C67" s="1">
        <v>1901</v>
      </c>
      <c r="D67" s="1">
        <v>198</v>
      </c>
      <c r="E67" s="1">
        <v>1127</v>
      </c>
      <c r="F67" s="1">
        <v>338</v>
      </c>
      <c r="G67" s="6">
        <v>0.35</v>
      </c>
      <c r="H67" s="1">
        <v>40</v>
      </c>
      <c r="I67" s="1" t="s">
        <v>35</v>
      </c>
      <c r="J67" s="1">
        <v>1136</v>
      </c>
      <c r="K67" s="1">
        <f t="shared" si="27"/>
        <v>-9</v>
      </c>
      <c r="L67" s="1"/>
      <c r="M67" s="1"/>
      <c r="N67" s="1">
        <v>1016.8</v>
      </c>
      <c r="O67" s="1">
        <v>161.80000000000001</v>
      </c>
      <c r="P67" s="1"/>
      <c r="Q67" s="1">
        <f t="shared" si="3"/>
        <v>225.4</v>
      </c>
      <c r="R67" s="5">
        <f t="shared" si="29"/>
        <v>1188.2</v>
      </c>
      <c r="S67" s="5">
        <f t="shared" ref="S67:S78" si="32">R67</f>
        <v>1188.2</v>
      </c>
      <c r="T67" s="5"/>
      <c r="U67" s="1"/>
      <c r="V67" s="1">
        <f t="shared" si="30"/>
        <v>12</v>
      </c>
      <c r="W67" s="1">
        <f t="shared" si="6"/>
        <v>6.7284826974267959</v>
      </c>
      <c r="X67" s="1">
        <v>211.2</v>
      </c>
      <c r="Y67" s="1">
        <v>207.2</v>
      </c>
      <c r="Z67" s="1">
        <v>190.6</v>
      </c>
      <c r="AA67" s="1">
        <v>192.2</v>
      </c>
      <c r="AB67" s="1">
        <v>156.6</v>
      </c>
      <c r="AC67" s="1">
        <v>141.4</v>
      </c>
      <c r="AD67" s="1"/>
      <c r="AE67" s="1">
        <f t="shared" si="31"/>
        <v>416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42</v>
      </c>
      <c r="C68" s="1">
        <v>584</v>
      </c>
      <c r="D68" s="1"/>
      <c r="E68" s="1">
        <v>347.8</v>
      </c>
      <c r="F68" s="1">
        <v>81.2</v>
      </c>
      <c r="G68" s="6">
        <v>0.4</v>
      </c>
      <c r="H68" s="1">
        <v>50</v>
      </c>
      <c r="I68" s="1" t="s">
        <v>35</v>
      </c>
      <c r="J68" s="1">
        <v>334</v>
      </c>
      <c r="K68" s="1">
        <f t="shared" si="27"/>
        <v>13.800000000000011</v>
      </c>
      <c r="L68" s="1"/>
      <c r="M68" s="1"/>
      <c r="N68" s="1">
        <v>125.40000000000011</v>
      </c>
      <c r="O68" s="1">
        <v>272.67999999999989</v>
      </c>
      <c r="P68" s="1"/>
      <c r="Q68" s="1">
        <f t="shared" si="3"/>
        <v>69.56</v>
      </c>
      <c r="R68" s="5">
        <f t="shared" si="29"/>
        <v>355.44000000000011</v>
      </c>
      <c r="S68" s="5">
        <f t="shared" si="32"/>
        <v>355.44000000000011</v>
      </c>
      <c r="T68" s="5"/>
      <c r="U68" s="1"/>
      <c r="V68" s="1">
        <f t="shared" si="30"/>
        <v>12</v>
      </c>
      <c r="W68" s="1">
        <f t="shared" si="6"/>
        <v>6.8901667625071878</v>
      </c>
      <c r="X68" s="1">
        <v>63.36</v>
      </c>
      <c r="Y68" s="1">
        <v>46.2</v>
      </c>
      <c r="Z68" s="1">
        <v>49.6</v>
      </c>
      <c r="AA68" s="1">
        <v>54.2</v>
      </c>
      <c r="AB68" s="1">
        <v>45.2</v>
      </c>
      <c r="AC68" s="1">
        <v>33.799999999999997</v>
      </c>
      <c r="AD68" s="1"/>
      <c r="AE68" s="1">
        <f t="shared" si="31"/>
        <v>142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107</v>
      </c>
      <c r="B69" s="1" t="s">
        <v>42</v>
      </c>
      <c r="C69" s="1">
        <v>466</v>
      </c>
      <c r="D69" s="1">
        <v>252</v>
      </c>
      <c r="E69" s="1">
        <v>332</v>
      </c>
      <c r="F69" s="1">
        <v>301</v>
      </c>
      <c r="G69" s="6">
        <v>0.45</v>
      </c>
      <c r="H69" s="1">
        <v>45</v>
      </c>
      <c r="I69" s="1" t="s">
        <v>35</v>
      </c>
      <c r="J69" s="1">
        <v>336</v>
      </c>
      <c r="K69" s="1">
        <f t="shared" ref="K69:K100" si="33">E69-J69</f>
        <v>-4</v>
      </c>
      <c r="L69" s="1"/>
      <c r="M69" s="1"/>
      <c r="N69" s="1">
        <v>179</v>
      </c>
      <c r="O69" s="1">
        <v>139.4</v>
      </c>
      <c r="P69" s="1"/>
      <c r="Q69" s="1">
        <f t="shared" si="3"/>
        <v>66.400000000000006</v>
      </c>
      <c r="R69" s="5">
        <f t="shared" si="29"/>
        <v>177.40000000000009</v>
      </c>
      <c r="S69" s="5">
        <f t="shared" si="32"/>
        <v>177.40000000000009</v>
      </c>
      <c r="T69" s="5"/>
      <c r="U69" s="1"/>
      <c r="V69" s="1">
        <f t="shared" si="30"/>
        <v>12</v>
      </c>
      <c r="W69" s="1">
        <f t="shared" si="6"/>
        <v>9.3283132530120465</v>
      </c>
      <c r="X69" s="1">
        <v>66.8</v>
      </c>
      <c r="Y69" s="1">
        <v>67.400000000000006</v>
      </c>
      <c r="Z69" s="1">
        <v>64.8</v>
      </c>
      <c r="AA69" s="1">
        <v>59.4</v>
      </c>
      <c r="AB69" s="1">
        <v>59.6</v>
      </c>
      <c r="AC69" s="1">
        <v>45.4</v>
      </c>
      <c r="AD69" s="1"/>
      <c r="AE69" s="1">
        <f t="shared" si="31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42</v>
      </c>
      <c r="C70" s="1">
        <v>291</v>
      </c>
      <c r="D70" s="1">
        <v>162</v>
      </c>
      <c r="E70" s="1">
        <v>209</v>
      </c>
      <c r="F70" s="1">
        <v>218</v>
      </c>
      <c r="G70" s="6">
        <v>0.4</v>
      </c>
      <c r="H70" s="1">
        <v>40</v>
      </c>
      <c r="I70" s="1" t="s">
        <v>35</v>
      </c>
      <c r="J70" s="1">
        <v>217</v>
      </c>
      <c r="K70" s="1">
        <f t="shared" si="33"/>
        <v>-8</v>
      </c>
      <c r="L70" s="1"/>
      <c r="M70" s="1"/>
      <c r="N70" s="1">
        <v>44.999999999999943</v>
      </c>
      <c r="O70" s="1">
        <v>160.10000000000011</v>
      </c>
      <c r="P70" s="1"/>
      <c r="Q70" s="1">
        <f t="shared" ref="Q70:Q102" si="34">E70/5</f>
        <v>41.8</v>
      </c>
      <c r="R70" s="5">
        <f t="shared" si="29"/>
        <v>78.499999999999943</v>
      </c>
      <c r="S70" s="5">
        <f t="shared" si="32"/>
        <v>78.499999999999943</v>
      </c>
      <c r="T70" s="5"/>
      <c r="U70" s="1"/>
      <c r="V70" s="1">
        <f t="shared" si="30"/>
        <v>12</v>
      </c>
      <c r="W70" s="1">
        <f t="shared" ref="W70:W102" si="35">(F70+N70+O70+P70)/Q70</f>
        <v>10.122009569377992</v>
      </c>
      <c r="X70" s="1">
        <v>42.2</v>
      </c>
      <c r="Y70" s="1">
        <v>39.4</v>
      </c>
      <c r="Z70" s="1">
        <v>40.799999999999997</v>
      </c>
      <c r="AA70" s="1">
        <v>38.4</v>
      </c>
      <c r="AB70" s="1">
        <v>35.799999999999997</v>
      </c>
      <c r="AC70" s="1">
        <v>32</v>
      </c>
      <c r="AD70" s="1"/>
      <c r="AE70" s="1">
        <f t="shared" si="31"/>
        <v>31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34</v>
      </c>
      <c r="C71" s="1">
        <v>585.40200000000004</v>
      </c>
      <c r="D71" s="1"/>
      <c r="E71" s="1">
        <v>421.95400000000001</v>
      </c>
      <c r="F71" s="1">
        <v>119.462</v>
      </c>
      <c r="G71" s="6">
        <v>1</v>
      </c>
      <c r="H71" s="1">
        <v>40</v>
      </c>
      <c r="I71" s="1" t="s">
        <v>35</v>
      </c>
      <c r="J71" s="1">
        <v>417.35</v>
      </c>
      <c r="K71" s="1">
        <f t="shared" si="33"/>
        <v>4.603999999999985</v>
      </c>
      <c r="L71" s="1"/>
      <c r="M71" s="1"/>
      <c r="N71" s="1">
        <v>20</v>
      </c>
      <c r="O71" s="1">
        <v>551.45639999999992</v>
      </c>
      <c r="P71" s="1"/>
      <c r="Q71" s="1">
        <f t="shared" si="34"/>
        <v>84.390799999999999</v>
      </c>
      <c r="R71" s="5">
        <f t="shared" si="29"/>
        <v>321.77120000000002</v>
      </c>
      <c r="S71" s="5">
        <f t="shared" si="32"/>
        <v>321.77120000000002</v>
      </c>
      <c r="T71" s="5"/>
      <c r="U71" s="1"/>
      <c r="V71" s="1">
        <f t="shared" si="30"/>
        <v>12</v>
      </c>
      <c r="W71" s="1">
        <f t="shared" si="35"/>
        <v>8.1871294027311023</v>
      </c>
      <c r="X71" s="1">
        <v>74.472799999999992</v>
      </c>
      <c r="Y71" s="1">
        <v>47.175400000000003</v>
      </c>
      <c r="Z71" s="1">
        <v>45.343400000000003</v>
      </c>
      <c r="AA71" s="1">
        <v>64.250399999999999</v>
      </c>
      <c r="AB71" s="1">
        <v>63.847999999999999</v>
      </c>
      <c r="AC71" s="1">
        <v>37.722200000000001</v>
      </c>
      <c r="AD71" s="1"/>
      <c r="AE71" s="1">
        <f t="shared" si="31"/>
        <v>322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34</v>
      </c>
      <c r="C72" s="1">
        <v>275.346</v>
      </c>
      <c r="D72" s="1">
        <v>158.654</v>
      </c>
      <c r="E72" s="1">
        <v>213.94300000000001</v>
      </c>
      <c r="F72" s="1">
        <v>120.02200000000001</v>
      </c>
      <c r="G72" s="6">
        <v>1</v>
      </c>
      <c r="H72" s="1">
        <v>30</v>
      </c>
      <c r="I72" s="1" t="s">
        <v>35</v>
      </c>
      <c r="J72" s="1">
        <v>218.697</v>
      </c>
      <c r="K72" s="1">
        <f t="shared" si="33"/>
        <v>-4.7539999999999907</v>
      </c>
      <c r="L72" s="1"/>
      <c r="M72" s="1"/>
      <c r="N72" s="1">
        <v>200</v>
      </c>
      <c r="O72" s="1">
        <v>66.736899999999991</v>
      </c>
      <c r="P72" s="1"/>
      <c r="Q72" s="1">
        <f t="shared" si="34"/>
        <v>42.788600000000002</v>
      </c>
      <c r="R72" s="5">
        <f>11*Q72-P72-O72-N72-F72</f>
        <v>83.915700000000058</v>
      </c>
      <c r="S72" s="5">
        <f t="shared" si="32"/>
        <v>83.915700000000058</v>
      </c>
      <c r="T72" s="5"/>
      <c r="U72" s="1"/>
      <c r="V72" s="1">
        <f t="shared" si="30"/>
        <v>11</v>
      </c>
      <c r="W72" s="1">
        <f t="shared" si="35"/>
        <v>9.038830436144206</v>
      </c>
      <c r="X72" s="1">
        <v>47.510199999999998</v>
      </c>
      <c r="Y72" s="1">
        <v>49.142000000000003</v>
      </c>
      <c r="Z72" s="1">
        <v>42.149799999999999</v>
      </c>
      <c r="AA72" s="1">
        <v>32.319400000000002</v>
      </c>
      <c r="AB72" s="1">
        <v>40.021599999999999</v>
      </c>
      <c r="AC72" s="1">
        <v>48.522199999999998</v>
      </c>
      <c r="AD72" s="1" t="s">
        <v>88</v>
      </c>
      <c r="AE72" s="1">
        <f t="shared" si="31"/>
        <v>84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42</v>
      </c>
      <c r="C73" s="1">
        <v>569</v>
      </c>
      <c r="D73" s="1">
        <v>190</v>
      </c>
      <c r="E73" s="1">
        <v>419</v>
      </c>
      <c r="F73" s="1">
        <v>52</v>
      </c>
      <c r="G73" s="6">
        <v>0.45</v>
      </c>
      <c r="H73" s="1">
        <v>50</v>
      </c>
      <c r="I73" s="1" t="s">
        <v>35</v>
      </c>
      <c r="J73" s="1">
        <v>398</v>
      </c>
      <c r="K73" s="1">
        <f t="shared" si="33"/>
        <v>21</v>
      </c>
      <c r="L73" s="1"/>
      <c r="M73" s="1"/>
      <c r="N73" s="1">
        <v>637.19999999999993</v>
      </c>
      <c r="O73" s="1">
        <v>104.2</v>
      </c>
      <c r="P73" s="1"/>
      <c r="Q73" s="1">
        <f t="shared" si="34"/>
        <v>83.8</v>
      </c>
      <c r="R73" s="5">
        <f t="shared" si="29"/>
        <v>212.19999999999993</v>
      </c>
      <c r="S73" s="5">
        <f t="shared" si="32"/>
        <v>212.19999999999993</v>
      </c>
      <c r="T73" s="5"/>
      <c r="U73" s="1"/>
      <c r="V73" s="1">
        <f t="shared" si="30"/>
        <v>12</v>
      </c>
      <c r="W73" s="1">
        <f t="shared" si="35"/>
        <v>9.4677804295942725</v>
      </c>
      <c r="X73" s="1">
        <v>96.8</v>
      </c>
      <c r="Y73" s="1">
        <v>91.8</v>
      </c>
      <c r="Z73" s="1">
        <v>68.400000000000006</v>
      </c>
      <c r="AA73" s="1">
        <v>61.4</v>
      </c>
      <c r="AB73" s="1">
        <v>67.8</v>
      </c>
      <c r="AC73" s="1">
        <v>60.8</v>
      </c>
      <c r="AD73" s="1" t="s">
        <v>112</v>
      </c>
      <c r="AE73" s="1">
        <f t="shared" si="31"/>
        <v>95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34</v>
      </c>
      <c r="C74" s="1">
        <v>1054.932</v>
      </c>
      <c r="D74" s="1">
        <v>529.57500000000005</v>
      </c>
      <c r="E74" s="1">
        <v>928.59699999999998</v>
      </c>
      <c r="F74" s="1">
        <v>456.82400000000001</v>
      </c>
      <c r="G74" s="6">
        <v>1</v>
      </c>
      <c r="H74" s="1">
        <v>50</v>
      </c>
      <c r="I74" s="1" t="s">
        <v>35</v>
      </c>
      <c r="J74" s="1">
        <v>888.55</v>
      </c>
      <c r="K74" s="1">
        <f t="shared" si="33"/>
        <v>40.047000000000025</v>
      </c>
      <c r="L74" s="1"/>
      <c r="M74" s="1"/>
      <c r="N74" s="1">
        <v>500</v>
      </c>
      <c r="O74" s="1">
        <v>761.43299999999988</v>
      </c>
      <c r="P74" s="1"/>
      <c r="Q74" s="1">
        <f t="shared" si="34"/>
        <v>185.71940000000001</v>
      </c>
      <c r="R74" s="5">
        <f t="shared" si="29"/>
        <v>510.37580000000031</v>
      </c>
      <c r="S74" s="5">
        <v>400</v>
      </c>
      <c r="T74" s="5">
        <v>250</v>
      </c>
      <c r="U74" s="1" t="s">
        <v>151</v>
      </c>
      <c r="V74" s="1">
        <f t="shared" si="30"/>
        <v>11.405685135747801</v>
      </c>
      <c r="W74" s="1">
        <f t="shared" si="35"/>
        <v>9.251898293877753</v>
      </c>
      <c r="X74" s="1">
        <v>183.57</v>
      </c>
      <c r="Y74" s="1">
        <v>158.76159999999999</v>
      </c>
      <c r="Z74" s="1">
        <v>143.0538</v>
      </c>
      <c r="AA74" s="1">
        <v>136.31620000000001</v>
      </c>
      <c r="AB74" s="1">
        <v>134.83099999999999</v>
      </c>
      <c r="AC74" s="1">
        <v>118.05459999999999</v>
      </c>
      <c r="AD74" s="1"/>
      <c r="AE74" s="1">
        <f t="shared" si="31"/>
        <v>400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34</v>
      </c>
      <c r="C75" s="1">
        <v>81.412999999999997</v>
      </c>
      <c r="D75" s="1">
        <v>164.46299999999999</v>
      </c>
      <c r="E75" s="1">
        <v>78.69</v>
      </c>
      <c r="F75" s="1">
        <v>157.024</v>
      </c>
      <c r="G75" s="6">
        <v>1</v>
      </c>
      <c r="H75" s="1">
        <v>50</v>
      </c>
      <c r="I75" s="1" t="s">
        <v>35</v>
      </c>
      <c r="J75" s="1">
        <v>135</v>
      </c>
      <c r="K75" s="1">
        <f t="shared" si="33"/>
        <v>-56.31</v>
      </c>
      <c r="L75" s="1"/>
      <c r="M75" s="1"/>
      <c r="N75" s="1">
        <v>59.699600000000054</v>
      </c>
      <c r="O75" s="1">
        <v>0</v>
      </c>
      <c r="P75" s="1"/>
      <c r="Q75" s="1">
        <f t="shared" si="34"/>
        <v>15.738</v>
      </c>
      <c r="R75" s="5"/>
      <c r="S75" s="5">
        <f t="shared" si="32"/>
        <v>0</v>
      </c>
      <c r="T75" s="5"/>
      <c r="U75" s="1"/>
      <c r="V75" s="1">
        <f t="shared" si="30"/>
        <v>13.770720548989711</v>
      </c>
      <c r="W75" s="1">
        <f t="shared" si="35"/>
        <v>13.770720548989711</v>
      </c>
      <c r="X75" s="1">
        <v>16.057600000000001</v>
      </c>
      <c r="Y75" s="1">
        <v>23.767800000000001</v>
      </c>
      <c r="Z75" s="1">
        <v>23.507400000000001</v>
      </c>
      <c r="AA75" s="1">
        <v>15.6168</v>
      </c>
      <c r="AB75" s="1">
        <v>15.058</v>
      </c>
      <c r="AC75" s="1">
        <v>18.868200000000002</v>
      </c>
      <c r="AD75" s="1"/>
      <c r="AE75" s="1">
        <f t="shared" si="3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42</v>
      </c>
      <c r="C76" s="1">
        <v>1286</v>
      </c>
      <c r="D76" s="1">
        <v>1008</v>
      </c>
      <c r="E76" s="1">
        <v>1164</v>
      </c>
      <c r="F76" s="1">
        <v>1001</v>
      </c>
      <c r="G76" s="6">
        <v>0.4</v>
      </c>
      <c r="H76" s="1">
        <v>40</v>
      </c>
      <c r="I76" s="1" t="s">
        <v>35</v>
      </c>
      <c r="J76" s="1">
        <v>1165</v>
      </c>
      <c r="K76" s="1">
        <f t="shared" si="33"/>
        <v>-1</v>
      </c>
      <c r="L76" s="1"/>
      <c r="M76" s="1"/>
      <c r="N76" s="1">
        <v>257.19999999999982</v>
      </c>
      <c r="O76" s="1">
        <v>600</v>
      </c>
      <c r="P76" s="1">
        <v>500</v>
      </c>
      <c r="Q76" s="1">
        <f t="shared" si="34"/>
        <v>232.8</v>
      </c>
      <c r="R76" s="5">
        <f t="shared" si="29"/>
        <v>435.40000000000055</v>
      </c>
      <c r="S76" s="5">
        <f t="shared" si="32"/>
        <v>435.40000000000055</v>
      </c>
      <c r="T76" s="5"/>
      <c r="U76" s="1"/>
      <c r="V76" s="1">
        <f t="shared" si="30"/>
        <v>12.000000000000002</v>
      </c>
      <c r="W76" s="1">
        <f t="shared" si="35"/>
        <v>10.129725085910652</v>
      </c>
      <c r="X76" s="1">
        <v>235.2</v>
      </c>
      <c r="Y76" s="1">
        <v>201.6</v>
      </c>
      <c r="Z76" s="1">
        <v>208</v>
      </c>
      <c r="AA76" s="1">
        <v>180</v>
      </c>
      <c r="AB76" s="1">
        <v>173.6</v>
      </c>
      <c r="AC76" s="1">
        <v>160.19999999999999</v>
      </c>
      <c r="AD76" s="1"/>
      <c r="AE76" s="1">
        <f t="shared" si="31"/>
        <v>174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42</v>
      </c>
      <c r="C77" s="1">
        <v>1132</v>
      </c>
      <c r="D77" s="1">
        <v>864</v>
      </c>
      <c r="E77" s="1">
        <v>1062</v>
      </c>
      <c r="F77" s="1">
        <v>834</v>
      </c>
      <c r="G77" s="6">
        <v>0.4</v>
      </c>
      <c r="H77" s="1">
        <v>40</v>
      </c>
      <c r="I77" s="1" t="s">
        <v>35</v>
      </c>
      <c r="J77" s="1">
        <v>1061</v>
      </c>
      <c r="K77" s="1">
        <f t="shared" si="33"/>
        <v>1</v>
      </c>
      <c r="L77" s="1"/>
      <c r="M77" s="1"/>
      <c r="N77" s="1">
        <v>176.60000000000039</v>
      </c>
      <c r="O77" s="1">
        <v>625</v>
      </c>
      <c r="P77" s="1">
        <v>500</v>
      </c>
      <c r="Q77" s="1">
        <f t="shared" si="34"/>
        <v>212.4</v>
      </c>
      <c r="R77" s="5">
        <f t="shared" si="29"/>
        <v>413.19999999999982</v>
      </c>
      <c r="S77" s="5">
        <f t="shared" si="32"/>
        <v>413.19999999999982</v>
      </c>
      <c r="T77" s="5"/>
      <c r="U77" s="1"/>
      <c r="V77" s="1">
        <f t="shared" si="30"/>
        <v>12</v>
      </c>
      <c r="W77" s="1">
        <f t="shared" si="35"/>
        <v>10.05461393596987</v>
      </c>
      <c r="X77" s="1">
        <v>212.8</v>
      </c>
      <c r="Y77" s="1">
        <v>171.8</v>
      </c>
      <c r="Z77" s="1">
        <v>181</v>
      </c>
      <c r="AA77" s="1">
        <v>156.80000000000001</v>
      </c>
      <c r="AB77" s="1">
        <v>148</v>
      </c>
      <c r="AC77" s="1">
        <v>157.19999999999999</v>
      </c>
      <c r="AD77" s="1"/>
      <c r="AE77" s="1">
        <f t="shared" si="31"/>
        <v>165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42</v>
      </c>
      <c r="C78" s="1">
        <v>16</v>
      </c>
      <c r="D78" s="1"/>
      <c r="E78" s="1">
        <v>2</v>
      </c>
      <c r="F78" s="1">
        <v>13</v>
      </c>
      <c r="G78" s="6">
        <v>0.45</v>
      </c>
      <c r="H78" s="1">
        <v>50</v>
      </c>
      <c r="I78" s="1" t="s">
        <v>35</v>
      </c>
      <c r="J78" s="1">
        <v>21</v>
      </c>
      <c r="K78" s="1">
        <f t="shared" si="33"/>
        <v>-19</v>
      </c>
      <c r="L78" s="1"/>
      <c r="M78" s="1"/>
      <c r="N78" s="1">
        <v>0</v>
      </c>
      <c r="O78" s="1">
        <v>0</v>
      </c>
      <c r="P78" s="1"/>
      <c r="Q78" s="1">
        <f t="shared" si="34"/>
        <v>0.4</v>
      </c>
      <c r="R78" s="5"/>
      <c r="S78" s="5">
        <f t="shared" si="32"/>
        <v>0</v>
      </c>
      <c r="T78" s="5"/>
      <c r="U78" s="1"/>
      <c r="V78" s="1">
        <f t="shared" si="30"/>
        <v>32.5</v>
      </c>
      <c r="W78" s="1">
        <f t="shared" si="35"/>
        <v>32.5</v>
      </c>
      <c r="X78" s="1">
        <v>0.6</v>
      </c>
      <c r="Y78" s="1">
        <v>0.4</v>
      </c>
      <c r="Z78" s="1">
        <v>1.4</v>
      </c>
      <c r="AA78" s="1">
        <v>1.2</v>
      </c>
      <c r="AB78" s="1">
        <v>0</v>
      </c>
      <c r="AC78" s="1">
        <v>0</v>
      </c>
      <c r="AD78" s="1"/>
      <c r="AE78" s="1">
        <f t="shared" si="3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118</v>
      </c>
      <c r="B79" s="11" t="s">
        <v>42</v>
      </c>
      <c r="C79" s="11">
        <v>494</v>
      </c>
      <c r="D79" s="19">
        <v>42</v>
      </c>
      <c r="E79" s="18">
        <v>329</v>
      </c>
      <c r="F79" s="18">
        <v>-9</v>
      </c>
      <c r="G79" s="12">
        <v>0</v>
      </c>
      <c r="H79" s="11">
        <v>40</v>
      </c>
      <c r="I79" s="11" t="s">
        <v>43</v>
      </c>
      <c r="J79" s="11">
        <v>370</v>
      </c>
      <c r="K79" s="11">
        <f t="shared" si="33"/>
        <v>-41</v>
      </c>
      <c r="L79" s="11"/>
      <c r="M79" s="11"/>
      <c r="N79" s="11"/>
      <c r="O79" s="11"/>
      <c r="P79" s="11"/>
      <c r="Q79" s="11">
        <f t="shared" si="34"/>
        <v>65.8</v>
      </c>
      <c r="R79" s="13"/>
      <c r="S79" s="13"/>
      <c r="T79" s="13"/>
      <c r="U79" s="11"/>
      <c r="V79" s="11">
        <f t="shared" ref="V79:V101" si="36">(F79+N79+O79+P79+R79)/Q79</f>
        <v>-0.13677811550151978</v>
      </c>
      <c r="W79" s="11">
        <f t="shared" si="35"/>
        <v>-0.13677811550151978</v>
      </c>
      <c r="X79" s="11">
        <v>66.2</v>
      </c>
      <c r="Y79" s="11">
        <v>63.8</v>
      </c>
      <c r="Z79" s="11">
        <v>48.4</v>
      </c>
      <c r="AA79" s="11">
        <v>50</v>
      </c>
      <c r="AB79" s="11">
        <v>45.8</v>
      </c>
      <c r="AC79" s="11">
        <v>40</v>
      </c>
      <c r="AD79" s="11" t="s">
        <v>119</v>
      </c>
      <c r="AE79" s="11">
        <f t="shared" ref="AE79:AE101" si="37">ROUND(R79*G79,0)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120</v>
      </c>
      <c r="B80" s="1" t="s">
        <v>42</v>
      </c>
      <c r="C80" s="1"/>
      <c r="D80" s="1"/>
      <c r="E80" s="18">
        <f>E79</f>
        <v>329</v>
      </c>
      <c r="F80" s="18">
        <f>F79</f>
        <v>-9</v>
      </c>
      <c r="G80" s="6">
        <v>0.4</v>
      </c>
      <c r="H80" s="1">
        <v>40</v>
      </c>
      <c r="I80" s="1" t="s">
        <v>35</v>
      </c>
      <c r="J80" s="1"/>
      <c r="K80" s="1">
        <f t="shared" si="33"/>
        <v>329</v>
      </c>
      <c r="L80" s="1"/>
      <c r="M80" s="1"/>
      <c r="N80" s="1">
        <v>442.19999999999987</v>
      </c>
      <c r="O80" s="1">
        <v>53.900000000000148</v>
      </c>
      <c r="P80" s="1"/>
      <c r="Q80" s="1">
        <f t="shared" si="34"/>
        <v>65.8</v>
      </c>
      <c r="R80" s="5">
        <f t="shared" ref="R80:R87" si="38">12*Q80-P80-O80-N80-F80</f>
        <v>302.49999999999994</v>
      </c>
      <c r="S80" s="5">
        <f t="shared" ref="S80:S90" si="39">R80</f>
        <v>302.49999999999994</v>
      </c>
      <c r="T80" s="5"/>
      <c r="U80" s="1"/>
      <c r="V80" s="1">
        <f t="shared" ref="V80:V90" si="40">(F80+N80+O80+P80+S80)/Q80</f>
        <v>12</v>
      </c>
      <c r="W80" s="1">
        <f t="shared" si="35"/>
        <v>7.4027355623100313</v>
      </c>
      <c r="X80" s="1">
        <v>66.2</v>
      </c>
      <c r="Y80" s="1">
        <v>63.8</v>
      </c>
      <c r="Z80" s="1">
        <v>48.4</v>
      </c>
      <c r="AA80" s="1">
        <v>50</v>
      </c>
      <c r="AB80" s="1">
        <v>45.8</v>
      </c>
      <c r="AC80" s="1">
        <v>40</v>
      </c>
      <c r="AD80" s="1" t="s">
        <v>121</v>
      </c>
      <c r="AE80" s="1">
        <f t="shared" ref="AE80:AE90" si="41">ROUND(S80*G80,0)</f>
        <v>121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34</v>
      </c>
      <c r="C81" s="1">
        <v>1165.405</v>
      </c>
      <c r="D81" s="1"/>
      <c r="E81" s="1">
        <v>589.90599999999995</v>
      </c>
      <c r="F81" s="1">
        <v>429.76600000000002</v>
      </c>
      <c r="G81" s="6">
        <v>1</v>
      </c>
      <c r="H81" s="1">
        <v>40</v>
      </c>
      <c r="I81" s="1" t="s">
        <v>35</v>
      </c>
      <c r="J81" s="1">
        <v>567.25</v>
      </c>
      <c r="K81" s="1">
        <f t="shared" si="33"/>
        <v>22.655999999999949</v>
      </c>
      <c r="L81" s="1"/>
      <c r="M81" s="1"/>
      <c r="N81" s="1">
        <v>180</v>
      </c>
      <c r="O81" s="1">
        <v>400</v>
      </c>
      <c r="P81" s="1">
        <v>300</v>
      </c>
      <c r="Q81" s="1">
        <f t="shared" si="34"/>
        <v>117.98119999999999</v>
      </c>
      <c r="R81" s="5">
        <f t="shared" si="38"/>
        <v>106.00839999999977</v>
      </c>
      <c r="S81" s="5">
        <f t="shared" si="39"/>
        <v>106.00839999999977</v>
      </c>
      <c r="T81" s="5"/>
      <c r="U81" s="1"/>
      <c r="V81" s="1">
        <f t="shared" si="40"/>
        <v>12</v>
      </c>
      <c r="W81" s="1">
        <f t="shared" si="35"/>
        <v>11.101480574871253</v>
      </c>
      <c r="X81" s="1">
        <v>131.41460000000001</v>
      </c>
      <c r="Y81" s="1">
        <v>101.0796</v>
      </c>
      <c r="Z81" s="1">
        <v>87.287599999999998</v>
      </c>
      <c r="AA81" s="1">
        <v>126.2166</v>
      </c>
      <c r="AB81" s="1">
        <v>127.9528</v>
      </c>
      <c r="AC81" s="1">
        <v>95.945999999999998</v>
      </c>
      <c r="AD81" s="1"/>
      <c r="AE81" s="1">
        <f t="shared" si="41"/>
        <v>106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34</v>
      </c>
      <c r="C82" s="1">
        <v>772.32</v>
      </c>
      <c r="D82" s="1"/>
      <c r="E82" s="1">
        <v>468.44</v>
      </c>
      <c r="F82" s="1">
        <v>189.011</v>
      </c>
      <c r="G82" s="6">
        <v>1</v>
      </c>
      <c r="H82" s="1">
        <v>40</v>
      </c>
      <c r="I82" s="1" t="s">
        <v>35</v>
      </c>
      <c r="J82" s="1">
        <v>446.4</v>
      </c>
      <c r="K82" s="1">
        <f t="shared" si="33"/>
        <v>22.04000000000002</v>
      </c>
      <c r="L82" s="1"/>
      <c r="M82" s="1"/>
      <c r="N82" s="1">
        <v>160</v>
      </c>
      <c r="O82" s="1">
        <v>525.32610000000011</v>
      </c>
      <c r="P82" s="1"/>
      <c r="Q82" s="1">
        <f t="shared" si="34"/>
        <v>93.688000000000002</v>
      </c>
      <c r="R82" s="5">
        <f t="shared" si="38"/>
        <v>249.91889999999998</v>
      </c>
      <c r="S82" s="5">
        <f t="shared" si="39"/>
        <v>249.91889999999998</v>
      </c>
      <c r="T82" s="5"/>
      <c r="U82" s="1"/>
      <c r="V82" s="1">
        <f t="shared" si="40"/>
        <v>12</v>
      </c>
      <c r="W82" s="1">
        <f t="shared" si="35"/>
        <v>9.3324342498505679</v>
      </c>
      <c r="X82" s="1">
        <v>93.914200000000008</v>
      </c>
      <c r="Y82" s="1">
        <v>69.314800000000005</v>
      </c>
      <c r="Z82" s="1">
        <v>62.502800000000001</v>
      </c>
      <c r="AA82" s="1">
        <v>83.615799999999993</v>
      </c>
      <c r="AB82" s="1">
        <v>84.705600000000004</v>
      </c>
      <c r="AC82" s="1">
        <v>67.573599999999999</v>
      </c>
      <c r="AD82" s="1"/>
      <c r="AE82" s="1">
        <f t="shared" si="41"/>
        <v>250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42</v>
      </c>
      <c r="C83" s="1">
        <v>656</v>
      </c>
      <c r="D83" s="1">
        <v>90</v>
      </c>
      <c r="E83" s="1">
        <v>412</v>
      </c>
      <c r="F83" s="1">
        <v>180</v>
      </c>
      <c r="G83" s="6">
        <v>0.37</v>
      </c>
      <c r="H83" s="1">
        <v>50</v>
      </c>
      <c r="I83" s="1" t="s">
        <v>35</v>
      </c>
      <c r="J83" s="1">
        <v>408</v>
      </c>
      <c r="K83" s="1">
        <f t="shared" si="33"/>
        <v>4</v>
      </c>
      <c r="L83" s="1"/>
      <c r="M83" s="1"/>
      <c r="N83" s="1">
        <v>171.2</v>
      </c>
      <c r="O83" s="1">
        <v>263.90000000000009</v>
      </c>
      <c r="P83" s="1"/>
      <c r="Q83" s="1">
        <f t="shared" si="34"/>
        <v>82.4</v>
      </c>
      <c r="R83" s="5">
        <f t="shared" si="38"/>
        <v>373.70000000000005</v>
      </c>
      <c r="S83" s="5">
        <f t="shared" si="39"/>
        <v>373.70000000000005</v>
      </c>
      <c r="T83" s="5"/>
      <c r="U83" s="1"/>
      <c r="V83" s="1">
        <f t="shared" si="40"/>
        <v>12.000000000000002</v>
      </c>
      <c r="W83" s="1">
        <f t="shared" si="35"/>
        <v>7.4648058252427196</v>
      </c>
      <c r="X83" s="1">
        <v>76.2</v>
      </c>
      <c r="Y83" s="1">
        <v>63.4</v>
      </c>
      <c r="Z83" s="1">
        <v>67.599999999999994</v>
      </c>
      <c r="AA83" s="1">
        <v>67</v>
      </c>
      <c r="AB83" s="1">
        <v>58.4</v>
      </c>
      <c r="AC83" s="1">
        <v>43.8</v>
      </c>
      <c r="AD83" s="1"/>
      <c r="AE83" s="1">
        <f t="shared" si="41"/>
        <v>138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42</v>
      </c>
      <c r="C84" s="1">
        <v>334</v>
      </c>
      <c r="D84" s="1"/>
      <c r="E84" s="1">
        <v>65</v>
      </c>
      <c r="F84" s="1">
        <v>-8</v>
      </c>
      <c r="G84" s="6">
        <v>0.6</v>
      </c>
      <c r="H84" s="1">
        <v>55</v>
      </c>
      <c r="I84" s="1" t="s">
        <v>35</v>
      </c>
      <c r="J84" s="1">
        <v>282</v>
      </c>
      <c r="K84" s="1">
        <f t="shared" si="33"/>
        <v>-217</v>
      </c>
      <c r="L84" s="1"/>
      <c r="M84" s="1"/>
      <c r="N84" s="1">
        <v>388.4</v>
      </c>
      <c r="O84" s="1">
        <v>137.30000000000001</v>
      </c>
      <c r="P84" s="1"/>
      <c r="Q84" s="1">
        <f t="shared" si="34"/>
        <v>13</v>
      </c>
      <c r="R84" s="5"/>
      <c r="S84" s="5">
        <f t="shared" si="39"/>
        <v>0</v>
      </c>
      <c r="T84" s="5"/>
      <c r="U84" s="1"/>
      <c r="V84" s="1">
        <f t="shared" si="40"/>
        <v>39.823076923076925</v>
      </c>
      <c r="W84" s="1">
        <f t="shared" si="35"/>
        <v>39.823076923076925</v>
      </c>
      <c r="X84" s="1">
        <v>55.4</v>
      </c>
      <c r="Y84" s="1">
        <v>55.8</v>
      </c>
      <c r="Z84" s="1">
        <v>0.6</v>
      </c>
      <c r="AA84" s="1">
        <v>0</v>
      </c>
      <c r="AB84" s="1">
        <v>30</v>
      </c>
      <c r="AC84" s="1">
        <v>31.2</v>
      </c>
      <c r="AD84" s="1"/>
      <c r="AE84" s="1">
        <f t="shared" si="4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42</v>
      </c>
      <c r="C85" s="1">
        <v>282</v>
      </c>
      <c r="D85" s="1">
        <v>84</v>
      </c>
      <c r="E85" s="1">
        <v>171</v>
      </c>
      <c r="F85" s="1">
        <v>99</v>
      </c>
      <c r="G85" s="6">
        <v>0.4</v>
      </c>
      <c r="H85" s="1">
        <v>50</v>
      </c>
      <c r="I85" s="1" t="s">
        <v>35</v>
      </c>
      <c r="J85" s="1">
        <v>175</v>
      </c>
      <c r="K85" s="1">
        <f t="shared" si="33"/>
        <v>-4</v>
      </c>
      <c r="L85" s="1"/>
      <c r="M85" s="1"/>
      <c r="N85" s="1">
        <v>124.2</v>
      </c>
      <c r="O85" s="1">
        <v>15.100000000000019</v>
      </c>
      <c r="P85" s="1"/>
      <c r="Q85" s="1">
        <f t="shared" si="34"/>
        <v>34.200000000000003</v>
      </c>
      <c r="R85" s="5">
        <f t="shared" si="38"/>
        <v>172.10000000000002</v>
      </c>
      <c r="S85" s="5">
        <f t="shared" si="39"/>
        <v>172.10000000000002</v>
      </c>
      <c r="T85" s="5"/>
      <c r="U85" s="1"/>
      <c r="V85" s="1">
        <f t="shared" si="40"/>
        <v>12</v>
      </c>
      <c r="W85" s="1">
        <f t="shared" si="35"/>
        <v>6.9678362573099415</v>
      </c>
      <c r="X85" s="1">
        <v>32.6</v>
      </c>
      <c r="Y85" s="1">
        <v>32.6</v>
      </c>
      <c r="Z85" s="1">
        <v>33</v>
      </c>
      <c r="AA85" s="1">
        <v>28.6</v>
      </c>
      <c r="AB85" s="1">
        <v>28.2</v>
      </c>
      <c r="AC85" s="1">
        <v>25.2</v>
      </c>
      <c r="AD85" s="1"/>
      <c r="AE85" s="1">
        <f t="shared" si="41"/>
        <v>69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42</v>
      </c>
      <c r="C86" s="1">
        <v>396</v>
      </c>
      <c r="D86" s="1"/>
      <c r="E86" s="1">
        <v>182</v>
      </c>
      <c r="F86" s="1">
        <v>33</v>
      </c>
      <c r="G86" s="6">
        <v>0.35</v>
      </c>
      <c r="H86" s="1">
        <v>50</v>
      </c>
      <c r="I86" s="1" t="s">
        <v>35</v>
      </c>
      <c r="J86" s="1">
        <v>185</v>
      </c>
      <c r="K86" s="1">
        <f t="shared" si="33"/>
        <v>-3</v>
      </c>
      <c r="L86" s="1"/>
      <c r="M86" s="1"/>
      <c r="N86" s="1">
        <v>358.59999999999991</v>
      </c>
      <c r="O86" s="1">
        <v>0</v>
      </c>
      <c r="P86" s="1"/>
      <c r="Q86" s="1">
        <f t="shared" si="34"/>
        <v>36.4</v>
      </c>
      <c r="R86" s="5">
        <f t="shared" si="38"/>
        <v>45.200000000000045</v>
      </c>
      <c r="S86" s="5">
        <f t="shared" si="39"/>
        <v>45.200000000000045</v>
      </c>
      <c r="T86" s="5"/>
      <c r="U86" s="1"/>
      <c r="V86" s="1">
        <f t="shared" si="40"/>
        <v>12</v>
      </c>
      <c r="W86" s="1">
        <f t="shared" si="35"/>
        <v>10.758241758241756</v>
      </c>
      <c r="X86" s="1">
        <v>45</v>
      </c>
      <c r="Y86" s="1">
        <v>47.8</v>
      </c>
      <c r="Z86" s="1">
        <v>29.4</v>
      </c>
      <c r="AA86" s="1">
        <v>37</v>
      </c>
      <c r="AB86" s="1">
        <v>37.799999999999997</v>
      </c>
      <c r="AC86" s="1">
        <v>26.4</v>
      </c>
      <c r="AD86" s="1"/>
      <c r="AE86" s="1">
        <f t="shared" si="41"/>
        <v>16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42</v>
      </c>
      <c r="C87" s="1">
        <v>881</v>
      </c>
      <c r="D87" s="1"/>
      <c r="E87" s="1">
        <v>325</v>
      </c>
      <c r="F87" s="1">
        <v>208</v>
      </c>
      <c r="G87" s="6">
        <v>0.6</v>
      </c>
      <c r="H87" s="1">
        <v>55</v>
      </c>
      <c r="I87" s="1" t="s">
        <v>35</v>
      </c>
      <c r="J87" s="1">
        <v>327</v>
      </c>
      <c r="K87" s="1">
        <f t="shared" si="33"/>
        <v>-2</v>
      </c>
      <c r="L87" s="1"/>
      <c r="M87" s="1"/>
      <c r="N87" s="1">
        <v>489.40000000000009</v>
      </c>
      <c r="O87" s="1">
        <v>0</v>
      </c>
      <c r="P87" s="1"/>
      <c r="Q87" s="1">
        <f t="shared" si="34"/>
        <v>65</v>
      </c>
      <c r="R87" s="5">
        <f t="shared" si="38"/>
        <v>82.599999999999909</v>
      </c>
      <c r="S87" s="5">
        <f t="shared" si="39"/>
        <v>82.599999999999909</v>
      </c>
      <c r="T87" s="5"/>
      <c r="U87" s="1"/>
      <c r="V87" s="1">
        <f t="shared" si="40"/>
        <v>12</v>
      </c>
      <c r="W87" s="1">
        <f t="shared" si="35"/>
        <v>10.729230769230771</v>
      </c>
      <c r="X87" s="1">
        <v>79.400000000000006</v>
      </c>
      <c r="Y87" s="1">
        <v>85.2</v>
      </c>
      <c r="Z87" s="1">
        <v>76</v>
      </c>
      <c r="AA87" s="1">
        <v>79.599999999999994</v>
      </c>
      <c r="AB87" s="1">
        <v>74.599999999999994</v>
      </c>
      <c r="AC87" s="1">
        <v>68.599999999999994</v>
      </c>
      <c r="AD87" s="1" t="s">
        <v>88</v>
      </c>
      <c r="AE87" s="1">
        <f t="shared" si="41"/>
        <v>50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42</v>
      </c>
      <c r="C88" s="1">
        <v>40</v>
      </c>
      <c r="D88" s="1"/>
      <c r="E88" s="1">
        <v>1</v>
      </c>
      <c r="F88" s="1">
        <v>3</v>
      </c>
      <c r="G88" s="6">
        <v>0.4</v>
      </c>
      <c r="H88" s="1">
        <v>30</v>
      </c>
      <c r="I88" s="1" t="s">
        <v>35</v>
      </c>
      <c r="J88" s="1">
        <v>74</v>
      </c>
      <c r="K88" s="1">
        <f t="shared" si="33"/>
        <v>-73</v>
      </c>
      <c r="L88" s="1"/>
      <c r="M88" s="1"/>
      <c r="N88" s="1">
        <v>20</v>
      </c>
      <c r="O88" s="1">
        <v>44.400000000000013</v>
      </c>
      <c r="P88" s="1"/>
      <c r="Q88" s="1">
        <f t="shared" si="34"/>
        <v>0.2</v>
      </c>
      <c r="R88" s="5"/>
      <c r="S88" s="5">
        <f t="shared" si="39"/>
        <v>0</v>
      </c>
      <c r="T88" s="5"/>
      <c r="U88" s="1"/>
      <c r="V88" s="1">
        <f t="shared" si="40"/>
        <v>337</v>
      </c>
      <c r="W88" s="1">
        <f t="shared" si="35"/>
        <v>337</v>
      </c>
      <c r="X88" s="1">
        <v>7.2</v>
      </c>
      <c r="Y88" s="1">
        <v>8.8000000000000007</v>
      </c>
      <c r="Z88" s="1">
        <v>1.6</v>
      </c>
      <c r="AA88" s="1">
        <v>0.8</v>
      </c>
      <c r="AB88" s="1">
        <v>0.8</v>
      </c>
      <c r="AC88" s="1">
        <v>0</v>
      </c>
      <c r="AD88" s="1"/>
      <c r="AE88" s="1">
        <f t="shared" si="41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42</v>
      </c>
      <c r="C89" s="1">
        <v>102</v>
      </c>
      <c r="D89" s="1"/>
      <c r="E89" s="1"/>
      <c r="F89" s="1">
        <v>18</v>
      </c>
      <c r="G89" s="6">
        <v>0.45</v>
      </c>
      <c r="H89" s="1">
        <v>40</v>
      </c>
      <c r="I89" s="1" t="s">
        <v>35</v>
      </c>
      <c r="J89" s="1">
        <v>90</v>
      </c>
      <c r="K89" s="1">
        <f t="shared" si="33"/>
        <v>-90</v>
      </c>
      <c r="L89" s="1"/>
      <c r="M89" s="1"/>
      <c r="N89" s="1">
        <v>97.199999999999989</v>
      </c>
      <c r="O89" s="1">
        <v>61.200000000000017</v>
      </c>
      <c r="P89" s="1"/>
      <c r="Q89" s="1">
        <f t="shared" si="34"/>
        <v>0</v>
      </c>
      <c r="R89" s="5"/>
      <c r="S89" s="5">
        <f t="shared" si="39"/>
        <v>0</v>
      </c>
      <c r="T89" s="5"/>
      <c r="U89" s="1"/>
      <c r="V89" s="1" t="e">
        <f t="shared" si="40"/>
        <v>#DIV/0!</v>
      </c>
      <c r="W89" s="1" t="e">
        <f t="shared" si="35"/>
        <v>#DIV/0!</v>
      </c>
      <c r="X89" s="1">
        <v>16.8</v>
      </c>
      <c r="Y89" s="1">
        <v>19.2</v>
      </c>
      <c r="Z89" s="1">
        <v>2.4</v>
      </c>
      <c r="AA89" s="1">
        <v>0</v>
      </c>
      <c r="AB89" s="1">
        <v>8.4</v>
      </c>
      <c r="AC89" s="1">
        <v>10.8</v>
      </c>
      <c r="AD89" s="1"/>
      <c r="AE89" s="1">
        <f t="shared" si="41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34</v>
      </c>
      <c r="C90" s="1">
        <v>230.21100000000001</v>
      </c>
      <c r="D90" s="1"/>
      <c r="E90" s="1">
        <v>45.357999999999997</v>
      </c>
      <c r="F90" s="1">
        <v>137.357</v>
      </c>
      <c r="G90" s="6">
        <v>1</v>
      </c>
      <c r="H90" s="1">
        <v>45</v>
      </c>
      <c r="I90" s="1" t="s">
        <v>35</v>
      </c>
      <c r="J90" s="1">
        <v>33.9</v>
      </c>
      <c r="K90" s="1">
        <f t="shared" si="33"/>
        <v>11.457999999999998</v>
      </c>
      <c r="L90" s="1"/>
      <c r="M90" s="1"/>
      <c r="N90" s="1">
        <v>0</v>
      </c>
      <c r="O90" s="1">
        <v>0</v>
      </c>
      <c r="P90" s="1"/>
      <c r="Q90" s="1">
        <f t="shared" si="34"/>
        <v>9.0716000000000001</v>
      </c>
      <c r="R90" s="5"/>
      <c r="S90" s="5">
        <f t="shared" si="39"/>
        <v>0</v>
      </c>
      <c r="T90" s="5"/>
      <c r="U90" s="1"/>
      <c r="V90" s="1">
        <f t="shared" si="40"/>
        <v>15.141430398165705</v>
      </c>
      <c r="W90" s="1">
        <f t="shared" si="35"/>
        <v>15.141430398165705</v>
      </c>
      <c r="X90" s="1">
        <v>9.1147999999999989</v>
      </c>
      <c r="Y90" s="1">
        <v>17.7852</v>
      </c>
      <c r="Z90" s="1">
        <v>15.196199999999999</v>
      </c>
      <c r="AA90" s="1">
        <v>6.5625999999999998</v>
      </c>
      <c r="AB90" s="1">
        <v>9.7680000000000007</v>
      </c>
      <c r="AC90" s="1">
        <v>-6.6044</v>
      </c>
      <c r="AD90" s="18" t="s">
        <v>44</v>
      </c>
      <c r="AE90" s="1">
        <f t="shared" si="41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1" t="s">
        <v>132</v>
      </c>
      <c r="B91" s="11" t="s">
        <v>42</v>
      </c>
      <c r="C91" s="11"/>
      <c r="D91" s="11">
        <v>4</v>
      </c>
      <c r="E91" s="11"/>
      <c r="F91" s="11"/>
      <c r="G91" s="12">
        <v>0</v>
      </c>
      <c r="H91" s="11" t="e">
        <v>#N/A</v>
      </c>
      <c r="I91" s="11" t="s">
        <v>43</v>
      </c>
      <c r="J91" s="11"/>
      <c r="K91" s="11">
        <f t="shared" si="33"/>
        <v>0</v>
      </c>
      <c r="L91" s="11"/>
      <c r="M91" s="11"/>
      <c r="N91" s="11"/>
      <c r="O91" s="11"/>
      <c r="P91" s="11"/>
      <c r="Q91" s="11">
        <f t="shared" si="34"/>
        <v>0</v>
      </c>
      <c r="R91" s="13"/>
      <c r="S91" s="13"/>
      <c r="T91" s="13"/>
      <c r="U91" s="11"/>
      <c r="V91" s="11" t="e">
        <f t="shared" si="36"/>
        <v>#DIV/0!</v>
      </c>
      <c r="W91" s="11" t="e">
        <f t="shared" si="35"/>
        <v>#DIV/0!</v>
      </c>
      <c r="X91" s="11">
        <v>0.8</v>
      </c>
      <c r="Y91" s="11">
        <v>0.8</v>
      </c>
      <c r="Z91" s="11"/>
      <c r="AA91" s="11"/>
      <c r="AB91" s="11"/>
      <c r="AC91" s="11"/>
      <c r="AD91" s="11"/>
      <c r="AE91" s="11">
        <f t="shared" si="3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34</v>
      </c>
      <c r="C92" s="1">
        <v>432.22800000000001</v>
      </c>
      <c r="D92" s="1">
        <v>92.867000000000004</v>
      </c>
      <c r="E92" s="1">
        <v>340.09</v>
      </c>
      <c r="F92" s="1">
        <v>74.765000000000001</v>
      </c>
      <c r="G92" s="6">
        <v>1</v>
      </c>
      <c r="H92" s="1">
        <v>40</v>
      </c>
      <c r="I92" s="1" t="s">
        <v>35</v>
      </c>
      <c r="J92" s="1">
        <v>330.6</v>
      </c>
      <c r="K92" s="1">
        <f t="shared" si="33"/>
        <v>9.4899999999999523</v>
      </c>
      <c r="L92" s="1"/>
      <c r="M92" s="1"/>
      <c r="N92" s="1">
        <v>300</v>
      </c>
      <c r="O92" s="1">
        <v>323.10739999999998</v>
      </c>
      <c r="P92" s="1"/>
      <c r="Q92" s="1">
        <f t="shared" si="34"/>
        <v>68.018000000000001</v>
      </c>
      <c r="R92" s="5">
        <f t="shared" ref="R92:R94" si="42">12*Q92-P92-O92-N92-F92</f>
        <v>118.34360000000002</v>
      </c>
      <c r="S92" s="5">
        <f t="shared" ref="S92:S95" si="43">R92</f>
        <v>118.34360000000002</v>
      </c>
      <c r="T92" s="5"/>
      <c r="U92" s="1"/>
      <c r="V92" s="1">
        <f t="shared" ref="V92:V95" si="44">(F92+N92+O92+P92+S92)/Q92</f>
        <v>12</v>
      </c>
      <c r="W92" s="1">
        <f t="shared" si="35"/>
        <v>10.260113499367813</v>
      </c>
      <c r="X92" s="1">
        <v>73.974800000000002</v>
      </c>
      <c r="Y92" s="1">
        <v>61.009599999999999</v>
      </c>
      <c r="Z92" s="1">
        <v>47.5944</v>
      </c>
      <c r="AA92" s="1">
        <v>47.74</v>
      </c>
      <c r="AB92" s="1">
        <v>58.956000000000003</v>
      </c>
      <c r="AC92" s="1">
        <v>50.745399999999997</v>
      </c>
      <c r="AD92" s="1"/>
      <c r="AE92" s="1">
        <f t="shared" ref="AE92:AE95" si="45">ROUND(S92*G92,0)</f>
        <v>118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42</v>
      </c>
      <c r="C93" s="1">
        <v>20</v>
      </c>
      <c r="D93" s="1"/>
      <c r="E93" s="1"/>
      <c r="F93" s="1">
        <v>20</v>
      </c>
      <c r="G93" s="6">
        <v>0.35</v>
      </c>
      <c r="H93" s="1">
        <v>40</v>
      </c>
      <c r="I93" s="1" t="s">
        <v>35</v>
      </c>
      <c r="J93" s="1">
        <v>13</v>
      </c>
      <c r="K93" s="1">
        <f t="shared" si="33"/>
        <v>-13</v>
      </c>
      <c r="L93" s="1"/>
      <c r="M93" s="1"/>
      <c r="N93" s="1">
        <v>0</v>
      </c>
      <c r="O93" s="1">
        <v>0</v>
      </c>
      <c r="P93" s="1"/>
      <c r="Q93" s="1">
        <f t="shared" si="34"/>
        <v>0</v>
      </c>
      <c r="R93" s="5"/>
      <c r="S93" s="5">
        <f t="shared" si="43"/>
        <v>0</v>
      </c>
      <c r="T93" s="5"/>
      <c r="U93" s="1"/>
      <c r="V93" s="1" t="e">
        <f t="shared" si="44"/>
        <v>#DIV/0!</v>
      </c>
      <c r="W93" s="1" t="e">
        <f t="shared" si="35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0.8</v>
      </c>
      <c r="AD93" s="18" t="s">
        <v>44</v>
      </c>
      <c r="AE93" s="1">
        <f t="shared" si="4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135</v>
      </c>
      <c r="B94" s="1" t="s">
        <v>42</v>
      </c>
      <c r="C94" s="1"/>
      <c r="D94" s="1"/>
      <c r="E94" s="18">
        <f>E96</f>
        <v>16</v>
      </c>
      <c r="F94" s="18">
        <f>F96</f>
        <v>11</v>
      </c>
      <c r="G94" s="6">
        <v>0.35</v>
      </c>
      <c r="H94" s="1">
        <v>45</v>
      </c>
      <c r="I94" s="1" t="s">
        <v>35</v>
      </c>
      <c r="J94" s="1"/>
      <c r="K94" s="1">
        <f t="shared" si="33"/>
        <v>16</v>
      </c>
      <c r="L94" s="1"/>
      <c r="M94" s="1"/>
      <c r="N94" s="1">
        <v>0</v>
      </c>
      <c r="O94" s="1">
        <v>16.600000000000001</v>
      </c>
      <c r="P94" s="1"/>
      <c r="Q94" s="1">
        <f t="shared" si="34"/>
        <v>3.2</v>
      </c>
      <c r="R94" s="5">
        <f t="shared" si="42"/>
        <v>10.800000000000004</v>
      </c>
      <c r="S94" s="5">
        <f t="shared" si="43"/>
        <v>10.800000000000004</v>
      </c>
      <c r="T94" s="5"/>
      <c r="U94" s="1"/>
      <c r="V94" s="1">
        <f t="shared" si="44"/>
        <v>12.000000000000002</v>
      </c>
      <c r="W94" s="1">
        <f t="shared" si="35"/>
        <v>8.625</v>
      </c>
      <c r="X94" s="1">
        <v>3.2</v>
      </c>
      <c r="Y94" s="1">
        <v>1.8</v>
      </c>
      <c r="Z94" s="1">
        <v>1.2</v>
      </c>
      <c r="AA94" s="1">
        <v>1</v>
      </c>
      <c r="AB94" s="1">
        <v>1.4</v>
      </c>
      <c r="AC94" s="1">
        <v>2.4</v>
      </c>
      <c r="AD94" s="1" t="s">
        <v>136</v>
      </c>
      <c r="AE94" s="1">
        <f t="shared" si="45"/>
        <v>4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137</v>
      </c>
      <c r="B95" s="1" t="s">
        <v>42</v>
      </c>
      <c r="C95" s="1">
        <v>47</v>
      </c>
      <c r="D95" s="1">
        <v>5</v>
      </c>
      <c r="E95" s="1">
        <v>30</v>
      </c>
      <c r="F95" s="1">
        <v>5</v>
      </c>
      <c r="G95" s="6">
        <v>0.11</v>
      </c>
      <c r="H95" s="1">
        <v>150</v>
      </c>
      <c r="I95" s="1" t="s">
        <v>37</v>
      </c>
      <c r="J95" s="1">
        <v>43</v>
      </c>
      <c r="K95" s="1">
        <f t="shared" si="33"/>
        <v>-13</v>
      </c>
      <c r="L95" s="1"/>
      <c r="M95" s="1"/>
      <c r="N95" s="1">
        <v>41.599999999999987</v>
      </c>
      <c r="O95" s="1">
        <v>200</v>
      </c>
      <c r="P95" s="1"/>
      <c r="Q95" s="1">
        <f t="shared" si="34"/>
        <v>6</v>
      </c>
      <c r="R95" s="5"/>
      <c r="S95" s="5">
        <f t="shared" si="43"/>
        <v>0</v>
      </c>
      <c r="T95" s="5"/>
      <c r="U95" s="1"/>
      <c r="V95" s="1">
        <f t="shared" si="44"/>
        <v>41.1</v>
      </c>
      <c r="W95" s="1">
        <f t="shared" si="35"/>
        <v>41.1</v>
      </c>
      <c r="X95" s="1">
        <v>8.4</v>
      </c>
      <c r="Y95" s="1">
        <v>6.6</v>
      </c>
      <c r="Z95" s="1">
        <v>4.2</v>
      </c>
      <c r="AA95" s="1">
        <v>6</v>
      </c>
      <c r="AB95" s="1">
        <v>6</v>
      </c>
      <c r="AC95" s="1">
        <v>3.4</v>
      </c>
      <c r="AD95" s="1"/>
      <c r="AE95" s="1">
        <f t="shared" si="4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1" t="s">
        <v>138</v>
      </c>
      <c r="B96" s="11" t="s">
        <v>42</v>
      </c>
      <c r="C96" s="11">
        <v>33</v>
      </c>
      <c r="D96" s="11"/>
      <c r="E96" s="18">
        <v>16</v>
      </c>
      <c r="F96" s="18">
        <v>11</v>
      </c>
      <c r="G96" s="12">
        <v>0</v>
      </c>
      <c r="H96" s="11" t="e">
        <v>#N/A</v>
      </c>
      <c r="I96" s="11" t="s">
        <v>43</v>
      </c>
      <c r="J96" s="11">
        <v>16</v>
      </c>
      <c r="K96" s="11">
        <f t="shared" si="33"/>
        <v>0</v>
      </c>
      <c r="L96" s="11"/>
      <c r="M96" s="11"/>
      <c r="N96" s="11"/>
      <c r="O96" s="11"/>
      <c r="P96" s="11"/>
      <c r="Q96" s="11">
        <f t="shared" si="34"/>
        <v>3.2</v>
      </c>
      <c r="R96" s="13"/>
      <c r="S96" s="13"/>
      <c r="T96" s="13"/>
      <c r="U96" s="11"/>
      <c r="V96" s="11">
        <f t="shared" si="36"/>
        <v>3.4375</v>
      </c>
      <c r="W96" s="11">
        <f t="shared" si="35"/>
        <v>3.4375</v>
      </c>
      <c r="X96" s="11">
        <v>3.2</v>
      </c>
      <c r="Y96" s="11">
        <v>1.8</v>
      </c>
      <c r="Z96" s="11">
        <v>0.6</v>
      </c>
      <c r="AA96" s="11">
        <v>0.4</v>
      </c>
      <c r="AB96" s="11">
        <v>1.4</v>
      </c>
      <c r="AC96" s="11">
        <v>1.8</v>
      </c>
      <c r="AD96" s="11" t="s">
        <v>53</v>
      </c>
      <c r="AE96" s="11">
        <f t="shared" si="3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139</v>
      </c>
      <c r="B97" s="1" t="s">
        <v>34</v>
      </c>
      <c r="C97" s="1">
        <v>352.899</v>
      </c>
      <c r="D97" s="1">
        <v>156.88999999999999</v>
      </c>
      <c r="E97" s="1">
        <v>333.798</v>
      </c>
      <c r="F97" s="1">
        <v>122.583</v>
      </c>
      <c r="G97" s="6">
        <v>1</v>
      </c>
      <c r="H97" s="1">
        <v>50</v>
      </c>
      <c r="I97" s="1" t="s">
        <v>35</v>
      </c>
      <c r="J97" s="1">
        <v>310.10000000000002</v>
      </c>
      <c r="K97" s="1">
        <f t="shared" si="33"/>
        <v>23.697999999999979</v>
      </c>
      <c r="L97" s="1"/>
      <c r="M97" s="1"/>
      <c r="N97" s="1">
        <v>120</v>
      </c>
      <c r="O97" s="1">
        <v>360.48750000000001</v>
      </c>
      <c r="P97" s="1"/>
      <c r="Q97" s="1">
        <f t="shared" si="34"/>
        <v>66.759600000000006</v>
      </c>
      <c r="R97" s="5">
        <f t="shared" ref="R97:R100" si="46">12*Q97-P97-O97-N97-F97</f>
        <v>198.04470000000006</v>
      </c>
      <c r="S97" s="5">
        <f t="shared" ref="S97" si="47">R97</f>
        <v>198.04470000000006</v>
      </c>
      <c r="T97" s="5"/>
      <c r="U97" s="1"/>
      <c r="V97" s="1">
        <f t="shared" ref="V97:V100" si="48">(F97+N97+O97+P97+S97)/Q97</f>
        <v>12</v>
      </c>
      <c r="W97" s="1">
        <f t="shared" si="35"/>
        <v>9.0334648499991008</v>
      </c>
      <c r="X97" s="1">
        <v>63.863</v>
      </c>
      <c r="Y97" s="1">
        <v>48.276400000000002</v>
      </c>
      <c r="Z97" s="1">
        <v>45.756799999999998</v>
      </c>
      <c r="AA97" s="1">
        <v>43.233800000000002</v>
      </c>
      <c r="AB97" s="1">
        <v>46.08</v>
      </c>
      <c r="AC97" s="1">
        <v>32.118000000000002</v>
      </c>
      <c r="AD97" s="1"/>
      <c r="AE97" s="1">
        <f t="shared" ref="AE97:AE100" si="49">ROUND(S97*G97,0)</f>
        <v>198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140</v>
      </c>
      <c r="B98" s="1" t="s">
        <v>34</v>
      </c>
      <c r="C98" s="1">
        <v>152</v>
      </c>
      <c r="D98" s="1">
        <v>107.523</v>
      </c>
      <c r="E98" s="1">
        <v>187.84</v>
      </c>
      <c r="F98" s="1">
        <v>32.094999999999999</v>
      </c>
      <c r="G98" s="6">
        <v>1</v>
      </c>
      <c r="H98" s="1">
        <v>55</v>
      </c>
      <c r="I98" s="1" t="s">
        <v>35</v>
      </c>
      <c r="J98" s="1">
        <v>206.9</v>
      </c>
      <c r="K98" s="1">
        <f t="shared" si="33"/>
        <v>-19.060000000000002</v>
      </c>
      <c r="L98" s="1"/>
      <c r="M98" s="1"/>
      <c r="N98" s="1">
        <v>100</v>
      </c>
      <c r="O98" s="1">
        <v>50</v>
      </c>
      <c r="P98" s="1"/>
      <c r="Q98" s="1">
        <f t="shared" si="34"/>
        <v>37.567999999999998</v>
      </c>
      <c r="R98" s="5">
        <f t="shared" si="46"/>
        <v>268.721</v>
      </c>
      <c r="S98" s="5">
        <v>50</v>
      </c>
      <c r="T98" s="5">
        <v>50</v>
      </c>
      <c r="U98" s="1" t="s">
        <v>149</v>
      </c>
      <c r="V98" s="1">
        <f t="shared" si="48"/>
        <v>6.1779972316865424</v>
      </c>
      <c r="W98" s="1">
        <f t="shared" si="35"/>
        <v>4.8470772998296425</v>
      </c>
      <c r="X98" s="1">
        <v>37.034799999999997</v>
      </c>
      <c r="Y98" s="1">
        <v>45.693800000000003</v>
      </c>
      <c r="Z98" s="1">
        <v>50.478999999999999</v>
      </c>
      <c r="AA98" s="1">
        <v>27.718399999999999</v>
      </c>
      <c r="AB98" s="1">
        <v>20.613199999999999</v>
      </c>
      <c r="AC98" s="1">
        <v>25.740400000000001</v>
      </c>
      <c r="AD98" s="1"/>
      <c r="AE98" s="1">
        <f t="shared" si="49"/>
        <v>50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141</v>
      </c>
      <c r="B99" s="1" t="s">
        <v>34</v>
      </c>
      <c r="C99" s="1">
        <v>462.18700000000001</v>
      </c>
      <c r="D99" s="1">
        <v>58.29</v>
      </c>
      <c r="E99" s="1">
        <v>215.506</v>
      </c>
      <c r="F99" s="1">
        <v>244.77600000000001</v>
      </c>
      <c r="G99" s="6">
        <v>1</v>
      </c>
      <c r="H99" s="1">
        <v>55</v>
      </c>
      <c r="I99" s="1" t="s">
        <v>35</v>
      </c>
      <c r="J99" s="1">
        <v>202.4</v>
      </c>
      <c r="K99" s="1">
        <f t="shared" si="33"/>
        <v>13.105999999999995</v>
      </c>
      <c r="L99" s="1"/>
      <c r="M99" s="1"/>
      <c r="N99" s="1">
        <v>120</v>
      </c>
      <c r="O99" s="1">
        <v>0</v>
      </c>
      <c r="P99" s="1"/>
      <c r="Q99" s="1">
        <f t="shared" si="34"/>
        <v>43.101199999999999</v>
      </c>
      <c r="R99" s="5">
        <f t="shared" si="46"/>
        <v>152.43839999999994</v>
      </c>
      <c r="S99" s="5">
        <v>100</v>
      </c>
      <c r="T99" s="5">
        <v>100</v>
      </c>
      <c r="U99" s="1" t="s">
        <v>149</v>
      </c>
      <c r="V99" s="1">
        <f t="shared" si="48"/>
        <v>10.783365660352844</v>
      </c>
      <c r="W99" s="1">
        <f t="shared" si="35"/>
        <v>8.4632446428405714</v>
      </c>
      <c r="X99" s="1">
        <v>47.638399999999997</v>
      </c>
      <c r="Y99" s="1">
        <v>48.154600000000002</v>
      </c>
      <c r="Z99" s="1">
        <v>46.933599999999998</v>
      </c>
      <c r="AA99" s="1">
        <v>50.3504</v>
      </c>
      <c r="AB99" s="1">
        <v>40.574399999999997</v>
      </c>
      <c r="AC99" s="1">
        <v>22.276599999999998</v>
      </c>
      <c r="AD99" s="1" t="s">
        <v>76</v>
      </c>
      <c r="AE99" s="1">
        <f t="shared" si="49"/>
        <v>100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42</v>
      </c>
      <c r="C100" s="1">
        <v>80</v>
      </c>
      <c r="D100" s="1"/>
      <c r="E100" s="1">
        <v>36</v>
      </c>
      <c r="F100" s="1">
        <v>41</v>
      </c>
      <c r="G100" s="6">
        <v>0.4</v>
      </c>
      <c r="H100" s="1">
        <v>55</v>
      </c>
      <c r="I100" s="1" t="s">
        <v>35</v>
      </c>
      <c r="J100" s="1">
        <v>47</v>
      </c>
      <c r="K100" s="1">
        <f t="shared" si="33"/>
        <v>-11</v>
      </c>
      <c r="L100" s="1"/>
      <c r="M100" s="1"/>
      <c r="N100" s="1">
        <v>0</v>
      </c>
      <c r="O100" s="1">
        <v>0</v>
      </c>
      <c r="P100" s="1"/>
      <c r="Q100" s="1">
        <f t="shared" si="34"/>
        <v>7.2</v>
      </c>
      <c r="R100" s="5">
        <f t="shared" si="46"/>
        <v>45.400000000000006</v>
      </c>
      <c r="S100" s="5">
        <v>10</v>
      </c>
      <c r="T100" s="5">
        <v>10</v>
      </c>
      <c r="U100" s="1" t="s">
        <v>149</v>
      </c>
      <c r="V100" s="1">
        <f t="shared" si="48"/>
        <v>7.083333333333333</v>
      </c>
      <c r="W100" s="1">
        <f t="shared" si="35"/>
        <v>5.6944444444444446</v>
      </c>
      <c r="X100" s="1">
        <v>6.6</v>
      </c>
      <c r="Y100" s="1">
        <v>1.2</v>
      </c>
      <c r="Z100" s="1">
        <v>1.4</v>
      </c>
      <c r="AA100" s="1">
        <v>14.6</v>
      </c>
      <c r="AB100" s="1">
        <v>15.8</v>
      </c>
      <c r="AC100" s="1">
        <v>7.2</v>
      </c>
      <c r="AD100" s="1" t="s">
        <v>76</v>
      </c>
      <c r="AE100" s="1">
        <f t="shared" si="49"/>
        <v>4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143</v>
      </c>
      <c r="B101" s="11" t="s">
        <v>34</v>
      </c>
      <c r="C101" s="11">
        <v>1.4379999999999999</v>
      </c>
      <c r="D101" s="11"/>
      <c r="E101" s="11"/>
      <c r="F101" s="11">
        <v>1.4379999999999999</v>
      </c>
      <c r="G101" s="12">
        <v>0</v>
      </c>
      <c r="H101" s="11" t="e">
        <v>#N/A</v>
      </c>
      <c r="I101" s="11" t="s">
        <v>43</v>
      </c>
      <c r="J101" s="11">
        <v>2.4</v>
      </c>
      <c r="K101" s="11">
        <f t="shared" ref="K101:K102" si="50">E101-J101</f>
        <v>-2.4</v>
      </c>
      <c r="L101" s="11"/>
      <c r="M101" s="11"/>
      <c r="N101" s="11"/>
      <c r="O101" s="11"/>
      <c r="P101" s="11"/>
      <c r="Q101" s="11">
        <f t="shared" si="34"/>
        <v>0</v>
      </c>
      <c r="R101" s="13"/>
      <c r="S101" s="13"/>
      <c r="T101" s="13"/>
      <c r="U101" s="11"/>
      <c r="V101" s="11" t="e">
        <f t="shared" si="36"/>
        <v>#DIV/0!</v>
      </c>
      <c r="W101" s="11" t="e">
        <f t="shared" si="35"/>
        <v>#DIV/0!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10.294</v>
      </c>
      <c r="AD101" s="11" t="s">
        <v>144</v>
      </c>
      <c r="AE101" s="11">
        <f t="shared" si="3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145</v>
      </c>
      <c r="B102" s="1" t="s">
        <v>42</v>
      </c>
      <c r="C102" s="1">
        <v>63</v>
      </c>
      <c r="D102" s="1">
        <v>4</v>
      </c>
      <c r="E102" s="1">
        <v>39</v>
      </c>
      <c r="F102" s="1">
        <v>19</v>
      </c>
      <c r="G102" s="6">
        <v>0.4</v>
      </c>
      <c r="H102" s="1">
        <v>55</v>
      </c>
      <c r="I102" s="1" t="s">
        <v>35</v>
      </c>
      <c r="J102" s="1">
        <v>40</v>
      </c>
      <c r="K102" s="1">
        <f t="shared" si="50"/>
        <v>-1</v>
      </c>
      <c r="L102" s="1"/>
      <c r="M102" s="1"/>
      <c r="N102" s="1">
        <v>0</v>
      </c>
      <c r="O102" s="1">
        <v>0</v>
      </c>
      <c r="P102" s="1"/>
      <c r="Q102" s="1">
        <f t="shared" si="34"/>
        <v>7.8</v>
      </c>
      <c r="R102" s="5">
        <f>8*Q102-P102-O102-N102-F102</f>
        <v>43.4</v>
      </c>
      <c r="S102" s="5">
        <f>R102</f>
        <v>43.4</v>
      </c>
      <c r="T102" s="5"/>
      <c r="U102" s="1"/>
      <c r="V102" s="1">
        <f>(F102+N102+O102+P102+S102)/Q102</f>
        <v>8</v>
      </c>
      <c r="W102" s="1">
        <f t="shared" si="35"/>
        <v>2.4358974358974361</v>
      </c>
      <c r="X102" s="1">
        <v>2.8</v>
      </c>
      <c r="Y102" s="1">
        <v>1.6</v>
      </c>
      <c r="Z102" s="1">
        <v>1.4</v>
      </c>
      <c r="AA102" s="1">
        <v>5.6</v>
      </c>
      <c r="AB102" s="1">
        <v>6</v>
      </c>
      <c r="AC102" s="1">
        <v>0.4</v>
      </c>
      <c r="AD102" s="1"/>
      <c r="AE102" s="1">
        <f>ROUND(S102*G102,0)</f>
        <v>17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2024-04-25T13:42:17Z</dcterms:created>
  <dcterms:modified xsi:type="dcterms:W3CDTF">2024-04-26T08:29:15Z</dcterms:modified>
</cp:coreProperties>
</file>