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1F4B09C-73BC-4FDA-8A34-DA92CEEEEC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Y338" i="1" s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Y315" i="1" s="1"/>
  <c r="O315" i="1"/>
  <c r="Y314" i="1"/>
  <c r="Y317" i="1" s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Y301" i="1" s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Y275" i="1" s="1"/>
  <c r="O275" i="1"/>
  <c r="Y274" i="1"/>
  <c r="Y277" i="1" s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Y248" i="1" s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9" i="1" s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J535" i="1" s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Y196" i="1" s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X177" i="1" s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I535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H535" i="1" s="1"/>
  <c r="O149" i="1"/>
  <c r="W146" i="1"/>
  <c r="W145" i="1"/>
  <c r="X144" i="1"/>
  <c r="Y144" i="1" s="1"/>
  <c r="O144" i="1"/>
  <c r="Y143" i="1"/>
  <c r="X143" i="1"/>
  <c r="O143" i="1"/>
  <c r="X142" i="1"/>
  <c r="X145" i="1" s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X128" i="1" s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18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Y85" i="1" s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W52" i="1"/>
  <c r="Y51" i="1"/>
  <c r="X51" i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A10" i="1"/>
  <c r="X34" i="1"/>
  <c r="X37" i="1"/>
  <c r="Y36" i="1"/>
  <c r="Y37" i="1" s="1"/>
  <c r="X38" i="1"/>
  <c r="X41" i="1"/>
  <c r="Y40" i="1"/>
  <c r="Y41" i="1" s="1"/>
  <c r="X42" i="1"/>
  <c r="H9" i="1"/>
  <c r="B535" i="1"/>
  <c r="X527" i="1"/>
  <c r="X526" i="1"/>
  <c r="X23" i="1"/>
  <c r="Y22" i="1"/>
  <c r="Y23" i="1" s="1"/>
  <c r="X24" i="1"/>
  <c r="X33" i="1"/>
  <c r="Y26" i="1"/>
  <c r="Y33" i="1" s="1"/>
  <c r="Y92" i="1"/>
  <c r="Y203" i="1"/>
  <c r="X46" i="1"/>
  <c r="X85" i="1"/>
  <c r="X93" i="1"/>
  <c r="X170" i="1"/>
  <c r="X204" i="1"/>
  <c r="X213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X52" i="1"/>
  <c r="X60" i="1"/>
  <c r="X103" i="1"/>
  <c r="X119" i="1"/>
  <c r="X129" i="1"/>
  <c r="X138" i="1"/>
  <c r="X146" i="1"/>
  <c r="X159" i="1"/>
  <c r="X164" i="1"/>
  <c r="X176" i="1"/>
  <c r="X196" i="1"/>
  <c r="X219" i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<sst xmlns="http://schemas.openxmlformats.org/spreadsheetml/2006/main" count="2243" uniqueCount="735">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</sst>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07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4</v>
      </c>
      <c r="X59" s="363">
        <f>IFERROR(IF(W59="",0,CEILING((W59/$H59),1)*$H59),"")</f>
        <v>4</v>
      </c>
      <c r="Y59" s="36">
        <f>IFERROR(IF(X59=0,"",ROUNDUP(X59/H59,0)*0.00937),"")</f>
        <v>9.3699999999999999E-3</v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1</v>
      </c>
      <c r="X60" s="364">
        <f>IFERROR(X56/H56,"0")+IFERROR(X57/H57,"0")+IFERROR(X58/H58,"0")+IFERROR(X59/H59,"0")</f>
        <v>1</v>
      </c>
      <c r="Y60" s="364">
        <f>IFERROR(IF(Y56="",0,Y56),"0")+IFERROR(IF(Y57="",0,Y57),"0")+IFERROR(IF(Y58="",0,Y58),"0")+IFERROR(IF(Y59="",0,Y59),"0")</f>
        <v>9.3699999999999999E-3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4</v>
      </c>
      <c r="X61" s="364">
        <f>IFERROR(SUM(X56:X59),"0")</f>
        <v>4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20</v>
      </c>
      <c r="X67" s="363">
        <f t="shared" si="2"/>
        <v>22.4</v>
      </c>
      <c r="Y67" s="36">
        <f t="shared" si="3"/>
        <v>4.3499999999999997E-2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20</v>
      </c>
      <c r="X68" s="363">
        <f t="shared" si="2"/>
        <v>21.6</v>
      </c>
      <c r="Y68" s="36">
        <f t="shared" si="3"/>
        <v>4.3499999999999997E-2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5</v>
      </c>
      <c r="X78" s="363">
        <f t="shared" si="2"/>
        <v>9</v>
      </c>
      <c r="Y78" s="36">
        <f t="shared" si="4"/>
        <v>1.874E-2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5</v>
      </c>
      <c r="X83" s="363">
        <f t="shared" si="2"/>
        <v>9</v>
      </c>
      <c r="Y83" s="36">
        <f>IFERROR(IF(X83=0,"",ROUNDUP(X83/H83,0)*0.00937),"")</f>
        <v>1.874E-2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5.8597883597883591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0.12448000000000001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50</v>
      </c>
      <c r="X86" s="364">
        <f>IFERROR(SUM(X64:X84),"0")</f>
        <v>62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52</v>
      </c>
      <c r="X110" s="363">
        <f t="shared" si="6"/>
        <v>58.800000000000004</v>
      </c>
      <c r="Y110" s="36">
        <f>IFERROR(IF(X110=0,"",ROUNDUP(X110/H110,0)*0.02175),"")</f>
        <v>0.15225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26</v>
      </c>
      <c r="X111" s="363">
        <f t="shared" si="6"/>
        <v>33.6</v>
      </c>
      <c r="Y111" s="36">
        <f>IFERROR(IF(X111=0,"",ROUNDUP(X111/H111,0)*0.02175),"")</f>
        <v>8.6999999999999994E-2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26</v>
      </c>
      <c r="X113" s="363">
        <f t="shared" si="6"/>
        <v>27</v>
      </c>
      <c r="Y113" s="36">
        <f>IFERROR(IF(X113=0,"",ROUNDUP(X113/H113,0)*0.00753),"")</f>
        <v>7.5300000000000006E-2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27</v>
      </c>
      <c r="X114" s="363">
        <f t="shared" si="6"/>
        <v>27</v>
      </c>
      <c r="Y114" s="36">
        <f>IFERROR(IF(X114=0,"",ROUNDUP(X114/H114,0)*0.00937),"")</f>
        <v>9.3700000000000006E-2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28.915343915343914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31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0.40825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131</v>
      </c>
      <c r="X119" s="364">
        <f>IFERROR(SUM(X106:X117),"0")</f>
        <v>146.4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51</v>
      </c>
      <c r="X133" s="363">
        <f>IFERROR(IF(W133="",0,CEILING((W133/$H133),1)*$H133),"")</f>
        <v>58.800000000000004</v>
      </c>
      <c r="Y133" s="36">
        <f>IFERROR(IF(X133=0,"",ROUNDUP(X133/H133,0)*0.02175),"")</f>
        <v>0.15225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10</v>
      </c>
      <c r="X135" s="363">
        <f>IFERROR(IF(W135="",0,CEILING((W135/$H135),1)*$H135),"")</f>
        <v>10.8</v>
      </c>
      <c r="Y135" s="36">
        <f>IFERROR(IF(X135=0,"",ROUNDUP(X135/H135,0)*0.00753),"")</f>
        <v>3.0120000000000001E-2</v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9.7751322751322753</v>
      </c>
      <c r="X137" s="364">
        <f>IFERROR(X132/H132,"0")+IFERROR(X133/H133,"0")+IFERROR(X134/H134,"0")+IFERROR(X135/H135,"0")+IFERROR(X136/H136,"0")</f>
        <v>11</v>
      </c>
      <c r="Y137" s="364">
        <f>IFERROR(IF(Y132="",0,Y132),"0")+IFERROR(IF(Y133="",0,Y133),"0")+IFERROR(IF(Y134="",0,Y134),"0")+IFERROR(IF(Y135="",0,Y135),"0")+IFERROR(IF(Y136="",0,Y136),"0")</f>
        <v>0.18237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61</v>
      </c>
      <c r="X138" s="364">
        <f>IFERROR(SUM(X132:X136),"0")</f>
        <v>69.600000000000009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41</v>
      </c>
      <c r="X149" s="363">
        <f t="shared" ref="X149:X157" si="8">IFERROR(IF(W149="",0,CEILING((W149/$H149),1)*$H149),"")</f>
        <v>42</v>
      </c>
      <c r="Y149" s="36">
        <f>IFERROR(IF(X149=0,"",ROUNDUP(X149/H149,0)*0.00753),"")</f>
        <v>7.5300000000000006E-2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28</v>
      </c>
      <c r="X151" s="363">
        <f t="shared" si="8"/>
        <v>29.400000000000002</v>
      </c>
      <c r="Y151" s="36">
        <f>IFERROR(IF(X151=0,"",ROUNDUP(X151/H151,0)*0.00753),"")</f>
        <v>5.271E-2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4</v>
      </c>
      <c r="X152" s="363">
        <f t="shared" si="8"/>
        <v>4.2</v>
      </c>
      <c r="Y152" s="36">
        <f>IFERROR(IF(X152=0,"",ROUNDUP(X152/H152,0)*0.00502),"")</f>
        <v>1.004E-2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18.333333333333332</v>
      </c>
      <c r="X158" s="364">
        <f>IFERROR(X149/H149,"0")+IFERROR(X150/H150,"0")+IFERROR(X151/H151,"0")+IFERROR(X152/H152,"0")+IFERROR(X153/H153,"0")+IFERROR(X154/H154,"0")+IFERROR(X155/H155,"0")+IFERROR(X156/H156,"0")+IFERROR(X157/H157,"0")</f>
        <v>19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0.13805000000000001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73</v>
      </c>
      <c r="X159" s="364">
        <f>IFERROR(SUM(X149:X157),"0")</f>
        <v>75.600000000000009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27</v>
      </c>
      <c r="X173" s="363">
        <f>IFERROR(IF(W173="",0,CEILING((W173/$H173),1)*$H173),"")</f>
        <v>27</v>
      </c>
      <c r="Y173" s="36">
        <f>IFERROR(IF(X173=0,"",ROUNDUP(X173/H173,0)*0.00937),"")</f>
        <v>4.6850000000000003E-2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44</v>
      </c>
      <c r="X175" s="363">
        <f>IFERROR(IF(W175="",0,CEILING((W175/$H175),1)*$H175),"")</f>
        <v>48.6</v>
      </c>
      <c r="Y175" s="36">
        <f>IFERROR(IF(X175=0,"",ROUNDUP(X175/H175,0)*0.00937),"")</f>
        <v>8.4330000000000002E-2</v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13.148148148148147</v>
      </c>
      <c r="X176" s="364">
        <f>IFERROR(X172/H172,"0")+IFERROR(X173/H173,"0")+IFERROR(X174/H174,"0")+IFERROR(X175/H175,"0")</f>
        <v>14</v>
      </c>
      <c r="Y176" s="364">
        <f>IFERROR(IF(Y172="",0,Y172),"0")+IFERROR(IF(Y173="",0,Y173),"0")+IFERROR(IF(Y174="",0,Y174),"0")+IFERROR(IF(Y175="",0,Y175),"0")</f>
        <v>0.13118000000000002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71</v>
      </c>
      <c r="X177" s="364">
        <f>IFERROR(SUM(X172:X175),"0")</f>
        <v>75.599999999999994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13</v>
      </c>
      <c r="X180" s="363">
        <f t="shared" si="9"/>
        <v>17.399999999999999</v>
      </c>
      <c r="Y180" s="36">
        <f>IFERROR(IF(X180=0,"",ROUNDUP(X180/H180,0)*0.02175),"")</f>
        <v>4.3499999999999997E-2</v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35</v>
      </c>
      <c r="X185" s="363">
        <f t="shared" si="9"/>
        <v>36</v>
      </c>
      <c r="Y185" s="36">
        <f>IFERROR(IF(X185=0,"",ROUNDUP(X185/H185,0)*0.00753),"")</f>
        <v>0.11295000000000001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169</v>
      </c>
      <c r="X187" s="363">
        <f t="shared" si="9"/>
        <v>170.4</v>
      </c>
      <c r="Y187" s="36">
        <f>IFERROR(IF(X187=0,"",ROUNDUP(X187/H187,0)*0.00753),"")</f>
        <v>0.53463000000000005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148</v>
      </c>
      <c r="X189" s="363">
        <f t="shared" si="9"/>
        <v>148.79999999999998</v>
      </c>
      <c r="Y189" s="36">
        <f t="shared" ref="Y189:Y195" si="10">IFERROR(IF(X189=0,"",ROUNDUP(X189/H189,0)*0.00753),"")</f>
        <v>0.46686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167</v>
      </c>
      <c r="X191" s="363">
        <f t="shared" si="9"/>
        <v>168</v>
      </c>
      <c r="Y191" s="36">
        <f t="shared" si="10"/>
        <v>0.52710000000000001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115</v>
      </c>
      <c r="X192" s="363">
        <f t="shared" si="9"/>
        <v>115.19999999999999</v>
      </c>
      <c r="Y192" s="36">
        <f t="shared" si="10"/>
        <v>0.36143999999999998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149</v>
      </c>
      <c r="X194" s="363">
        <f t="shared" si="9"/>
        <v>151.19999999999999</v>
      </c>
      <c r="Y194" s="36">
        <f t="shared" si="10"/>
        <v>0.47439000000000003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147</v>
      </c>
      <c r="X195" s="363">
        <f t="shared" si="9"/>
        <v>148.79999999999998</v>
      </c>
      <c r="Y195" s="36">
        <f t="shared" si="10"/>
        <v>0.46686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388.9942528735632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393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2.98773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943</v>
      </c>
      <c r="X197" s="364">
        <f>IFERROR(SUM(X179:X195),"0")</f>
        <v>955.8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62</v>
      </c>
      <c r="X201" s="363">
        <f>IFERROR(IF(W201="",0,CEILING((W201/$H201),1)*$H201),"")</f>
        <v>62.4</v>
      </c>
      <c r="Y201" s="36">
        <f>IFERROR(IF(X201=0,"",ROUNDUP(X201/H201,0)*0.00753),"")</f>
        <v>0.19578000000000001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54</v>
      </c>
      <c r="X202" s="363">
        <f>IFERROR(IF(W202="",0,CEILING((W202/$H202),1)*$H202),"")</f>
        <v>55.199999999999996</v>
      </c>
      <c r="Y202" s="36">
        <f>IFERROR(IF(X202=0,"",ROUNDUP(X202/H202,0)*0.00753),"")</f>
        <v>0.17319000000000001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48.333333333333336</v>
      </c>
      <c r="X203" s="364">
        <f>IFERROR(X199/H199,"0")+IFERROR(X200/H200,"0")+IFERROR(X201/H201,"0")+IFERROR(X202/H202,"0")</f>
        <v>49</v>
      </c>
      <c r="Y203" s="364">
        <f>IFERROR(IF(Y199="",0,Y199),"0")+IFERROR(IF(Y200="",0,Y200),"0")+IFERROR(IF(Y201="",0,Y201),"0")+IFERROR(IF(Y202="",0,Y202),"0")</f>
        <v>0.36897000000000002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116</v>
      </c>
      <c r="X204" s="364">
        <f>IFERROR(SUM(X199:X202),"0")</f>
        <v>117.6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13</v>
      </c>
      <c r="X209" s="363">
        <f t="shared" si="11"/>
        <v>23.2</v>
      </c>
      <c r="Y209" s="36">
        <f>IFERROR(IF(X209=0,"",ROUNDUP(X209/H209,0)*0.02175),"")</f>
        <v>4.3499999999999997E-2</v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4</v>
      </c>
      <c r="X212" s="363">
        <f t="shared" si="11"/>
        <v>4</v>
      </c>
      <c r="Y212" s="36">
        <f>IFERROR(IF(X212=0,"",ROUNDUP(X212/H212,0)*0.00937),"")</f>
        <v>9.3699999999999999E-3</v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2.1206896551724137</v>
      </c>
      <c r="X213" s="364">
        <f>IFERROR(X207/H207,"0")+IFERROR(X208/H208,"0")+IFERROR(X209/H209,"0")+IFERROR(X210/H210,"0")+IFERROR(X211/H211,"0")+IFERROR(X212/H212,"0")</f>
        <v>3</v>
      </c>
      <c r="Y213" s="364">
        <f>IFERROR(IF(Y207="",0,Y207),"0")+IFERROR(IF(Y208="",0,Y208),"0")+IFERROR(IF(Y209="",0,Y209),"0")+IFERROR(IF(Y210="",0,Y210),"0")+IFERROR(IF(Y211="",0,Y211),"0")+IFERROR(IF(Y212="",0,Y212),"0")</f>
        <v>5.287E-2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17</v>
      </c>
      <c r="X214" s="364">
        <f>IFERROR(SUM(X207:X212),"0")</f>
        <v>27.2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56</v>
      </c>
      <c r="X222" s="363">
        <f t="shared" ref="X222:X227" si="12">IFERROR(IF(W222="",0,CEILING((W222/$H222),1)*$H222),"")</f>
        <v>58</v>
      </c>
      <c r="Y222" s="36">
        <f>IFERROR(IF(X222=0,"",ROUNDUP(X222/H222,0)*0.02175),"")</f>
        <v>0.10874999999999999</v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4</v>
      </c>
      <c r="X225" s="363">
        <f t="shared" si="12"/>
        <v>4</v>
      </c>
      <c r="Y225" s="36">
        <f>IFERROR(IF(X225=0,"",ROUNDUP(X225/H225,0)*0.00937),"")</f>
        <v>9.3699999999999999E-3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5.8275862068965516</v>
      </c>
      <c r="X228" s="364">
        <f>IFERROR(X222/H222,"0")+IFERROR(X223/H223,"0")+IFERROR(X224/H224,"0")+IFERROR(X225/H225,"0")+IFERROR(X226/H226,"0")+IFERROR(X227/H227,"0")</f>
        <v>6</v>
      </c>
      <c r="Y228" s="364">
        <f>IFERROR(IF(Y222="",0,Y222),"0")+IFERROR(IF(Y223="",0,Y223),"0")+IFERROR(IF(Y224="",0,Y224),"0")+IFERROR(IF(Y225="",0,Y225),"0")+IFERROR(IF(Y226="",0,Y226),"0")+IFERROR(IF(Y227="",0,Y227),"0")</f>
        <v>0.11811999999999999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60</v>
      </c>
      <c r="X229" s="364">
        <f>IFERROR(SUM(X222:X227),"0")</f>
        <v>62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10</v>
      </c>
      <c r="X255" s="363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2.3809523809523809</v>
      </c>
      <c r="X259" s="364">
        <f>IFERROR(X255/H255,"0")+IFERROR(X256/H256,"0")+IFERROR(X257/H257,"0")+IFERROR(X258/H258,"0")</f>
        <v>3</v>
      </c>
      <c r="Y259" s="364">
        <f>IFERROR(IF(Y255="",0,Y255),"0")+IFERROR(IF(Y256="",0,Y256),"0")+IFERROR(IF(Y257="",0,Y257),"0")+IFERROR(IF(Y258="",0,Y258),"0")</f>
        <v>2.2589999999999999E-2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10</v>
      </c>
      <c r="X260" s="364">
        <f>IFERROR(SUM(X255:X258),"0")</f>
        <v>12.600000000000001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76</v>
      </c>
      <c r="X275" s="363">
        <f>IFERROR(IF(W275="",0,CEILING((W275/$H275),1)*$H275),"")</f>
        <v>78</v>
      </c>
      <c r="Y275" s="36">
        <f>IFERROR(IF(X275=0,"",ROUNDUP(X275/H275,0)*0.02175),"")</f>
        <v>0.21749999999999997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11</v>
      </c>
      <c r="X276" s="363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11.053113553113555</v>
      </c>
      <c r="X277" s="364">
        <f>IFERROR(X274/H274,"0")+IFERROR(X275/H275,"0")+IFERROR(X276/H276,"0")</f>
        <v>12</v>
      </c>
      <c r="Y277" s="364">
        <f>IFERROR(IF(Y274="",0,Y274),"0")+IFERROR(IF(Y275="",0,Y275),"0")+IFERROR(IF(Y276="",0,Y276),"0")</f>
        <v>0.26099999999999995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87</v>
      </c>
      <c r="X278" s="364">
        <f>IFERROR(SUM(X274:X276),"0")</f>
        <v>94.8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2</v>
      </c>
      <c r="X324" s="363">
        <f>IFERROR(IF(W324="",0,CEILING((W324/$H324),1)*$H324),"")</f>
        <v>2.5499999999999998</v>
      </c>
      <c r="Y324" s="36">
        <f>IFERROR(IF(X324=0,"",ROUNDUP(X324/H324,0)*0.00753),"")</f>
        <v>7.5300000000000002E-3</v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0.78431372549019618</v>
      </c>
      <c r="X325" s="364">
        <f>IFERROR(X324/H324,"0")</f>
        <v>1</v>
      </c>
      <c r="Y325" s="364">
        <f>IFERROR(IF(Y324="",0,Y324),"0")</f>
        <v>7.5300000000000002E-3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2</v>
      </c>
      <c r="X326" s="364">
        <f>IFERROR(SUM(X324:X324),"0")</f>
        <v>2.5499999999999998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757</v>
      </c>
      <c r="X331" s="363">
        <f t="shared" si="17"/>
        <v>765</v>
      </c>
      <c r="Y331" s="36">
        <f>IFERROR(IF(X331=0,"",ROUNDUP(X331/H331,0)*0.02175),"")</f>
        <v>1.1092499999999998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354</v>
      </c>
      <c r="X332" s="363">
        <f t="shared" si="17"/>
        <v>360</v>
      </c>
      <c r="Y332" s="36">
        <f>IFERROR(IF(X332=0,"",ROUNDUP(X332/H332,0)*0.02175),"")</f>
        <v>0.52200000000000002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640</v>
      </c>
      <c r="X334" s="363">
        <f t="shared" si="17"/>
        <v>645</v>
      </c>
      <c r="Y334" s="36">
        <f>IFERROR(IF(X334=0,"",ROUNDUP(X334/H334,0)*0.02175),"")</f>
        <v>0.93524999999999991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116.73333333333332</v>
      </c>
      <c r="X338" s="364">
        <f>IFERROR(X330/H330,"0")+IFERROR(X331/H331,"0")+IFERROR(X332/H332,"0")+IFERROR(X333/H333,"0")+IFERROR(X334/H334,"0")+IFERROR(X335/H335,"0")+IFERROR(X336/H336,"0")+IFERROR(X337/H337,"0")</f>
        <v>118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2.5664999999999996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1751</v>
      </c>
      <c r="X339" s="364">
        <f>IFERROR(SUM(X330:X337),"0")</f>
        <v>1770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758</v>
      </c>
      <c r="X341" s="363">
        <f>IFERROR(IF(W341="",0,CEILING((W341/$H341),1)*$H341),"")</f>
        <v>765</v>
      </c>
      <c r="Y341" s="36">
        <f>IFERROR(IF(X341=0,"",ROUNDUP(X341/H341,0)*0.02175),"")</f>
        <v>1.1092499999999998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50.533333333333331</v>
      </c>
      <c r="X344" s="364">
        <f>IFERROR(X341/H341,"0")+IFERROR(X342/H342,"0")+IFERROR(X343/H343,"0")</f>
        <v>51</v>
      </c>
      <c r="Y344" s="364">
        <f>IFERROR(IF(Y341="",0,Y341),"0")+IFERROR(IF(Y342="",0,Y342),"0")+IFERROR(IF(Y343="",0,Y343),"0")</f>
        <v>1.1092499999999998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758</v>
      </c>
      <c r="X345" s="364">
        <f>IFERROR(SUM(X341:X343),"0")</f>
        <v>765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26</v>
      </c>
      <c r="X348" s="363">
        <f>IFERROR(IF(W348="",0,CEILING((W348/$H348),1)*$H348),"")</f>
        <v>31.2</v>
      </c>
      <c r="Y348" s="36">
        <f>IFERROR(IF(X348=0,"",ROUNDUP(X348/H348,0)*0.02175),"")</f>
        <v>8.6999999999999994E-2</v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3.3333333333333335</v>
      </c>
      <c r="X349" s="364">
        <f>IFERROR(X347/H347,"0")+IFERROR(X348/H348,"0")</f>
        <v>4</v>
      </c>
      <c r="Y349" s="364">
        <f>IFERROR(IF(Y347="",0,Y347),"0")+IFERROR(IF(Y348="",0,Y348),"0")</f>
        <v>8.6999999999999994E-2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26</v>
      </c>
      <c r="X350" s="364">
        <f>IFERROR(SUM(X347:X348),"0")</f>
        <v>31.2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55</v>
      </c>
      <c r="X352" s="363">
        <f>IFERROR(IF(W352="",0,CEILING((W352/$H352),1)*$H352),"")</f>
        <v>62.4</v>
      </c>
      <c r="Y352" s="36">
        <f>IFERROR(IF(X352=0,"",ROUNDUP(X352/H352,0)*0.02175),"")</f>
        <v>0.17399999999999999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7.0512820512820511</v>
      </c>
      <c r="X353" s="364">
        <f>IFERROR(X352/H352,"0")</f>
        <v>8</v>
      </c>
      <c r="Y353" s="364">
        <f>IFERROR(IF(Y352="",0,Y352),"0")</f>
        <v>0.17399999999999999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55</v>
      </c>
      <c r="X354" s="364">
        <f>IFERROR(SUM(X352:X352),"0")</f>
        <v>62.4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0</v>
      </c>
      <c r="X374" s="364">
        <f>IFERROR(X370/H370,"0")+IFERROR(X371/H371,"0")+IFERROR(X372/H372,"0")+IFERROR(X373/H373,"0")</f>
        <v>0</v>
      </c>
      <c r="Y374" s="364">
        <f>IFERROR(IF(Y370="",0,Y370),"0")+IFERROR(IF(Y371="",0,Y371),"0")+IFERROR(IF(Y372="",0,Y372),"0")+IFERROR(IF(Y373="",0,Y373),"0")</f>
        <v>0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0</v>
      </c>
      <c r="X375" s="364">
        <f>IFERROR(SUM(X370:X373),"0")</f>
        <v>0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14</v>
      </c>
      <c r="X390" s="363">
        <f t="shared" si="18"/>
        <v>16.8</v>
      </c>
      <c r="Y390" s="36">
        <f>IFERROR(IF(X390=0,"",ROUNDUP(X390/H390,0)*0.00753),"")</f>
        <v>3.0120000000000001E-2</v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3.333333333333333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4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3.0120000000000001E-2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14</v>
      </c>
      <c r="X402" s="364">
        <f>IFERROR(SUM(X388:X400),"0")</f>
        <v>16.8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112</v>
      </c>
      <c r="X426" s="363">
        <f t="shared" ref="X426:X432" si="20">IFERROR(IF(W426="",0,CEILING((W426/$H426),1)*$H426),"")</f>
        <v>113.4</v>
      </c>
      <c r="Y426" s="36">
        <f>IFERROR(IF(X426=0,"",ROUNDUP(X426/H426,0)*0.00753),"")</f>
        <v>0.20331000000000002</v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26.666666666666664</v>
      </c>
      <c r="X433" s="364">
        <f>IFERROR(X426/H426,"0")+IFERROR(X427/H427,"0")+IFERROR(X428/H428,"0")+IFERROR(X429/H429,"0")+IFERROR(X430/H430,"0")+IFERROR(X431/H431,"0")+IFERROR(X432/H432,"0")</f>
        <v>27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0.20331000000000002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112</v>
      </c>
      <c r="X434" s="364">
        <f>IFERROR(SUM(X426:X432),"0")</f>
        <v>113.4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122</v>
      </c>
      <c r="X452" s="363">
        <f t="shared" si="21"/>
        <v>126.72</v>
      </c>
      <c r="Y452" s="36">
        <f t="shared" si="22"/>
        <v>0.28704000000000002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159</v>
      </c>
      <c r="X455" s="363">
        <f t="shared" si="21"/>
        <v>163.68</v>
      </c>
      <c r="Y455" s="36">
        <f t="shared" si="22"/>
        <v>0.37075999999999998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53.219696969696969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55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0.65779999999999994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281</v>
      </c>
      <c r="X463" s="364">
        <f>IFERROR(SUM(X451:X461),"0")</f>
        <v>290.39999999999998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158</v>
      </c>
      <c r="X465" s="363">
        <f>IFERROR(IF(W465="",0,CEILING((W465/$H465),1)*$H465),"")</f>
        <v>158.4</v>
      </c>
      <c r="Y465" s="36">
        <f>IFERROR(IF(X465=0,"",ROUNDUP(X465/H465,0)*0.01196),"")</f>
        <v>0.35880000000000001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29.924242424242422</v>
      </c>
      <c r="X467" s="364">
        <f>IFERROR(X465/H465,"0")+IFERROR(X466/H466,"0")</f>
        <v>30</v>
      </c>
      <c r="Y467" s="364">
        <f>IFERROR(IF(Y465="",0,Y465),"0")+IFERROR(IF(Y466="",0,Y466),"0")</f>
        <v>0.35880000000000001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158</v>
      </c>
      <c r="X468" s="364">
        <f>IFERROR(SUM(X465:X466),"0")</f>
        <v>158.4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46</v>
      </c>
      <c r="X470" s="363">
        <f t="shared" ref="X470:X475" si="23">IFERROR(IF(W470="",0,CEILING((W470/$H470),1)*$H470),"")</f>
        <v>47.52</v>
      </c>
      <c r="Y470" s="36">
        <f>IFERROR(IF(X470=0,"",ROUNDUP(X470/H470,0)*0.01196),"")</f>
        <v>0.10764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98</v>
      </c>
      <c r="X471" s="363">
        <f t="shared" si="23"/>
        <v>100.32000000000001</v>
      </c>
      <c r="Y471" s="36">
        <f>IFERROR(IF(X471=0,"",ROUNDUP(X471/H471,0)*0.01196),"")</f>
        <v>0.22724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50</v>
      </c>
      <c r="X472" s="363">
        <f t="shared" si="23"/>
        <v>52.800000000000004</v>
      </c>
      <c r="Y472" s="36">
        <f>IFERROR(IF(X472=0,"",ROUNDUP(X472/H472,0)*0.01196),"")</f>
        <v>0.1196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36.742424242424235</v>
      </c>
      <c r="X476" s="364">
        <f>IFERROR(X470/H470,"0")+IFERROR(X471/H471,"0")+IFERROR(X472/H472,"0")+IFERROR(X473/H473,"0")+IFERROR(X474/H474,"0")+IFERROR(X475/H475,"0")</f>
        <v>38</v>
      </c>
      <c r="Y476" s="364">
        <f>IFERROR(IF(Y470="",0,Y470),"0")+IFERROR(IF(Y471="",0,Y471),"0")+IFERROR(IF(Y472="",0,Y472),"0")+IFERROR(IF(Y473="",0,Y473),"0")+IFERROR(IF(Y474="",0,Y474),"0")+IFERROR(IF(Y475="",0,Y475),"0")</f>
        <v>0.45448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194</v>
      </c>
      <c r="X477" s="364">
        <f>IFERROR(SUM(X470:X475),"0")</f>
        <v>200.64000000000001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135</v>
      </c>
      <c r="X513" s="363">
        <f>IFERROR(IF(W513="",0,CEILING((W513/$H513),1)*$H513),"")</f>
        <v>140.4</v>
      </c>
      <c r="Y513" s="36">
        <f>IFERROR(IF(X513=0,"",ROUNDUP(X513/H513,0)*0.02175),"")</f>
        <v>0.39149999999999996</v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17.307692307692307</v>
      </c>
      <c r="X518" s="364">
        <f>IFERROR(X513/H513,"0")+IFERROR(X514/H514,"0")+IFERROR(X515/H515,"0")+IFERROR(X516/H516,"0")+IFERROR(X517/H517,"0")</f>
        <v>18</v>
      </c>
      <c r="Y518" s="364">
        <f>IFERROR(IF(Y513="",0,Y513),"0")+IFERROR(IF(Y514="",0,Y514),"0")+IFERROR(IF(Y515="",0,Y515),"0")+IFERROR(IF(Y516="",0,Y516),"0")+IFERROR(IF(Y517="",0,Y517),"0")</f>
        <v>0.39149999999999996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135</v>
      </c>
      <c r="X519" s="364">
        <f>IFERROR(SUM(X513:X517),"0")</f>
        <v>140.4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5109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5254.3899999999985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5405.7818442878961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5559.8950000000004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10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10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5655.7818442878961</v>
      </c>
      <c r="X528" s="364">
        <f>GrossWeightTotalR+PalletQtyTotalR*25</f>
        <v>5809.8950000000004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881.37132575560565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904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10.845270000000001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4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208.4</v>
      </c>
      <c r="F535" s="46">
        <f>IFERROR(X132*1,"0")+IFERROR(X133*1,"0")+IFERROR(X134*1,"0")+IFERROR(X135*1,"0")+IFERROR(X136*1,"0")</f>
        <v>69.600000000000009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75.600000000000009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1149</v>
      </c>
      <c r="J535" s="46">
        <f>IFERROR(X207*1,"0")+IFERROR(X208*1,"0")+IFERROR(X209*1,"0")+IFERROR(X210*1,"0")+IFERROR(X211*1,"0")+IFERROR(X212*1,"0")+IFERROR(X216*1,"0")+IFERROR(X217*1,"0")</f>
        <v>27.2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107.39999999999999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107.39999999999999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2.5499999999999998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2628.6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0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16.8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113.4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649.43999999999994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140.4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2024-04-26T09:03:47Z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