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2D2F74-8C9F-423F-A828-44529CF712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Y203" i="1" s="1"/>
  <c r="X199" i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O167" i="1"/>
  <c r="W165" i="1"/>
  <c r="X164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Y56" i="1"/>
  <c r="X56" i="1"/>
  <c r="O56" i="1"/>
  <c r="W53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301" i="1"/>
  <c r="Y294" i="1"/>
  <c r="X302" i="1"/>
  <c r="Y315" i="1"/>
  <c r="Y317" i="1" s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<sst xmlns="http://schemas.openxmlformats.org/spreadsheetml/2006/main" count="2243" uniqueCount="735">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</sst>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3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79</v>
      </c>
      <c r="X50" s="363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7.314814814814814</v>
      </c>
      <c r="X52" s="364">
        <f>IFERROR(X50/H50,"0")+IFERROR(X51/H51,"0")</f>
        <v>8</v>
      </c>
      <c r="Y52" s="364">
        <f>IFERROR(IF(Y50="",0,Y50),"0")+IFERROR(IF(Y51="",0,Y51),"0")</f>
        <v>0.17399999999999999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79</v>
      </c>
      <c r="X53" s="364">
        <f>IFERROR(SUM(X50:X51),"0")</f>
        <v>86.4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18</v>
      </c>
      <c r="X68" s="363">
        <f t="shared" si="2"/>
        <v>21.6</v>
      </c>
      <c r="Y68" s="36">
        <f t="shared" si="3"/>
        <v>4.3499999999999997E-2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45</v>
      </c>
      <c r="X70" s="363">
        <f t="shared" si="2"/>
        <v>56</v>
      </c>
      <c r="Y70" s="36">
        <f t="shared" si="3"/>
        <v>0.10874999999999999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5.6845238095238102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7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0.15225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63</v>
      </c>
      <c r="X86" s="364">
        <f>IFERROR(SUM(X64:X84),"0")</f>
        <v>77.599999999999994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419</v>
      </c>
      <c r="X110" s="363">
        <f t="shared" si="6"/>
        <v>420</v>
      </c>
      <c r="Y110" s="36">
        <f>IFERROR(IF(X110=0,"",ROUNDUP(X110/H110,0)*0.02175),"")</f>
        <v>1.0874999999999999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83</v>
      </c>
      <c r="X111" s="363">
        <f t="shared" si="6"/>
        <v>84</v>
      </c>
      <c r="Y111" s="36">
        <f>IFERROR(IF(X111=0,"",ROUNDUP(X111/H111,0)*0.02175),"")</f>
        <v>0.21749999999999997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59.761904761904759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60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1.3049999999999999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502</v>
      </c>
      <c r="X119" s="364">
        <f>IFERROR(SUM(X106:X117),"0")</f>
        <v>504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70</v>
      </c>
      <c r="X123" s="363">
        <f t="shared" si="7"/>
        <v>75.600000000000009</v>
      </c>
      <c r="Y123" s="36">
        <f>IFERROR(IF(X123=0,"",ROUNDUP(X123/H123,0)*0.02175),"")</f>
        <v>0.19574999999999998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8.3333333333333321</v>
      </c>
      <c r="X128" s="364">
        <f>IFERROR(X121/H121,"0")+IFERROR(X122/H122,"0")+IFERROR(X123/H123,"0")+IFERROR(X124/H124,"0")+IFERROR(X125/H125,"0")+IFERROR(X126/H126,"0")+IFERROR(X127/H127,"0")</f>
        <v>9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0.19574999999999998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70</v>
      </c>
      <c r="X129" s="364">
        <f>IFERROR(SUM(X121:X127),"0")</f>
        <v>75.600000000000009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203</v>
      </c>
      <c r="X133" s="363">
        <f>IFERROR(IF(W133="",0,CEILING((W133/$H133),1)*$H133),"")</f>
        <v>210</v>
      </c>
      <c r="Y133" s="36">
        <f>IFERROR(IF(X133=0,"",ROUNDUP(X133/H133,0)*0.02175),"")</f>
        <v>0.54374999999999996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24.166666666666664</v>
      </c>
      <c r="X137" s="364">
        <f>IFERROR(X132/H132,"0")+IFERROR(X133/H133,"0")+IFERROR(X134/H134,"0")+IFERROR(X135/H135,"0")+IFERROR(X136/H136,"0")</f>
        <v>25</v>
      </c>
      <c r="Y137" s="364">
        <f>IFERROR(IF(Y132="",0,Y132),"0")+IFERROR(IF(Y133="",0,Y133),"0")+IFERROR(IF(Y134="",0,Y134),"0")+IFERROR(IF(Y135="",0,Y135),"0")+IFERROR(IF(Y136="",0,Y136),"0")</f>
        <v>0.54374999999999996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203</v>
      </c>
      <c r="X138" s="364">
        <f>IFERROR(SUM(X132:X136),"0")</f>
        <v>210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154</v>
      </c>
      <c r="X149" s="363">
        <f t="shared" ref="X149:X157" si="8">IFERROR(IF(W149="",0,CEILING((W149/$H149),1)*$H149),"")</f>
        <v>155.4</v>
      </c>
      <c r="Y149" s="36">
        <f>IFERROR(IF(X149=0,"",ROUNDUP(X149/H149,0)*0.00753),"")</f>
        <v>0.27861000000000002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36.666666666666664</v>
      </c>
      <c r="X158" s="364">
        <f>IFERROR(X149/H149,"0")+IFERROR(X150/H150,"0")+IFERROR(X151/H151,"0")+IFERROR(X152/H152,"0")+IFERROR(X153/H153,"0")+IFERROR(X154/H154,"0")+IFERROR(X155/H155,"0")+IFERROR(X156/H156,"0")+IFERROR(X157/H157,"0")</f>
        <v>37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0.27861000000000002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154</v>
      </c>
      <c r="X159" s="364">
        <f>IFERROR(SUM(X149:X157),"0")</f>
        <v>155.4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113</v>
      </c>
      <c r="X172" s="363">
        <f>IFERROR(IF(W172="",0,CEILING((W172/$H172),1)*$H172),"")</f>
        <v>113.4</v>
      </c>
      <c r="Y172" s="36">
        <f>IFERROR(IF(X172=0,"",ROUNDUP(X172/H172,0)*0.00937),"")</f>
        <v>0.19677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106</v>
      </c>
      <c r="X173" s="363">
        <f>IFERROR(IF(W173="",0,CEILING((W173/$H173),1)*$H173),"")</f>
        <v>108</v>
      </c>
      <c r="Y173" s="36">
        <f>IFERROR(IF(X173=0,"",ROUNDUP(X173/H173,0)*0.00937),"")</f>
        <v>0.18740000000000001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40.555555555555557</v>
      </c>
      <c r="X176" s="364">
        <f>IFERROR(X172/H172,"0")+IFERROR(X173/H173,"0")+IFERROR(X174/H174,"0")+IFERROR(X175/H175,"0")</f>
        <v>41</v>
      </c>
      <c r="Y176" s="364">
        <f>IFERROR(IF(Y172="",0,Y172),"0")+IFERROR(IF(Y173="",0,Y173),"0")+IFERROR(IF(Y174="",0,Y174),"0")+IFERROR(IF(Y175="",0,Y175),"0")</f>
        <v>0.38417000000000001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219</v>
      </c>
      <c r="X177" s="364">
        <f>IFERROR(SUM(X172:X175),"0")</f>
        <v>221.4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43</v>
      </c>
      <c r="X183" s="363">
        <f t="shared" si="9"/>
        <v>46.8</v>
      </c>
      <c r="Y183" s="36">
        <f>IFERROR(IF(X183=0,"",ROUNDUP(X183/H183,0)*0.02175),"")</f>
        <v>0.1305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68</v>
      </c>
      <c r="X185" s="363">
        <f t="shared" si="9"/>
        <v>69.599999999999994</v>
      </c>
      <c r="Y185" s="36">
        <f>IFERROR(IF(X185=0,"",ROUNDUP(X185/H185,0)*0.00753),"")</f>
        <v>0.21837000000000001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68</v>
      </c>
      <c r="X187" s="363">
        <f t="shared" si="9"/>
        <v>69.599999999999994</v>
      </c>
      <c r="Y187" s="36">
        <f>IFERROR(IF(X187=0,"",ROUNDUP(X187/H187,0)*0.00753),"")</f>
        <v>0.21837000000000001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152</v>
      </c>
      <c r="X189" s="363">
        <f t="shared" si="9"/>
        <v>153.6</v>
      </c>
      <c r="Y189" s="36">
        <f t="shared" ref="Y189:Y195" si="10">IFERROR(IF(X189=0,"",ROUNDUP(X189/H189,0)*0.00753),"")</f>
        <v>0.48192000000000002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112</v>
      </c>
      <c r="X191" s="363">
        <f t="shared" si="9"/>
        <v>112.8</v>
      </c>
      <c r="Y191" s="36">
        <f t="shared" si="10"/>
        <v>0.35391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120</v>
      </c>
      <c r="X192" s="363">
        <f t="shared" si="9"/>
        <v>120</v>
      </c>
      <c r="Y192" s="36">
        <f t="shared" si="10"/>
        <v>0.3765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198</v>
      </c>
      <c r="X194" s="363">
        <f t="shared" si="9"/>
        <v>199.2</v>
      </c>
      <c r="Y194" s="36">
        <f t="shared" si="10"/>
        <v>0.62499000000000005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118</v>
      </c>
      <c r="X195" s="363">
        <f t="shared" si="9"/>
        <v>120</v>
      </c>
      <c r="Y195" s="36">
        <f t="shared" si="10"/>
        <v>0.3765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353.84615384615387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358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2.7810600000000001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879</v>
      </c>
      <c r="X197" s="364">
        <f>IFERROR(SUM(X179:X195),"0")</f>
        <v>891.60000000000014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166</v>
      </c>
      <c r="X201" s="363">
        <f>IFERROR(IF(W201="",0,CEILING((W201/$H201),1)*$H201),"")</f>
        <v>168</v>
      </c>
      <c r="Y201" s="36">
        <f>IFERROR(IF(X201=0,"",ROUNDUP(X201/H201,0)*0.00753),"")</f>
        <v>0.52710000000000001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139</v>
      </c>
      <c r="X202" s="363">
        <f>IFERROR(IF(W202="",0,CEILING((W202/$H202),1)*$H202),"")</f>
        <v>139.19999999999999</v>
      </c>
      <c r="Y202" s="36">
        <f>IFERROR(IF(X202=0,"",ROUNDUP(X202/H202,0)*0.00753),"")</f>
        <v>0.43674000000000002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127.08333333333334</v>
      </c>
      <c r="X203" s="364">
        <f>IFERROR(X199/H199,"0")+IFERROR(X200/H200,"0")+IFERROR(X201/H201,"0")+IFERROR(X202/H202,"0")</f>
        <v>128</v>
      </c>
      <c r="Y203" s="364">
        <f>IFERROR(IF(Y199="",0,Y199),"0")+IFERROR(IF(Y200="",0,Y200),"0")+IFERROR(IF(Y201="",0,Y201),"0")+IFERROR(IF(Y202="",0,Y202),"0")</f>
        <v>0.96384000000000003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305</v>
      </c>
      <c r="X204" s="364">
        <f>IFERROR(SUM(X199:X202),"0")</f>
        <v>307.2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81</v>
      </c>
      <c r="X222" s="363">
        <f t="shared" ref="X222:X227" si="12">IFERROR(IF(W222="",0,CEILING((W222/$H222),1)*$H222),"")</f>
        <v>81.2</v>
      </c>
      <c r="Y222" s="36">
        <f>IFERROR(IF(X222=0,"",ROUNDUP(X222/H222,0)*0.02175),"")</f>
        <v>0.15225</v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20</v>
      </c>
      <c r="X225" s="363">
        <f t="shared" si="12"/>
        <v>20</v>
      </c>
      <c r="Y225" s="36">
        <f>IFERROR(IF(X225=0,"",ROUNDUP(X225/H225,0)*0.00937),"")</f>
        <v>4.6850000000000003E-2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11.982758620689655</v>
      </c>
      <c r="X228" s="364">
        <f>IFERROR(X222/H222,"0")+IFERROR(X223/H223,"0")+IFERROR(X224/H224,"0")+IFERROR(X225/H225,"0")+IFERROR(X226/H226,"0")+IFERROR(X227/H227,"0")</f>
        <v>12</v>
      </c>
      <c r="Y228" s="364">
        <f>IFERROR(IF(Y222="",0,Y222),"0")+IFERROR(IF(Y223="",0,Y223),"0")+IFERROR(IF(Y224="",0,Y224),"0")+IFERROR(IF(Y225="",0,Y225),"0")+IFERROR(IF(Y226="",0,Y226),"0")+IFERROR(IF(Y227="",0,Y227),"0")</f>
        <v>0.1991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101</v>
      </c>
      <c r="X229" s="364">
        <f>IFERROR(SUM(X222:X227),"0")</f>
        <v>101.2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183</v>
      </c>
      <c r="X255" s="363">
        <f>IFERROR(IF(W255="",0,CEILING((W255/$H255),1)*$H255),"")</f>
        <v>184.8</v>
      </c>
      <c r="Y255" s="36">
        <f>IFERROR(IF(X255=0,"",ROUNDUP(X255/H255,0)*0.00753),"")</f>
        <v>0.33132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43.571428571428569</v>
      </c>
      <c r="X259" s="364">
        <f>IFERROR(X255/H255,"0")+IFERROR(X256/H256,"0")+IFERROR(X257/H257,"0")+IFERROR(X258/H258,"0")</f>
        <v>44</v>
      </c>
      <c r="Y259" s="364">
        <f>IFERROR(IF(Y255="",0,Y255),"0")+IFERROR(IF(Y256="",0,Y256),"0")+IFERROR(IF(Y257="",0,Y257),"0")+IFERROR(IF(Y258="",0,Y258),"0")</f>
        <v>0.33132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183</v>
      </c>
      <c r="X260" s="364">
        <f>IFERROR(SUM(X255:X258),"0")</f>
        <v>184.8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188</v>
      </c>
      <c r="X274" s="363">
        <f>IFERROR(IF(W274="",0,CEILING((W274/$H274),1)*$H274),"")</f>
        <v>193.20000000000002</v>
      </c>
      <c r="Y274" s="36">
        <f>IFERROR(IF(X274=0,"",ROUNDUP(X274/H274,0)*0.02175),"")</f>
        <v>0.50024999999999997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352</v>
      </c>
      <c r="X275" s="363">
        <f>IFERROR(IF(W275="",0,CEILING((W275/$H275),1)*$H275),"")</f>
        <v>358.8</v>
      </c>
      <c r="Y275" s="36">
        <f>IFERROR(IF(X275=0,"",ROUNDUP(X275/H275,0)*0.02175),"")</f>
        <v>1.0004999999999999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65</v>
      </c>
      <c r="X276" s="363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75.247252747252759</v>
      </c>
      <c r="X277" s="364">
        <f>IFERROR(X274/H274,"0")+IFERROR(X275/H275,"0")+IFERROR(X276/H276,"0")</f>
        <v>77</v>
      </c>
      <c r="Y277" s="364">
        <f>IFERROR(IF(Y274="",0,Y274),"0")+IFERROR(IF(Y275="",0,Y275),"0")+IFERROR(IF(Y276="",0,Y276),"0")</f>
        <v>1.67475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605</v>
      </c>
      <c r="X278" s="364">
        <f>IFERROR(SUM(X274:X276),"0")</f>
        <v>619.20000000000005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18</v>
      </c>
      <c r="X282" s="363">
        <f>IFERROR(IF(W282="",0,CEILING((W282/$H282),1)*$H282),"")</f>
        <v>20.399999999999999</v>
      </c>
      <c r="Y282" s="36">
        <f>IFERROR(IF(X282=0,"",ROUNDUP(X282/H282,0)*0.00753),"")</f>
        <v>6.0240000000000002E-2</v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7.0588235294117654</v>
      </c>
      <c r="X283" s="364">
        <f>IFERROR(X280/H280,"0")+IFERROR(X281/H281,"0")+IFERROR(X282/H282,"0")</f>
        <v>8</v>
      </c>
      <c r="Y283" s="364">
        <f>IFERROR(IF(Y280="",0,Y280),"0")+IFERROR(IF(Y281="",0,Y281),"0")+IFERROR(IF(Y282="",0,Y282),"0")</f>
        <v>6.0240000000000002E-2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18</v>
      </c>
      <c r="X284" s="364">
        <f>IFERROR(SUM(X280:X282),"0")</f>
        <v>20.399999999999999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2197</v>
      </c>
      <c r="X331" s="363">
        <f t="shared" si="17"/>
        <v>2205</v>
      </c>
      <c r="Y331" s="36">
        <f>IFERROR(IF(X331=0,"",ROUNDUP(X331/H331,0)*0.02175),"")</f>
        <v>3.1972499999999999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1600</v>
      </c>
      <c r="X332" s="363">
        <f t="shared" si="17"/>
        <v>1605</v>
      </c>
      <c r="Y332" s="36">
        <f>IFERROR(IF(X332=0,"",ROUNDUP(X332/H332,0)*0.02175),"")</f>
        <v>2.3272499999999998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865</v>
      </c>
      <c r="X334" s="363">
        <f t="shared" si="17"/>
        <v>870</v>
      </c>
      <c r="Y334" s="36">
        <f>IFERROR(IF(X334=0,"",ROUNDUP(X334/H334,0)*0.02175),"")</f>
        <v>1.2614999999999998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310.8</v>
      </c>
      <c r="X338" s="364">
        <f>IFERROR(X330/H330,"0")+IFERROR(X331/H331,"0")+IFERROR(X332/H332,"0")+IFERROR(X333/H333,"0")+IFERROR(X334/H334,"0")+IFERROR(X335/H335,"0")+IFERROR(X336/H336,"0")+IFERROR(X337/H337,"0")</f>
        <v>312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6.7859999999999996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4662</v>
      </c>
      <c r="X339" s="364">
        <f>IFERROR(SUM(X330:X337),"0")</f>
        <v>4680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1681</v>
      </c>
      <c r="X341" s="363">
        <f>IFERROR(IF(W341="",0,CEILING((W341/$H341),1)*$H341),"")</f>
        <v>1695</v>
      </c>
      <c r="Y341" s="36">
        <f>IFERROR(IF(X341=0,"",ROUNDUP(X341/H341,0)*0.02175),"")</f>
        <v>2.4577499999999999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112.06666666666666</v>
      </c>
      <c r="X344" s="364">
        <f>IFERROR(X341/H341,"0")+IFERROR(X342/H342,"0")+IFERROR(X343/H343,"0")</f>
        <v>113</v>
      </c>
      <c r="Y344" s="364">
        <f>IFERROR(IF(Y341="",0,Y341),"0")+IFERROR(IF(Y342="",0,Y342),"0")+IFERROR(IF(Y343="",0,Y343),"0")</f>
        <v>2.4577499999999999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1681</v>
      </c>
      <c r="X345" s="364">
        <f>IFERROR(SUM(X341:X343),"0")</f>
        <v>1695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52</v>
      </c>
      <c r="X348" s="363">
        <f>IFERROR(IF(W348="",0,CEILING((W348/$H348),1)*$H348),"")</f>
        <v>54.6</v>
      </c>
      <c r="Y348" s="36">
        <f>IFERROR(IF(X348=0,"",ROUNDUP(X348/H348,0)*0.02175),"")</f>
        <v>0.15225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6.666666666666667</v>
      </c>
      <c r="X349" s="364">
        <f>IFERROR(X347/H347,"0")+IFERROR(X348/H348,"0")</f>
        <v>7</v>
      </c>
      <c r="Y349" s="364">
        <f>IFERROR(IF(Y347="",0,Y347),"0")+IFERROR(IF(Y348="",0,Y348),"0")</f>
        <v>0.15225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52</v>
      </c>
      <c r="X350" s="364">
        <f>IFERROR(SUM(X347:X348),"0")</f>
        <v>54.6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54</v>
      </c>
      <c r="X352" s="363">
        <f>IFERROR(IF(W352="",0,CEILING((W352/$H352),1)*$H352),"")</f>
        <v>54.6</v>
      </c>
      <c r="Y352" s="36">
        <f>IFERROR(IF(X352=0,"",ROUNDUP(X352/H352,0)*0.02175),"")</f>
        <v>0.15225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6.9230769230769234</v>
      </c>
      <c r="X353" s="364">
        <f>IFERROR(X352/H352,"0")</f>
        <v>7</v>
      </c>
      <c r="Y353" s="364">
        <f>IFERROR(IF(Y352="",0,Y352),"0")</f>
        <v>0.15225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54</v>
      </c>
      <c r="X354" s="364">
        <f>IFERROR(SUM(X352:X352),"0")</f>
        <v>54.6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303</v>
      </c>
      <c r="X370" s="363">
        <f>IFERROR(IF(W370="",0,CEILING((W370/$H370),1)*$H370),"")</f>
        <v>304.2</v>
      </c>
      <c r="Y370" s="36">
        <f>IFERROR(IF(X370=0,"",ROUNDUP(X370/H370,0)*0.02175),"")</f>
        <v>0.84824999999999995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38.846153846153847</v>
      </c>
      <c r="X374" s="364">
        <f>IFERROR(X370/H370,"0")+IFERROR(X371/H371,"0")+IFERROR(X372/H372,"0")+IFERROR(X373/H373,"0")</f>
        <v>39</v>
      </c>
      <c r="Y374" s="364">
        <f>IFERROR(IF(Y370="",0,Y370),"0")+IFERROR(IF(Y371="",0,Y371),"0")+IFERROR(IF(Y372="",0,Y372),"0")+IFERROR(IF(Y373="",0,Y373),"0")</f>
        <v>0.84824999999999995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303</v>
      </c>
      <c r="X375" s="364">
        <f>IFERROR(SUM(X370:X373),"0")</f>
        <v>304.2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164</v>
      </c>
      <c r="X388" s="363">
        <f t="shared" ref="X388:X400" si="18">IFERROR(IF(W388="",0,CEILING((W388/$H388),1)*$H388),"")</f>
        <v>168</v>
      </c>
      <c r="Y388" s="36">
        <f>IFERROR(IF(X388=0,"",ROUNDUP(X388/H388,0)*0.00753),"")</f>
        <v>0.30120000000000002</v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128</v>
      </c>
      <c r="X390" s="363">
        <f t="shared" si="18"/>
        <v>130.20000000000002</v>
      </c>
      <c r="Y390" s="36">
        <f>IFERROR(IF(X390=0,"",ROUNDUP(X390/H390,0)*0.00753),"")</f>
        <v>0.23343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24</v>
      </c>
      <c r="X399" s="363">
        <f t="shared" si="18"/>
        <v>25.200000000000003</v>
      </c>
      <c r="Y399" s="36">
        <f t="shared" si="19"/>
        <v>6.0240000000000002E-2</v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80.952380952380949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83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0.59487000000000001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316</v>
      </c>
      <c r="X402" s="364">
        <f>IFERROR(SUM(X388:X400),"0")</f>
        <v>323.40000000000003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291</v>
      </c>
      <c r="X426" s="363">
        <f t="shared" ref="X426:X432" si="20">IFERROR(IF(W426="",0,CEILING((W426/$H426),1)*$H426),"")</f>
        <v>294</v>
      </c>
      <c r="Y426" s="36">
        <f>IFERROR(IF(X426=0,"",ROUNDUP(X426/H426,0)*0.00753),"")</f>
        <v>0.52710000000000001</v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69.285714285714278</v>
      </c>
      <c r="X433" s="364">
        <f>IFERROR(X426/H426,"0")+IFERROR(X427/H427,"0")+IFERROR(X428/H428,"0")+IFERROR(X429/H429,"0")+IFERROR(X430/H430,"0")+IFERROR(X431/H431,"0")+IFERROR(X432/H432,"0")</f>
        <v>70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0.52710000000000001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291</v>
      </c>
      <c r="X434" s="364">
        <f>IFERROR(SUM(X426:X432),"0")</f>
        <v>294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230</v>
      </c>
      <c r="X452" s="363">
        <f t="shared" si="21"/>
        <v>232.32000000000002</v>
      </c>
      <c r="Y452" s="36">
        <f t="shared" si="22"/>
        <v>0.52624000000000004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202</v>
      </c>
      <c r="X455" s="363">
        <f t="shared" si="21"/>
        <v>205.92000000000002</v>
      </c>
      <c r="Y455" s="36">
        <f t="shared" si="22"/>
        <v>0.46644000000000002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81.818181818181813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83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0.99268000000000001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432</v>
      </c>
      <c r="X463" s="364">
        <f>IFERROR(SUM(X451:X461),"0")</f>
        <v>438.24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119</v>
      </c>
      <c r="X465" s="363">
        <f>IFERROR(IF(W465="",0,CEILING((W465/$H465),1)*$H465),"")</f>
        <v>121.44000000000001</v>
      </c>
      <c r="Y465" s="36">
        <f>IFERROR(IF(X465=0,"",ROUNDUP(X465/H465,0)*0.01196),"")</f>
        <v>0.27507999999999999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22.537878787878785</v>
      </c>
      <c r="X467" s="364">
        <f>IFERROR(X465/H465,"0")+IFERROR(X466/H466,"0")</f>
        <v>23</v>
      </c>
      <c r="Y467" s="364">
        <f>IFERROR(IF(Y465="",0,Y465),"0")+IFERROR(IF(Y466="",0,Y466),"0")</f>
        <v>0.27507999999999999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119</v>
      </c>
      <c r="X468" s="364">
        <f>IFERROR(SUM(X465:X466),"0")</f>
        <v>121.44000000000001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142</v>
      </c>
      <c r="X470" s="363">
        <f t="shared" ref="X470:X475" si="23">IFERROR(IF(W470="",0,CEILING((W470/$H470),1)*$H470),"")</f>
        <v>142.56</v>
      </c>
      <c r="Y470" s="36">
        <f>IFERROR(IF(X470=0,"",ROUNDUP(X470/H470,0)*0.01196),"")</f>
        <v>0.32291999999999998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307</v>
      </c>
      <c r="X471" s="363">
        <f t="shared" si="23"/>
        <v>311.52000000000004</v>
      </c>
      <c r="Y471" s="36">
        <f>IFERROR(IF(X471=0,"",ROUNDUP(X471/H471,0)*0.01196),"")</f>
        <v>0.70564000000000004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182</v>
      </c>
      <c r="X472" s="363">
        <f t="shared" si="23"/>
        <v>184.8</v>
      </c>
      <c r="Y472" s="36">
        <f>IFERROR(IF(X472=0,"",ROUNDUP(X472/H472,0)*0.01196),"")</f>
        <v>0.41860000000000003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119.50757575757575</v>
      </c>
      <c r="X476" s="364">
        <f>IFERROR(X470/H470,"0")+IFERROR(X471/H471,"0")+IFERROR(X472/H472,"0")+IFERROR(X473/H473,"0")+IFERROR(X474/H474,"0")+IFERROR(X475/H475,"0")</f>
        <v>121</v>
      </c>
      <c r="Y476" s="364">
        <f>IFERROR(IF(Y470="",0,Y470),"0")+IFERROR(IF(Y471="",0,Y471),"0")+IFERROR(IF(Y472="",0,Y472),"0")+IFERROR(IF(Y473="",0,Y473),"0")+IFERROR(IF(Y474="",0,Y474),"0")+IFERROR(IF(Y475="",0,Y475),"0")</f>
        <v>1.4471600000000002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631</v>
      </c>
      <c r="X477" s="364">
        <f>IFERROR(SUM(X470:X475),"0")</f>
        <v>638.88000000000011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32</v>
      </c>
      <c r="X480" s="363">
        <f>IFERROR(IF(W480="",0,CEILING((W480/$H480),1)*$H480),"")</f>
        <v>39</v>
      </c>
      <c r="Y480" s="36">
        <f>IFERROR(IF(X480=0,"",ROUNDUP(X480/H480,0)*0.02175),"")</f>
        <v>0.10874999999999999</v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4.1025641025641031</v>
      </c>
      <c r="X482" s="364">
        <f>IFERROR(X479/H479,"0")+IFERROR(X480/H480,"0")+IFERROR(X481/H481,"0")</f>
        <v>5</v>
      </c>
      <c r="Y482" s="364">
        <f>IFERROR(IF(Y479="",0,Y479),"0")+IFERROR(IF(Y480="",0,Y480),"0")+IFERROR(IF(Y481="",0,Y481),"0")</f>
        <v>0.10874999999999999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32</v>
      </c>
      <c r="X483" s="364">
        <f>IFERROR(SUM(X479:X481),"0")</f>
        <v>39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55</v>
      </c>
      <c r="X505" s="363">
        <f>IFERROR(IF(W505="",0,CEILING((W505/$H505),1)*$H505),"")</f>
        <v>58.800000000000004</v>
      </c>
      <c r="Y505" s="36">
        <f>IFERROR(IF(X505=0,"",ROUNDUP(X505/H505,0)*0.00753),"")</f>
        <v>0.10542</v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30</v>
      </c>
      <c r="X507" s="363">
        <f>IFERROR(IF(W507="",0,CEILING((W507/$H507),1)*$H507),"")</f>
        <v>33.6</v>
      </c>
      <c r="Y507" s="36">
        <f>IFERROR(IF(X507=0,"",ROUNDUP(X507/H507,0)*0.00753),"")</f>
        <v>6.0240000000000002E-2</v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20.238095238095237</v>
      </c>
      <c r="X510" s="364">
        <f>IFERROR(X505/H505,"0")+IFERROR(X506/H506,"0")+IFERROR(X507/H507,"0")+IFERROR(X508/H508,"0")+IFERROR(X509/H509,"0")</f>
        <v>22</v>
      </c>
      <c r="Y510" s="364">
        <f>IFERROR(IF(Y505="",0,Y505),"0")+IFERROR(IF(Y506="",0,Y506),"0")+IFERROR(IF(Y507="",0,Y507),"0")+IFERROR(IF(Y508="",0,Y508),"0")+IFERROR(IF(Y509="",0,Y509),"0")</f>
        <v>0.16566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85</v>
      </c>
      <c r="X511" s="364">
        <f>IFERROR(SUM(X505:X509),"0")</f>
        <v>92.4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252</v>
      </c>
      <c r="X513" s="363">
        <f>IFERROR(IF(W513="",0,CEILING((W513/$H513),1)*$H513),"")</f>
        <v>257.39999999999998</v>
      </c>
      <c r="Y513" s="36">
        <f>IFERROR(IF(X513=0,"",ROUNDUP(X513/H513,0)*0.02175),"")</f>
        <v>0.71775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32.307692307692307</v>
      </c>
      <c r="X518" s="364">
        <f>IFERROR(X513/H513,"0")+IFERROR(X514/H514,"0")+IFERROR(X515/H515,"0")+IFERROR(X516/H516,"0")+IFERROR(X517/H517,"0")</f>
        <v>33</v>
      </c>
      <c r="Y518" s="364">
        <f>IFERROR(IF(Y513="",0,Y513),"0")+IFERROR(IF(Y514="",0,Y514),"0")+IFERROR(IF(Y515="",0,Y515),"0")+IFERROR(IF(Y516="",0,Y516),"0")+IFERROR(IF(Y517="",0,Y517),"0")</f>
        <v>0.71775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252</v>
      </c>
      <c r="X519" s="364">
        <f>IFERROR(SUM(X513:X517),"0")</f>
        <v>257.39999999999998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12291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12447.96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12932.06439850931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13098.456000000002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22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13482.06439850931</v>
      </c>
      <c r="X528" s="364">
        <f>GrossWeightTotalR+PalletQtyTotalR*25</f>
        <v>13648.456000000002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1707.3258636093828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1732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24.269389999999998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86.4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657.2</v>
      </c>
      <c r="F535" s="46">
        <f>IFERROR(X132*1,"0")+IFERROR(X133*1,"0")+IFERROR(X134*1,"0")+IFERROR(X135*1,"0")+IFERROR(X136*1,"0")</f>
        <v>210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155.4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1420.2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824.4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824.4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6484.2000000000007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304.2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323.40000000000003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294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1237.56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349.79999999999995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