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E80638B-3149-4F59-BC3C-F7322B4DEC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X233" i="1"/>
  <c r="Y233" i="1" s="1"/>
  <c r="O233" i="1"/>
  <c r="Y232" i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O222" i="1"/>
  <c r="W219" i="1"/>
  <c r="W218" i="1"/>
  <c r="X217" i="1"/>
  <c r="Y217" i="1" s="1"/>
  <c r="O217" i="1"/>
  <c r="Y216" i="1"/>
  <c r="Y218" i="1" s="1"/>
  <c r="X216" i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Y203" i="1" s="1"/>
  <c r="X199" i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O167" i="1"/>
  <c r="W165" i="1"/>
  <c r="X164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X60" i="1"/>
  <c r="W60" i="1"/>
  <c r="Y59" i="1"/>
  <c r="X59" i="1"/>
  <c r="Y58" i="1"/>
  <c r="X58" i="1"/>
  <c r="O58" i="1"/>
  <c r="X57" i="1"/>
  <c r="Y57" i="1" s="1"/>
  <c r="O57" i="1"/>
  <c r="Y56" i="1"/>
  <c r="X56" i="1"/>
  <c r="O56" i="1"/>
  <c r="W53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301" i="1"/>
  <c r="Y294" i="1"/>
  <c r="X302" i="1"/>
  <c r="Y315" i="1"/>
  <c r="Y317" i="1" s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<sst xmlns="http://schemas.openxmlformats.org/spreadsheetml/2006/main" count="2243" uniqueCount="735">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</sst>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5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250</v>
      </c>
      <c r="X111" s="363">
        <f t="shared" si="6"/>
        <v>252</v>
      </c>
      <c r="Y111" s="36">
        <f>IFERROR(IF(X111=0,"",ROUNDUP(X111/H111,0)*0.02175),"")</f>
        <v>0.65249999999999997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29.761904761904759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30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0.65249999999999997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250</v>
      </c>
      <c r="X119" s="364">
        <f>IFERROR(SUM(X106:X117),"0")</f>
        <v>252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100</v>
      </c>
      <c r="X151" s="363">
        <f t="shared" si="8"/>
        <v>100.80000000000001</v>
      </c>
      <c r="Y151" s="36">
        <f>IFERROR(IF(X151=0,"",ROUNDUP(X151/H151,0)*0.00753),"")</f>
        <v>0.18071999999999999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23.80952380952381</v>
      </c>
      <c r="X158" s="364">
        <f>IFERROR(X149/H149,"0")+IFERROR(X150/H150,"0")+IFERROR(X151/H151,"0")+IFERROR(X152/H152,"0")+IFERROR(X153/H153,"0")+IFERROR(X154/H154,"0")+IFERROR(X155/H155,"0")+IFERROR(X156/H156,"0")+IFERROR(X157/H157,"0")</f>
        <v>24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0.18071999999999999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100</v>
      </c>
      <c r="X159" s="364">
        <f>IFERROR(SUM(X149:X157),"0")</f>
        <v>100.80000000000001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20</v>
      </c>
      <c r="X187" s="363">
        <f t="shared" si="9"/>
        <v>21.599999999999998</v>
      </c>
      <c r="Y187" s="36">
        <f>IFERROR(IF(X187=0,"",ROUNDUP(X187/H187,0)*0.00753),"")</f>
        <v>6.7769999999999997E-2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8.3333333333333339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9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6.7769999999999997E-2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20</v>
      </c>
      <c r="X197" s="364">
        <f>IFERROR(SUM(X179:X195),"0")</f>
        <v>21.599999999999998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200</v>
      </c>
      <c r="X255" s="363">
        <f>IFERROR(IF(W255="",0,CEILING((W255/$H255),1)*$H255),"")</f>
        <v>201.60000000000002</v>
      </c>
      <c r="Y255" s="36">
        <f>IFERROR(IF(X255=0,"",ROUNDUP(X255/H255,0)*0.00753),"")</f>
        <v>0.36143999999999998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50</v>
      </c>
      <c r="X256" s="363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59.523809523809526</v>
      </c>
      <c r="X259" s="364">
        <f>IFERROR(X255/H255,"0")+IFERROR(X256/H256,"0")+IFERROR(X257/H257,"0")+IFERROR(X258/H258,"0")</f>
        <v>60</v>
      </c>
      <c r="Y259" s="364">
        <f>IFERROR(IF(Y255="",0,Y255),"0")+IFERROR(IF(Y256="",0,Y256),"0")+IFERROR(IF(Y257="",0,Y257),"0")+IFERROR(IF(Y258="",0,Y258),"0")</f>
        <v>0.45179999999999998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250</v>
      </c>
      <c r="X260" s="364">
        <f>IFERROR(SUM(X255:X258),"0")</f>
        <v>252.00000000000003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100</v>
      </c>
      <c r="X304" s="363">
        <f>IFERROR(IF(W304="",0,CEILING((W304/$H304),1)*$H304),"")</f>
        <v>100.74</v>
      </c>
      <c r="Y304" s="36">
        <f>IFERROR(IF(X304=0,"",ROUNDUP(X304/H304,0)*0.00753),"")</f>
        <v>0.17319000000000001</v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22.831050228310502</v>
      </c>
      <c r="X306" s="364">
        <f>IFERROR(X304/H304,"0")+IFERROR(X305/H305,"0")</f>
        <v>23</v>
      </c>
      <c r="Y306" s="364">
        <f>IFERROR(IF(Y304="",0,Y304),"0")+IFERROR(IF(Y305="",0,Y305),"0")</f>
        <v>0.17319000000000001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100</v>
      </c>
      <c r="X307" s="364">
        <f>IFERROR(SUM(X304:X305),"0")</f>
        <v>100.74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5000</v>
      </c>
      <c r="X331" s="363">
        <f t="shared" si="17"/>
        <v>5010</v>
      </c>
      <c r="Y331" s="36">
        <f>IFERROR(IF(X331=0,"",ROUNDUP(X331/H331,0)*0.02175),"")</f>
        <v>7.2644999999999991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5000</v>
      </c>
      <c r="X332" s="363">
        <f t="shared" si="17"/>
        <v>5010</v>
      </c>
      <c r="Y332" s="36">
        <f>IFERROR(IF(X332=0,"",ROUNDUP(X332/H332,0)*0.02175),"")</f>
        <v>7.2644999999999991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3000</v>
      </c>
      <c r="X334" s="363">
        <f t="shared" si="17"/>
        <v>3000</v>
      </c>
      <c r="Y334" s="36">
        <f>IFERROR(IF(X334=0,"",ROUNDUP(X334/H334,0)*0.02175),"")</f>
        <v>4.3499999999999996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866.66666666666663</v>
      </c>
      <c r="X338" s="364">
        <f>IFERROR(X330/H330,"0")+IFERROR(X331/H331,"0")+IFERROR(X332/H332,"0")+IFERROR(X333/H333,"0")+IFERROR(X334/H334,"0")+IFERROR(X335/H335,"0")+IFERROR(X336/H336,"0")+IFERROR(X337/H337,"0")</f>
        <v>868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18.878999999999998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13000</v>
      </c>
      <c r="X339" s="364">
        <f>IFERROR(SUM(X330:X337),"0")</f>
        <v>13020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800</v>
      </c>
      <c r="X341" s="363">
        <f>IFERROR(IF(W341="",0,CEILING((W341/$H341),1)*$H341),"")</f>
        <v>810</v>
      </c>
      <c r="Y341" s="36">
        <f>IFERROR(IF(X341=0,"",ROUNDUP(X341/H341,0)*0.02175),"")</f>
        <v>1.1744999999999999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53.333333333333336</v>
      </c>
      <c r="X344" s="364">
        <f>IFERROR(X341/H341,"0")+IFERROR(X342/H342,"0")+IFERROR(X343/H343,"0")</f>
        <v>54</v>
      </c>
      <c r="Y344" s="364">
        <f>IFERROR(IF(Y341="",0,Y341),"0")+IFERROR(IF(Y342="",0,Y342),"0")+IFERROR(IF(Y343="",0,Y343),"0")</f>
        <v>1.1744999999999999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800</v>
      </c>
      <c r="X345" s="364">
        <f>IFERROR(SUM(X341:X343),"0")</f>
        <v>810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300</v>
      </c>
      <c r="X352" s="363">
        <f>IFERROR(IF(W352="",0,CEILING((W352/$H352),1)*$H352),"")</f>
        <v>304.2</v>
      </c>
      <c r="Y352" s="36">
        <f>IFERROR(IF(X352=0,"",ROUNDUP(X352/H352,0)*0.02175),"")</f>
        <v>0.84824999999999995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38.46153846153846</v>
      </c>
      <c r="X353" s="364">
        <f>IFERROR(X352/H352,"0")</f>
        <v>39</v>
      </c>
      <c r="Y353" s="364">
        <f>IFERROR(IF(Y352="",0,Y352),"0")</f>
        <v>0.84824999999999995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300</v>
      </c>
      <c r="X354" s="364">
        <f>IFERROR(SUM(X352:X352),"0")</f>
        <v>304.2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500</v>
      </c>
      <c r="X370" s="363">
        <f>IFERROR(IF(W370="",0,CEILING((W370/$H370),1)*$H370),"")</f>
        <v>507</v>
      </c>
      <c r="Y370" s="36">
        <f>IFERROR(IF(X370=0,"",ROUNDUP(X370/H370,0)*0.02175),"")</f>
        <v>1.4137499999999998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64.102564102564102</v>
      </c>
      <c r="X374" s="364">
        <f>IFERROR(X370/H370,"0")+IFERROR(X371/H371,"0")+IFERROR(X372/H372,"0")+IFERROR(X373/H373,"0")</f>
        <v>65</v>
      </c>
      <c r="Y374" s="364">
        <f>IFERROR(IF(Y370="",0,Y370),"0")+IFERROR(IF(Y371="",0,Y371),"0")+IFERROR(IF(Y372="",0,Y372),"0")+IFERROR(IF(Y373="",0,Y373),"0")</f>
        <v>1.4137499999999998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500</v>
      </c>
      <c r="X375" s="364">
        <f>IFERROR(SUM(X370:X373),"0")</f>
        <v>507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300</v>
      </c>
      <c r="X404" s="363">
        <f>IFERROR(IF(W404="",0,CEILING((W404/$H404),1)*$H404),"")</f>
        <v>304.2</v>
      </c>
      <c r="Y404" s="36">
        <f>IFERROR(IF(X404=0,"",ROUNDUP(X404/H404,0)*0.02175),"")</f>
        <v>0.84824999999999995</v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38.46153846153846</v>
      </c>
      <c r="X407" s="364">
        <f>IFERROR(X404/H404,"0")+IFERROR(X405/H405,"0")+IFERROR(X406/H406,"0")</f>
        <v>39</v>
      </c>
      <c r="Y407" s="364">
        <f>IFERROR(IF(Y404="",0,Y404),"0")+IFERROR(IF(Y405="",0,Y405),"0")+IFERROR(IF(Y406="",0,Y406),"0")</f>
        <v>0.84824999999999995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300</v>
      </c>
      <c r="X408" s="364">
        <f>IFERROR(SUM(X404:X406),"0")</f>
        <v>304.2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450</v>
      </c>
      <c r="X452" s="363">
        <f t="shared" si="21"/>
        <v>454.08000000000004</v>
      </c>
      <c r="Y452" s="36">
        <f t="shared" si="22"/>
        <v>1.0285599999999999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85.22727272727272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86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1.0285599999999999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450</v>
      </c>
      <c r="X463" s="364">
        <f>IFERROR(SUM(X451:X461),"0")</f>
        <v>454.08000000000004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50</v>
      </c>
      <c r="X507" s="363">
        <f>IFERROR(IF(W507="",0,CEILING((W507/$H507),1)*$H507),"")</f>
        <v>50.400000000000006</v>
      </c>
      <c r="Y507" s="36">
        <f>IFERROR(IF(X507=0,"",ROUNDUP(X507/H507,0)*0.00753),"")</f>
        <v>9.0359999999999996E-2</v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11.904761904761905</v>
      </c>
      <c r="X510" s="364">
        <f>IFERROR(X505/H505,"0")+IFERROR(X506/H506,"0")+IFERROR(X507/H507,"0")+IFERROR(X508/H508,"0")+IFERROR(X509/H509,"0")</f>
        <v>12</v>
      </c>
      <c r="Y510" s="364">
        <f>IFERROR(IF(Y505="",0,Y505),"0")+IFERROR(IF(Y506="",0,Y506),"0")+IFERROR(IF(Y507="",0,Y507),"0")+IFERROR(IF(Y508="",0,Y508),"0")+IFERROR(IF(Y509="",0,Y509),"0")</f>
        <v>9.0359999999999996E-2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50</v>
      </c>
      <c r="X511" s="364">
        <f>IFERROR(SUM(X505:X509),"0")</f>
        <v>50.400000000000006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1000</v>
      </c>
      <c r="X513" s="363">
        <f>IFERROR(IF(W513="",0,CEILING((W513/$H513),1)*$H513),"")</f>
        <v>1006.1999999999999</v>
      </c>
      <c r="Y513" s="36">
        <f>IFERROR(IF(X513=0,"",ROUNDUP(X513/H513,0)*0.02175),"")</f>
        <v>2.8057499999999997</v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128.2051282051282</v>
      </c>
      <c r="X518" s="364">
        <f>IFERROR(X513/H513,"0")+IFERROR(X514/H514,"0")+IFERROR(X515/H515,"0")+IFERROR(X516/H516,"0")+IFERROR(X517/H517,"0")</f>
        <v>129</v>
      </c>
      <c r="Y518" s="364">
        <f>IFERROR(IF(Y513="",0,Y513),"0")+IFERROR(IF(Y514="",0,Y514),"0")+IFERROR(IF(Y515="",0,Y515),"0")+IFERROR(IF(Y516="",0,Y516),"0")+IFERROR(IF(Y517="",0,Y517),"0")</f>
        <v>2.8057499999999997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1000</v>
      </c>
      <c r="X519" s="364">
        <f>IFERROR(SUM(X513:X517),"0")</f>
        <v>1006.1999999999999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17120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17183.22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17791.157451680738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17857.666000000001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27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27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18466.157451680738</v>
      </c>
      <c r="X528" s="364">
        <f>GrossWeightTotalR+PalletQtyTotalR*25</f>
        <v>18532.666000000001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1430.622425519686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1438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28.614399999999996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252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100.80000000000001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21.599999999999998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252.00000000000003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252.00000000000003</v>
      </c>
      <c r="O535" s="46">
        <f>IFERROR(X293*1,"0")+IFERROR(X294*1,"0")+IFERROR(X295*1,"0")+IFERROR(X296*1,"0")+IFERROR(X297*1,"0")+IFERROR(X298*1,"0")+IFERROR(X299*1,"0")+IFERROR(X300*1,"0")+IFERROR(X304*1,"0")+IFERROR(X305*1,"0")</f>
        <v>100.74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14134.2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507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304.2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454.08000000000004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1056.5999999999999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2024-04-26T08:02:38Z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