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726D800C-9FD1-44BC-A307-FC537D95BD28}" xr6:coauthVersionLast="47" xr6:coauthVersionMax="47" xr10:uidLastSave="{00000000-0000-0000-0000-000000000000}"/>
  <bookViews>
    <workbookView xWindow="2265" yWindow="105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X527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Y503" i="2"/>
  <c r="X503" i="2"/>
  <c r="X502" i="2"/>
  <c r="W500" i="2"/>
  <c r="W499" i="2"/>
  <c r="Y498" i="2"/>
  <c r="X498" i="2"/>
  <c r="X497" i="2"/>
  <c r="Y497" i="2" s="1"/>
  <c r="X496" i="2"/>
  <c r="Y496" i="2" s="1"/>
  <c r="X495" i="2"/>
  <c r="Y495" i="2" s="1"/>
  <c r="Y494" i="2"/>
  <c r="X494" i="2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O482" i="2"/>
  <c r="W480" i="2"/>
  <c r="W479" i="2"/>
  <c r="Y478" i="2"/>
  <c r="X478" i="2"/>
  <c r="O478" i="2"/>
  <c r="X477" i="2"/>
  <c r="Y477" i="2" s="1"/>
  <c r="O477" i="2"/>
  <c r="X476" i="2"/>
  <c r="Y476" i="2" s="1"/>
  <c r="O476" i="2"/>
  <c r="Y475" i="2"/>
  <c r="X475" i="2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O468" i="2"/>
  <c r="W466" i="2"/>
  <c r="W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Y454" i="2"/>
  <c r="X454" i="2"/>
  <c r="O454" i="2"/>
  <c r="W450" i="2"/>
  <c r="W449" i="2"/>
  <c r="X448" i="2"/>
  <c r="O448" i="2"/>
  <c r="W446" i="2"/>
  <c r="W445" i="2"/>
  <c r="X444" i="2"/>
  <c r="Y444" i="2" s="1"/>
  <c r="Y445" i="2" s="1"/>
  <c r="O444" i="2"/>
  <c r="W442" i="2"/>
  <c r="X441" i="2"/>
  <c r="W441" i="2"/>
  <c r="X440" i="2"/>
  <c r="X442" i="2" s="1"/>
  <c r="O440" i="2"/>
  <c r="Y439" i="2"/>
  <c r="X439" i="2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O430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X381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O368" i="2"/>
  <c r="W366" i="2"/>
  <c r="W365" i="2"/>
  <c r="X364" i="2"/>
  <c r="Y364" i="2" s="1"/>
  <c r="O364" i="2"/>
  <c r="Y363" i="2"/>
  <c r="X363" i="2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Y347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X328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O317" i="2"/>
  <c r="W315" i="2"/>
  <c r="W314" i="2"/>
  <c r="X313" i="2"/>
  <c r="X315" i="2" s="1"/>
  <c r="O313" i="2"/>
  <c r="W310" i="2"/>
  <c r="X309" i="2"/>
  <c r="W309" i="2"/>
  <c r="X308" i="2"/>
  <c r="Y308" i="2" s="1"/>
  <c r="O308" i="2"/>
  <c r="Y307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Y296" i="2"/>
  <c r="X296" i="2"/>
  <c r="O296" i="2"/>
  <c r="W293" i="2"/>
  <c r="W292" i="2"/>
  <c r="X291" i="2"/>
  <c r="Y291" i="2" s="1"/>
  <c r="O291" i="2"/>
  <c r="Y290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Y260" i="2"/>
  <c r="X260" i="2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Y237" i="2"/>
  <c r="X237" i="2"/>
  <c r="O237" i="2"/>
  <c r="X236" i="2"/>
  <c r="Y236" i="2" s="1"/>
  <c r="O236" i="2"/>
  <c r="X235" i="2"/>
  <c r="O235" i="2"/>
  <c r="W232" i="2"/>
  <c r="W231" i="2"/>
  <c r="X230" i="2"/>
  <c r="Y230" i="2" s="1"/>
  <c r="O230" i="2"/>
  <c r="Y229" i="2"/>
  <c r="X229" i="2"/>
  <c r="O229" i="2"/>
  <c r="X228" i="2"/>
  <c r="Y228" i="2" s="1"/>
  <c r="O228" i="2"/>
  <c r="X227" i="2"/>
  <c r="O227" i="2"/>
  <c r="Y226" i="2"/>
  <c r="X226" i="2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O210" i="2"/>
  <c r="W207" i="2"/>
  <c r="W206" i="2"/>
  <c r="Y205" i="2"/>
  <c r="X205" i="2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Y197" i="2"/>
  <c r="X197" i="2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Y189" i="2"/>
  <c r="X189" i="2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O170" i="2"/>
  <c r="W168" i="2"/>
  <c r="W167" i="2"/>
  <c r="X166" i="2"/>
  <c r="Y166" i="2" s="1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O147" i="2"/>
  <c r="Y146" i="2"/>
  <c r="X146" i="2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Y114" i="2"/>
  <c r="X114" i="2"/>
  <c r="O114" i="2"/>
  <c r="X113" i="2"/>
  <c r="Y113" i="2" s="1"/>
  <c r="O113" i="2"/>
  <c r="X112" i="2"/>
  <c r="Y112" i="2" s="1"/>
  <c r="O112" i="2"/>
  <c r="Y111" i="2"/>
  <c r="X111" i="2"/>
  <c r="O111" i="2"/>
  <c r="Y110" i="2"/>
  <c r="X110" i="2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Y102" i="2"/>
  <c r="X102" i="2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X41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Y29" i="2"/>
  <c r="X29" i="2"/>
  <c r="O29" i="2"/>
  <c r="X28" i="2"/>
  <c r="Y28" i="2" s="1"/>
  <c r="O28" i="2"/>
  <c r="Y27" i="2"/>
  <c r="X27" i="2"/>
  <c r="O27" i="2"/>
  <c r="Y26" i="2"/>
  <c r="Y33" i="2" s="1"/>
  <c r="X26" i="2"/>
  <c r="O26" i="2"/>
  <c r="W24" i="2"/>
  <c r="W23" i="2"/>
  <c r="X22" i="2"/>
  <c r="O22" i="2"/>
  <c r="H10" i="2"/>
  <c r="A9" i="2"/>
  <c r="A10" i="2" s="1"/>
  <c r="D7" i="2"/>
  <c r="P6" i="2"/>
  <c r="O2" i="2"/>
  <c r="W531" i="2" l="1"/>
  <c r="C538" i="2"/>
  <c r="X52" i="2"/>
  <c r="Y50" i="2"/>
  <c r="X293" i="2"/>
  <c r="Y289" i="2"/>
  <c r="Y292" i="2" s="1"/>
  <c r="X415" i="2"/>
  <c r="X414" i="2"/>
  <c r="Y413" i="2"/>
  <c r="Y414" i="2" s="1"/>
  <c r="X470" i="2"/>
  <c r="Y468" i="2"/>
  <c r="Y470" i="2" s="1"/>
  <c r="X485" i="2"/>
  <c r="Y482" i="2"/>
  <c r="Y485" i="2" s="1"/>
  <c r="X505" i="2"/>
  <c r="X506" i="2"/>
  <c r="Y502" i="2"/>
  <c r="X38" i="2"/>
  <c r="X321" i="2"/>
  <c r="Y317" i="2"/>
  <c r="W532" i="2"/>
  <c r="Y36" i="2"/>
  <c r="Y37" i="2" s="1"/>
  <c r="X53" i="2"/>
  <c r="Y60" i="2"/>
  <c r="G538" i="2"/>
  <c r="Y145" i="2"/>
  <c r="Y210" i="2"/>
  <c r="X217" i="2"/>
  <c r="X342" i="2"/>
  <c r="X356" i="2"/>
  <c r="X357" i="2"/>
  <c r="Y355" i="2"/>
  <c r="Y356" i="2" s="1"/>
  <c r="X420" i="2"/>
  <c r="Y418" i="2"/>
  <c r="X449" i="2"/>
  <c r="X450" i="2"/>
  <c r="Y448" i="2"/>
  <c r="Y449" i="2" s="1"/>
  <c r="X471" i="2"/>
  <c r="X514" i="2"/>
  <c r="W528" i="2"/>
  <c r="Y167" i="2"/>
  <c r="R538" i="2"/>
  <c r="Y360" i="2"/>
  <c r="Y365" i="2" s="1"/>
  <c r="Y505" i="2"/>
  <c r="X173" i="2"/>
  <c r="X222" i="2"/>
  <c r="X263" i="2"/>
  <c r="Y274" i="2"/>
  <c r="X281" i="2"/>
  <c r="Y286" i="2"/>
  <c r="X353" i="2"/>
  <c r="X436" i="2"/>
  <c r="X490" i="2"/>
  <c r="X33" i="2"/>
  <c r="X105" i="2"/>
  <c r="X148" i="2"/>
  <c r="Y219" i="2"/>
  <c r="Y221" i="2" s="1"/>
  <c r="X232" i="2"/>
  <c r="Y258" i="2"/>
  <c r="Y277" i="2"/>
  <c r="X304" i="2"/>
  <c r="Y327" i="2"/>
  <c r="Y328" i="2" s="1"/>
  <c r="Y350" i="2"/>
  <c r="Y380" i="2"/>
  <c r="Y381" i="2" s="1"/>
  <c r="X411" i="2"/>
  <c r="X437" i="2"/>
  <c r="Y430" i="2"/>
  <c r="X479" i="2"/>
  <c r="Y488" i="2"/>
  <c r="Y489" i="2" s="1"/>
  <c r="V538" i="2"/>
  <c r="X499" i="2"/>
  <c r="Y524" i="2"/>
  <c r="Y526" i="2" s="1"/>
  <c r="I538" i="2"/>
  <c r="X168" i="2"/>
  <c r="X530" i="2"/>
  <c r="X34" i="2"/>
  <c r="X42" i="2"/>
  <c r="X93" i="2"/>
  <c r="Y147" i="2"/>
  <c r="H538" i="2"/>
  <c r="X167" i="2"/>
  <c r="X172" i="2"/>
  <c r="X207" i="2"/>
  <c r="Y227" i="2"/>
  <c r="Y231" i="2" s="1"/>
  <c r="X252" i="2"/>
  <c r="X292" i="2"/>
  <c r="Y309" i="2"/>
  <c r="X320" i="2"/>
  <c r="X370" i="2"/>
  <c r="X405" i="2"/>
  <c r="Y429" i="2"/>
  <c r="Y436" i="2" s="1"/>
  <c r="Y440" i="2"/>
  <c r="Y441" i="2" s="1"/>
  <c r="X465" i="2"/>
  <c r="F10" i="2"/>
  <c r="Y131" i="2"/>
  <c r="Y280" i="2"/>
  <c r="Y140" i="2"/>
  <c r="Y410" i="2"/>
  <c r="Y499" i="2"/>
  <c r="Y216" i="2"/>
  <c r="Y465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Y148" i="2" l="1"/>
  <c r="X531" i="2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<sst xmlns="http://schemas.openxmlformats.org/spreadsheetml/2006/main" count="3499" uniqueCount="748">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</sst>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06" zoomScaleNormal="100" zoomScaleSheetLayoutView="100" workbookViewId="0">
      <selection activeCell="W334" sqref="W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10500</v>
      </c>
      <c r="X265" s="54">
        <f t="shared" ref="X265:X273" si="15">IFERROR(IF(W265="",0,CEILING((W265/$H265),1)*$H265),"")</f>
        <v>10506.6</v>
      </c>
      <c r="Y265" s="40">
        <f>IFERROR(IF(X265=0,"",ROUNDUP(X265/H265,0)*0.02175),"")</f>
        <v>29.297249999999998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1346.1538461538462</v>
      </c>
      <c r="X274" s="42">
        <f>IFERROR(X265/H265,"0")+IFERROR(X266/H266,"0")+IFERROR(X267/H267,"0")+IFERROR(X268/H268,"0")+IFERROR(X269/H269,"0")+IFERROR(X270/H270,"0")+IFERROR(X271/H271,"0")+IFERROR(X272/H272,"0")+IFERROR(X273/H273,"0")</f>
        <v>1347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29.297249999999998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10500</v>
      </c>
      <c r="X275" s="42">
        <f>IFERROR(SUM(X265:X273),"0")</f>
        <v>10506.6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1500</v>
      </c>
      <c r="X333" s="54">
        <f t="shared" ref="X333:X340" si="17">IFERROR(IF(W333="",0,CEILING((W333/$H333),1)*$H333),"")</f>
        <v>1500</v>
      </c>
      <c r="Y333" s="40">
        <f>IFERROR(IF(X333=0,"",ROUNDUP(X333/H333,0)*0.02039),"")</f>
        <v>2.0389999999999997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6000</v>
      </c>
      <c r="X337" s="54">
        <f t="shared" si="17"/>
        <v>6000</v>
      </c>
      <c r="Y337" s="40">
        <f>IFERROR(IF(X337=0,"",ROUNDUP(X337/H337,0)*0.02175),"")</f>
        <v>8.6999999999999993</v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500</v>
      </c>
      <c r="X341" s="42">
        <f>IFERROR(X333/H333,"0")+IFERROR(X334/H334,"0")+IFERROR(X335/H335,"0")+IFERROR(X336/H336,"0")+IFERROR(X337/H337,"0")+IFERROR(X338/H338,"0")+IFERROR(X339/H339,"0")+IFERROR(X340/H340,"0")</f>
        <v>500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10.738999999999999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7500</v>
      </c>
      <c r="X342" s="42">
        <f>IFERROR(SUM(X333:X340),"0")</f>
        <v>7500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18000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18006.599999999999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18991.153846153844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18998.226000000002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35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35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19866.153846153844</v>
      </c>
      <c r="X531" s="42">
        <f>GrossWeightTotalR+PalletQtyTotalR*25</f>
        <v>19873.226000000002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1846.1538461538462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1847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40.036249999999995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10506.6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10506.6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7500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2024-04-23T07:58:50Z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