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Пушкарный\"/>
    </mc:Choice>
  </mc:AlternateContent>
  <xr:revisionPtr revIDLastSave="0" documentId="13_ncr:1_{F4EA9491-82DC-4A2B-AC0A-F3B0AFB2A75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W441" i="2"/>
  <c r="X440" i="2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Y307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Y290" i="2" s="1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442" i="2" l="1"/>
  <c r="Y33" i="2"/>
  <c r="X41" i="2"/>
  <c r="X309" i="2"/>
  <c r="X441" i="2"/>
  <c r="X87" i="2"/>
  <c r="X310" i="2"/>
  <c r="X328" i="2"/>
  <c r="X381" i="2"/>
  <c r="W531" i="2"/>
  <c r="C538" i="2"/>
  <c r="X52" i="2"/>
  <c r="Y50" i="2"/>
  <c r="X293" i="2"/>
  <c r="Y289" i="2"/>
  <c r="Y292" i="2" s="1"/>
  <c r="X415" i="2"/>
  <c r="X414" i="2"/>
  <c r="Y413" i="2"/>
  <c r="Y414" i="2" s="1"/>
  <c r="X470" i="2"/>
  <c r="Y468" i="2"/>
  <c r="Y470" i="2" s="1"/>
  <c r="X485" i="2"/>
  <c r="Y482" i="2"/>
  <c r="Y485" i="2" s="1"/>
  <c r="X505" i="2"/>
  <c r="X506" i="2"/>
  <c r="Y502" i="2"/>
  <c r="Y505" i="2" s="1"/>
  <c r="X38" i="2"/>
  <c r="X321" i="2"/>
  <c r="Y317" i="2"/>
  <c r="W532" i="2"/>
  <c r="Y36" i="2"/>
  <c r="Y37" i="2" s="1"/>
  <c r="X53" i="2"/>
  <c r="Y60" i="2"/>
  <c r="G538" i="2"/>
  <c r="Y145" i="2"/>
  <c r="Y210" i="2"/>
  <c r="Y216" i="2" s="1"/>
  <c r="X217" i="2"/>
  <c r="X342" i="2"/>
  <c r="X356" i="2"/>
  <c r="X357" i="2"/>
  <c r="Y355" i="2"/>
  <c r="Y356" i="2" s="1"/>
  <c r="X420" i="2"/>
  <c r="Y418" i="2"/>
  <c r="X449" i="2"/>
  <c r="X450" i="2"/>
  <c r="Y448" i="2"/>
  <c r="Y449" i="2" s="1"/>
  <c r="X471" i="2"/>
  <c r="X514" i="2"/>
  <c r="W528" i="2"/>
  <c r="Y167" i="2"/>
  <c r="R538" i="2"/>
  <c r="Y360" i="2"/>
  <c r="Y365" i="2" s="1"/>
  <c r="X173" i="2"/>
  <c r="X222" i="2"/>
  <c r="X263" i="2"/>
  <c r="Y274" i="2"/>
  <c r="X281" i="2"/>
  <c r="Y286" i="2"/>
  <c r="X353" i="2"/>
  <c r="X436" i="2"/>
  <c r="X490" i="2"/>
  <c r="X33" i="2"/>
  <c r="X105" i="2"/>
  <c r="X148" i="2"/>
  <c r="Y219" i="2"/>
  <c r="Y221" i="2" s="1"/>
  <c r="X232" i="2"/>
  <c r="Y258" i="2"/>
  <c r="Y262" i="2" s="1"/>
  <c r="Y277" i="2"/>
  <c r="X304" i="2"/>
  <c r="Y327" i="2"/>
  <c r="Y328" i="2" s="1"/>
  <c r="Y350" i="2"/>
  <c r="Y380" i="2"/>
  <c r="Y381" i="2" s="1"/>
  <c r="X411" i="2"/>
  <c r="X437" i="2"/>
  <c r="Y430" i="2"/>
  <c r="X479" i="2"/>
  <c r="Y488" i="2"/>
  <c r="Y489" i="2" s="1"/>
  <c r="V538" i="2"/>
  <c r="X499" i="2"/>
  <c r="Y524" i="2"/>
  <c r="Y526" i="2" s="1"/>
  <c r="I538" i="2"/>
  <c r="X168" i="2"/>
  <c r="X530" i="2"/>
  <c r="X34" i="2"/>
  <c r="X42" i="2"/>
  <c r="X93" i="2"/>
  <c r="Y147" i="2"/>
  <c r="H538" i="2"/>
  <c r="X167" i="2"/>
  <c r="X172" i="2"/>
  <c r="X207" i="2"/>
  <c r="Y227" i="2"/>
  <c r="Y231" i="2" s="1"/>
  <c r="X252" i="2"/>
  <c r="X292" i="2"/>
  <c r="Y309" i="2"/>
  <c r="X320" i="2"/>
  <c r="X370" i="2"/>
  <c r="X405" i="2"/>
  <c r="Y429" i="2"/>
  <c r="Y436" i="2" s="1"/>
  <c r="Y440" i="2"/>
  <c r="Y441" i="2" s="1"/>
  <c r="X465" i="2"/>
  <c r="F10" i="2"/>
  <c r="Y131" i="2"/>
  <c r="Y280" i="2"/>
  <c r="Y140" i="2"/>
  <c r="Y410" i="2"/>
  <c r="Y499" i="2"/>
  <c r="Y465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52" i="2" l="1"/>
  <c r="Y148" i="2"/>
  <c r="X531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<sst xmlns="http://schemas.openxmlformats.org/spreadsheetml/2006/main" count="3499" uniqueCount="748">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</sst>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20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10470</v>
      </c>
      <c r="X265" s="54">
        <f t="shared" ref="X265:X273" si="15">IFERROR(IF(W265="",0,CEILING((W265/$H265),1)*$H265),"")</f>
        <v>10475.4</v>
      </c>
      <c r="Y265" s="40">
        <f>IFERROR(IF(X265=0,"",ROUNDUP(X265/H265,0)*0.02175),"")</f>
        <v>29.210249999999998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1342.3076923076924</v>
      </c>
      <c r="X274" s="42">
        <f>IFERROR(X265/H265,"0")+IFERROR(X266/H266,"0")+IFERROR(X267/H267,"0")+IFERROR(X268/H268,"0")+IFERROR(X269/H269,"0")+IFERROR(X270/H270,"0")+IFERROR(X271/H271,"0")+IFERROR(X272/H272,"0")+IFERROR(X273/H273,"0")</f>
        <v>1343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29.210249999999998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10470</v>
      </c>
      <c r="X275" s="42">
        <f>IFERROR(SUM(X265:X273),"0")</f>
        <v>10475.4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1480</v>
      </c>
      <c r="X333" s="54">
        <f t="shared" ref="X333:X340" si="17">IFERROR(IF(W333="",0,CEILING((W333/$H333),1)*$H333),"")</f>
        <v>1485</v>
      </c>
      <c r="Y333" s="40">
        <f>IFERROR(IF(X333=0,"",ROUNDUP(X333/H333,0)*0.02039),"")</f>
        <v>2.0186099999999998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5980</v>
      </c>
      <c r="X337" s="54">
        <f t="shared" si="17"/>
        <v>5985</v>
      </c>
      <c r="Y337" s="40">
        <f>IFERROR(IF(X337=0,"",ROUNDUP(X337/H337,0)*0.02175),"")</f>
        <v>8.6782500000000002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497.33333333333337</v>
      </c>
      <c r="X341" s="42">
        <f>IFERROR(X333/H333,"0")+IFERROR(X334/H334,"0")+IFERROR(X335/H335,"0")+IFERROR(X336/H336,"0")+IFERROR(X337/H337,"0")+IFERROR(X338/H338,"0")+IFERROR(X339/H339,"0")+IFERROR(X340/H340,"0")</f>
        <v>498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10.696860000000001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7460</v>
      </c>
      <c r="X342" s="42">
        <f>IFERROR(SUM(X333:X340),"0")</f>
        <v>7470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17930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17945.400000000001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18917.727692307693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18933.834000000003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35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35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19792.727692307693</v>
      </c>
      <c r="X531" s="42">
        <f>GrossWeightTotalR+PalletQtyTotalR*25</f>
        <v>19808.834000000003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1839.6410256410259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1841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39.907110000000003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10475.4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10475.4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7470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