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90A46A9-B881-49F9-AFC2-A4A3EA6FD7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X360" i="1"/>
  <c r="Y360" i="1" s="1"/>
  <c r="O360" i="1"/>
  <c r="W357" i="1"/>
  <c r="W356" i="1"/>
  <c r="X355" i="1"/>
  <c r="X357" i="1" s="1"/>
  <c r="O355" i="1"/>
  <c r="W353" i="1"/>
  <c r="W352" i="1"/>
  <c r="X351" i="1"/>
  <c r="Y351" i="1" s="1"/>
  <c r="O351" i="1"/>
  <c r="X350" i="1"/>
  <c r="X352" i="1" s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Y333" i="1"/>
  <c r="X333" i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Y300" i="1"/>
  <c r="X300" i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Y292" i="1" s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X273" i="1"/>
  <c r="Y273" i="1" s="1"/>
  <c r="O273" i="1"/>
  <c r="X272" i="1"/>
  <c r="Y272" i="1" s="1"/>
  <c r="O272" i="1"/>
  <c r="Y271" i="1"/>
  <c r="X271" i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X263" i="1" s="1"/>
  <c r="O259" i="1"/>
  <c r="Y258" i="1"/>
  <c r="X258" i="1"/>
  <c r="O258" i="1"/>
  <c r="W256" i="1"/>
  <c r="X255" i="1"/>
  <c r="W255" i="1"/>
  <c r="Y254" i="1"/>
  <c r="Y255" i="1" s="1"/>
  <c r="X254" i="1"/>
  <c r="X256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X227" i="1"/>
  <c r="Y227" i="1" s="1"/>
  <c r="O227" i="1"/>
  <c r="X226" i="1"/>
  <c r="O226" i="1"/>
  <c r="X225" i="1"/>
  <c r="O225" i="1"/>
  <c r="W222" i="1"/>
  <c r="W221" i="1"/>
  <c r="Y220" i="1"/>
  <c r="X220" i="1"/>
  <c r="O220" i="1"/>
  <c r="X219" i="1"/>
  <c r="X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O211" i="1"/>
  <c r="X210" i="1"/>
  <c r="Y210" i="1" s="1"/>
  <c r="O210" i="1"/>
  <c r="W207" i="1"/>
  <c r="W206" i="1"/>
  <c r="Y205" i="1"/>
  <c r="X205" i="1"/>
  <c r="O205" i="1"/>
  <c r="X204" i="1"/>
  <c r="Y204" i="1" s="1"/>
  <c r="O204" i="1"/>
  <c r="X203" i="1"/>
  <c r="Y203" i="1" s="1"/>
  <c r="O203" i="1"/>
  <c r="X202" i="1"/>
  <c r="X206" i="1" s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O182" i="1"/>
  <c r="W180" i="1"/>
  <c r="W179" i="1"/>
  <c r="X178" i="1"/>
  <c r="Y178" i="1" s="1"/>
  <c r="O178" i="1"/>
  <c r="X177" i="1"/>
  <c r="Y177" i="1" s="1"/>
  <c r="O177" i="1"/>
  <c r="X176" i="1"/>
  <c r="O176" i="1"/>
  <c r="X175" i="1"/>
  <c r="O175" i="1"/>
  <c r="W173" i="1"/>
  <c r="W172" i="1"/>
  <c r="Y171" i="1"/>
  <c r="X171" i="1"/>
  <c r="O171" i="1"/>
  <c r="X170" i="1"/>
  <c r="X172" i="1" s="1"/>
  <c r="O170" i="1"/>
  <c r="W168" i="1"/>
  <c r="W167" i="1"/>
  <c r="X166" i="1"/>
  <c r="O166" i="1"/>
  <c r="X165" i="1"/>
  <c r="Y165" i="1" s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O153" i="1"/>
  <c r="X152" i="1"/>
  <c r="Y152" i="1" s="1"/>
  <c r="O152" i="1"/>
  <c r="W149" i="1"/>
  <c r="W148" i="1"/>
  <c r="X147" i="1"/>
  <c r="Y147" i="1" s="1"/>
  <c r="O147" i="1"/>
  <c r="X146" i="1"/>
  <c r="X148" i="1" s="1"/>
  <c r="O146" i="1"/>
  <c r="Y145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O136" i="1"/>
  <c r="X135" i="1"/>
  <c r="Y135" i="1" s="1"/>
  <c r="O135" i="1"/>
  <c r="W132" i="1"/>
  <c r="W131" i="1"/>
  <c r="Y130" i="1"/>
  <c r="X130" i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O125" i="1"/>
  <c r="X124" i="1"/>
  <c r="O124" i="1"/>
  <c r="W122" i="1"/>
  <c r="W121" i="1"/>
  <c r="Y120" i="1"/>
  <c r="X120" i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O109" i="1"/>
  <c r="Y108" i="1"/>
  <c r="X108" i="1"/>
  <c r="Y107" i="1"/>
  <c r="X107" i="1"/>
  <c r="W105" i="1"/>
  <c r="W104" i="1"/>
  <c r="X103" i="1"/>
  <c r="Y103" i="1" s="1"/>
  <c r="O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O97" i="1"/>
  <c r="X96" i="1"/>
  <c r="O96" i="1"/>
  <c r="W94" i="1"/>
  <c r="W93" i="1"/>
  <c r="Y92" i="1"/>
  <c r="X92" i="1"/>
  <c r="O92" i="1"/>
  <c r="X91" i="1"/>
  <c r="Y91" i="1" s="1"/>
  <c r="O91" i="1"/>
  <c r="X90" i="1"/>
  <c r="Y90" i="1" s="1"/>
  <c r="O90" i="1"/>
  <c r="X89" i="1"/>
  <c r="X93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O57" i="1"/>
  <c r="X56" i="1"/>
  <c r="Y56" i="1" s="1"/>
  <c r="O56" i="1"/>
  <c r="W53" i="1"/>
  <c r="W52" i="1"/>
  <c r="X51" i="1"/>
  <c r="Y51" i="1" s="1"/>
  <c r="O51" i="1"/>
  <c r="X50" i="1"/>
  <c r="C538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X23" i="1" s="1"/>
  <c r="O22" i="1"/>
  <c r="H10" i="1"/>
  <c r="A9" i="1"/>
  <c r="A10" i="1" s="1"/>
  <c r="D7" i="1"/>
  <c r="P6" i="1"/>
  <c r="O2" i="1"/>
  <c r="X60" i="1" l="1"/>
  <c r="X87" i="1"/>
  <c r="X161" i="1"/>
  <c r="X200" i="1"/>
  <c r="Y355" i="1"/>
  <c r="Y356" i="1" s="1"/>
  <c r="X356" i="1"/>
  <c r="Y380" i="1"/>
  <c r="Y381" i="1" s="1"/>
  <c r="X381" i="1"/>
  <c r="X121" i="1"/>
  <c r="W532" i="1"/>
  <c r="X104" i="1"/>
  <c r="Y96" i="1"/>
  <c r="Y304" i="1"/>
  <c r="X314" i="1"/>
  <c r="Y313" i="1"/>
  <c r="Y314" i="1" s="1"/>
  <c r="X321" i="1"/>
  <c r="Y317" i="1"/>
  <c r="X34" i="1"/>
  <c r="W528" i="1"/>
  <c r="X132" i="1"/>
  <c r="Y124" i="1"/>
  <c r="X179" i="1"/>
  <c r="Y175" i="1"/>
  <c r="X231" i="1"/>
  <c r="Y225" i="1"/>
  <c r="X320" i="1"/>
  <c r="Y341" i="1"/>
  <c r="X370" i="1"/>
  <c r="Y368" i="1"/>
  <c r="Y370" i="1" s="1"/>
  <c r="Y479" i="1"/>
  <c r="V538" i="1"/>
  <c r="X499" i="1"/>
  <c r="Y494" i="1"/>
  <c r="Y499" i="1" s="1"/>
  <c r="X513" i="1"/>
  <c r="Y508" i="1"/>
  <c r="Y513" i="1" s="1"/>
  <c r="X105" i="1"/>
  <c r="X122" i="1"/>
  <c r="X131" i="1"/>
  <c r="X140" i="1"/>
  <c r="G538" i="1"/>
  <c r="X168" i="1"/>
  <c r="X180" i="1"/>
  <c r="X217" i="1"/>
  <c r="X232" i="1"/>
  <c r="N538" i="1"/>
  <c r="X262" i="1"/>
  <c r="X275" i="1"/>
  <c r="X281" i="1"/>
  <c r="X280" i="1"/>
  <c r="O538" i="1"/>
  <c r="X437" i="1"/>
  <c r="F9" i="1"/>
  <c r="J9" i="1"/>
  <c r="F10" i="1"/>
  <c r="Y22" i="1"/>
  <c r="Y23" i="1" s="1"/>
  <c r="Y26" i="1"/>
  <c r="Y33" i="1" s="1"/>
  <c r="X33" i="1"/>
  <c r="Y36" i="1"/>
  <c r="Y37" i="1" s="1"/>
  <c r="X37" i="1"/>
  <c r="Y40" i="1"/>
  <c r="Y41" i="1" s="1"/>
  <c r="X41" i="1"/>
  <c r="Y44" i="1"/>
  <c r="Y45" i="1" s="1"/>
  <c r="X45" i="1"/>
  <c r="Y50" i="1"/>
  <c r="Y52" i="1" s="1"/>
  <c r="X53" i="1"/>
  <c r="D538" i="1"/>
  <c r="Y57" i="1"/>
  <c r="Y60" i="1" s="1"/>
  <c r="X61" i="1"/>
  <c r="E538" i="1"/>
  <c r="Y65" i="1"/>
  <c r="Y86" i="1" s="1"/>
  <c r="X86" i="1"/>
  <c r="Y89" i="1"/>
  <c r="Y93" i="1" s="1"/>
  <c r="X94" i="1"/>
  <c r="Y97" i="1"/>
  <c r="Y109" i="1"/>
  <c r="Y121" i="1" s="1"/>
  <c r="Y125" i="1"/>
  <c r="F538" i="1"/>
  <c r="Y136" i="1"/>
  <c r="Y140" i="1" s="1"/>
  <c r="X141" i="1"/>
  <c r="Y146" i="1"/>
  <c r="Y148" i="1" s="1"/>
  <c r="X149" i="1"/>
  <c r="H538" i="1"/>
  <c r="Y153" i="1"/>
  <c r="Y161" i="1" s="1"/>
  <c r="X162" i="1"/>
  <c r="I538" i="1"/>
  <c r="Y166" i="1"/>
  <c r="Y167" i="1" s="1"/>
  <c r="X167" i="1"/>
  <c r="Y170" i="1"/>
  <c r="Y172" i="1" s="1"/>
  <c r="X173" i="1"/>
  <c r="Y176" i="1"/>
  <c r="Y182" i="1"/>
  <c r="Y199" i="1" s="1"/>
  <c r="X199" i="1"/>
  <c r="Y202" i="1"/>
  <c r="Y206" i="1" s="1"/>
  <c r="X207" i="1"/>
  <c r="J538" i="1"/>
  <c r="Y211" i="1"/>
  <c r="Y216" i="1" s="1"/>
  <c r="X216" i="1"/>
  <c r="Y219" i="1"/>
  <c r="Y221" i="1" s="1"/>
  <c r="X222" i="1"/>
  <c r="Y226" i="1"/>
  <c r="Y231" i="1" s="1"/>
  <c r="Y235" i="1"/>
  <c r="Y251" i="1" s="1"/>
  <c r="X252" i="1"/>
  <c r="Y259" i="1"/>
  <c r="Y262" i="1" s="1"/>
  <c r="Y265" i="1"/>
  <c r="Y274" i="1" s="1"/>
  <c r="X274" i="1"/>
  <c r="Y280" i="1"/>
  <c r="X293" i="1"/>
  <c r="X292" i="1"/>
  <c r="Y320" i="1"/>
  <c r="X341" i="1"/>
  <c r="X342" i="1"/>
  <c r="X347" i="1"/>
  <c r="Y344" i="1"/>
  <c r="Y347" i="1" s="1"/>
  <c r="Y365" i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W531" i="1"/>
  <c r="Q538" i="1"/>
  <c r="H9" i="1"/>
  <c r="B538" i="1"/>
  <c r="X530" i="1"/>
  <c r="X529" i="1"/>
  <c r="X24" i="1"/>
  <c r="X52" i="1"/>
  <c r="X251" i="1"/>
  <c r="X287" i="1"/>
  <c r="Y283" i="1"/>
  <c r="Y286" i="1" s="1"/>
  <c r="X286" i="1"/>
  <c r="X305" i="1"/>
  <c r="X310" i="1"/>
  <c r="Y307" i="1"/>
  <c r="Y309" i="1" s="1"/>
  <c r="X348" i="1"/>
  <c r="X353" i="1"/>
  <c r="Y350" i="1"/>
  <c r="Y352" i="1" s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104" i="1" l="1"/>
  <c r="Y179" i="1"/>
  <c r="X531" i="1"/>
  <c r="X532" i="1"/>
  <c r="Y131" i="1"/>
  <c r="X528" i="1"/>
  <c r="Y533" i="1" l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<sst xmlns="http://schemas.openxmlformats.org/spreadsheetml/2006/main" count="2266" uniqueCount="744">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</sst>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09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100</v>
      </c>
      <c r="X64" s="366">
        <f t="shared" ref="X64:X85" si="2">IFERROR(IF(W64="",0,CEILING((W64/$H64),1)*$H64),"")</f>
        <v>100.8</v>
      </c>
      <c r="Y64" s="36">
        <f t="shared" ref="Y64:Y70" si="3">IFERROR(IF(X64=0,"",ROUNDUP(X64/H64,0)*0.02175),"")</f>
        <v>0.19574999999999998</v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550</v>
      </c>
      <c r="X66" s="366">
        <f t="shared" si="2"/>
        <v>560</v>
      </c>
      <c r="Y66" s="36">
        <f t="shared" si="3"/>
        <v>1.0874999999999999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150</v>
      </c>
      <c r="X68" s="366">
        <f t="shared" si="2"/>
        <v>151.20000000000002</v>
      </c>
      <c r="Y68" s="36">
        <f t="shared" si="3"/>
        <v>0.30449999999999999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71.924603174603178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73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1.5877499999999998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800</v>
      </c>
      <c r="X87" s="367">
        <f>IFERROR(SUM(X64:X85),"0")</f>
        <v>812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550</v>
      </c>
      <c r="X110" s="366">
        <f t="shared" si="6"/>
        <v>554.4</v>
      </c>
      <c r="Y110" s="36">
        <f>IFERROR(IF(X110=0,"",ROUNDUP(X110/H110,0)*0.02175),"")</f>
        <v>1.4355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250</v>
      </c>
      <c r="X116" s="366">
        <f t="shared" si="6"/>
        <v>251.10000000000002</v>
      </c>
      <c r="Y116" s="36">
        <f>IFERROR(IF(X116=0,"",ROUNDUP(X116/H116,0)*0.00753),"")</f>
        <v>0.70028999999999997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158.06878306878303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159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2.1357900000000001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800</v>
      </c>
      <c r="X122" s="367">
        <f>IFERROR(SUM(X107:X120),"0")</f>
        <v>805.5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1900</v>
      </c>
      <c r="X136" s="366">
        <f>IFERROR(IF(W136="",0,CEILING((W136/$H136),1)*$H136),"")</f>
        <v>1906.8000000000002</v>
      </c>
      <c r="Y136" s="36">
        <f>IFERROR(IF(X136=0,"",ROUNDUP(X136/H136,0)*0.02175),"")</f>
        <v>4.9372499999999997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300</v>
      </c>
      <c r="X138" s="366">
        <f>IFERROR(IF(W138="",0,CEILING((W138/$H138),1)*$H138),"")</f>
        <v>302.40000000000003</v>
      </c>
      <c r="Y138" s="36">
        <f>IFERROR(IF(X138=0,"",ROUNDUP(X138/H138,0)*0.00753),"")</f>
        <v>0.84336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337.30158730158729</v>
      </c>
      <c r="X140" s="367">
        <f>IFERROR(X135/H135,"0")+IFERROR(X136/H136,"0")+IFERROR(X137/H137,"0")+IFERROR(X138/H138,"0")+IFERROR(X139/H139,"0")</f>
        <v>339</v>
      </c>
      <c r="Y140" s="367">
        <f>IFERROR(IF(Y135="",0,Y135),"0")+IFERROR(IF(Y136="",0,Y136),"0")+IFERROR(IF(Y137="",0,Y137),"0")+IFERROR(IF(Y138="",0,Y138),"0")+IFERROR(IF(Y139="",0,Y139),"0")</f>
        <v>5.7806099999999994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2200</v>
      </c>
      <c r="X141" s="367">
        <f>IFERROR(SUM(X135:X139),"0")</f>
        <v>2209.2000000000003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270</v>
      </c>
      <c r="X183" s="366">
        <f t="shared" si="9"/>
        <v>278.39999999999998</v>
      </c>
      <c r="Y183" s="36">
        <f>IFERROR(IF(X183=0,"",ROUNDUP(X183/H183,0)*0.02175),"")</f>
        <v>0.69599999999999995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100</v>
      </c>
      <c r="X186" s="366">
        <f t="shared" si="9"/>
        <v>101.39999999999999</v>
      </c>
      <c r="Y186" s="36">
        <f>IFERROR(IF(X186=0,"",ROUNDUP(X186/H186,0)*0.02175),"")</f>
        <v>0.28275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120</v>
      </c>
      <c r="X188" s="366">
        <f t="shared" si="9"/>
        <v>120</v>
      </c>
      <c r="Y188" s="36">
        <f>IFERROR(IF(X188=0,"",ROUNDUP(X188/H188,0)*0.00753),"")</f>
        <v>0.3765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170</v>
      </c>
      <c r="X190" s="366">
        <f t="shared" si="9"/>
        <v>170.4</v>
      </c>
      <c r="Y190" s="36">
        <f>IFERROR(IF(X190=0,"",ROUNDUP(X190/H190,0)*0.00753),"")</f>
        <v>0.53463000000000005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550</v>
      </c>
      <c r="X194" s="366">
        <f t="shared" si="9"/>
        <v>552</v>
      </c>
      <c r="Y194" s="36">
        <f t="shared" si="10"/>
        <v>1.7319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550</v>
      </c>
      <c r="X195" s="366">
        <f t="shared" si="9"/>
        <v>552</v>
      </c>
      <c r="Y195" s="36">
        <f t="shared" si="10"/>
        <v>1.7319</v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623.02166224580014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626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5.3536800000000007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1760</v>
      </c>
      <c r="X200" s="367">
        <f>IFERROR(SUM(X182:X198),"0")</f>
        <v>1774.1999999999998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50</v>
      </c>
      <c r="X225" s="366">
        <f t="shared" ref="X225:X230" si="12">IFERROR(IF(W225="",0,CEILING((W225/$H225),1)*$H225),"")</f>
        <v>58</v>
      </c>
      <c r="Y225" s="36">
        <f>IFERROR(IF(X225=0,"",ROUNDUP(X225/H225,0)*0.02175),"")</f>
        <v>0.10874999999999999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50</v>
      </c>
      <c r="X226" s="366">
        <f t="shared" si="12"/>
        <v>58</v>
      </c>
      <c r="Y226" s="36">
        <f>IFERROR(IF(X226=0,"",ROUNDUP(X226/H226,0)*0.02175),"")</f>
        <v>0.10874999999999999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100</v>
      </c>
      <c r="X227" s="366">
        <f t="shared" si="12"/>
        <v>104.39999999999999</v>
      </c>
      <c r="Y227" s="36">
        <f>IFERROR(IF(X227=0,"",ROUNDUP(X227/H227,0)*0.02175),"")</f>
        <v>0.19574999999999998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17.241379310344829</v>
      </c>
      <c r="X231" s="367">
        <f>IFERROR(X225/H225,"0")+IFERROR(X226/H226,"0")+IFERROR(X227/H227,"0")+IFERROR(X228/H228,"0")+IFERROR(X229/H229,"0")+IFERROR(X230/H230,"0")</f>
        <v>19</v>
      </c>
      <c r="Y231" s="367">
        <f>IFERROR(IF(Y225="",0,Y225),"0")+IFERROR(IF(Y226="",0,Y226),"0")+IFERROR(IF(Y227="",0,Y227),"0")+IFERROR(IF(Y228="",0,Y228),"0")+IFERROR(IF(Y229="",0,Y229),"0")+IFERROR(IF(Y230="",0,Y230),"0")</f>
        <v>0.41324999999999995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200</v>
      </c>
      <c r="X232" s="367">
        <f>IFERROR(SUM(X225:X230),"0")</f>
        <v>220.39999999999998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100</v>
      </c>
      <c r="X258" s="366">
        <f>IFERROR(IF(W258="",0,CEILING((W258/$H258),1)*$H258),"")</f>
        <v>100.80000000000001</v>
      </c>
      <c r="Y258" s="36">
        <f>IFERROR(IF(X258=0,"",ROUNDUP(X258/H258,0)*0.00753),"")</f>
        <v>0.18071999999999999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35</v>
      </c>
      <c r="X260" s="366">
        <f>IFERROR(IF(W260="",0,CEILING((W260/$H260),1)*$H260),"")</f>
        <v>35.700000000000003</v>
      </c>
      <c r="Y260" s="36">
        <f>IFERROR(IF(X260=0,"",ROUNDUP(X260/H260,0)*0.00502),"")</f>
        <v>8.5339999999999999E-2</v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40.476190476190474</v>
      </c>
      <c r="X262" s="367">
        <f>IFERROR(X258/H258,"0")+IFERROR(X259/H259,"0")+IFERROR(X260/H260,"0")+IFERROR(X261/H261,"0")</f>
        <v>41</v>
      </c>
      <c r="Y262" s="367">
        <f>IFERROR(IF(Y258="",0,Y258),"0")+IFERROR(IF(Y259="",0,Y259),"0")+IFERROR(IF(Y260="",0,Y260),"0")+IFERROR(IF(Y261="",0,Y261),"0")</f>
        <v>0.26605999999999996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135</v>
      </c>
      <c r="X263" s="367">
        <f>IFERROR(SUM(X258:X261),"0")</f>
        <v>136.5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280</v>
      </c>
      <c r="X265" s="366">
        <f t="shared" ref="X265:X273" si="15">IFERROR(IF(W265="",0,CEILING((W265/$H265),1)*$H265),"")</f>
        <v>280.8</v>
      </c>
      <c r="Y265" s="36">
        <f>IFERROR(IF(X265=0,"",ROUNDUP(X265/H265,0)*0.02175),"")</f>
        <v>0.78299999999999992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35.897435897435898</v>
      </c>
      <c r="X274" s="367">
        <f>IFERROR(X265/H265,"0")+IFERROR(X266/H266,"0")+IFERROR(X267/H267,"0")+IFERROR(X268/H268,"0")+IFERROR(X269/H269,"0")+IFERROR(X270/H270,"0")+IFERROR(X271/H271,"0")+IFERROR(X272/H272,"0")+IFERROR(X273/H273,"0")</f>
        <v>36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0.78299999999999992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280</v>
      </c>
      <c r="X275" s="367">
        <f>IFERROR(SUM(X265:X273),"0")</f>
        <v>280.8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1450</v>
      </c>
      <c r="X278" s="366">
        <f>IFERROR(IF(W278="",0,CEILING((W278/$H278),1)*$H278),"")</f>
        <v>1450.8</v>
      </c>
      <c r="Y278" s="36">
        <f>IFERROR(IF(X278=0,"",ROUNDUP(X278/H278,0)*0.02175),"")</f>
        <v>4.0454999999999997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185.89743589743591</v>
      </c>
      <c r="X280" s="367">
        <f>IFERROR(X277/H277,"0")+IFERROR(X278/H278,"0")+IFERROR(X279/H279,"0")</f>
        <v>186</v>
      </c>
      <c r="Y280" s="367">
        <f>IFERROR(IF(Y277="",0,Y277),"0")+IFERROR(IF(Y278="",0,Y278),"0")+IFERROR(IF(Y279="",0,Y279),"0")</f>
        <v>4.0454999999999997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1450</v>
      </c>
      <c r="X281" s="367">
        <f>IFERROR(SUM(X277:X279),"0")</f>
        <v>1450.8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100</v>
      </c>
      <c r="X296" s="366">
        <f t="shared" ref="X296:X303" si="16">IFERROR(IF(W296="",0,CEILING((W296/$H296),1)*$H296),"")</f>
        <v>108</v>
      </c>
      <c r="Y296" s="36">
        <f>IFERROR(IF(X296=0,"",ROUNDUP(X296/H296,0)*0.02175),"")</f>
        <v>0.21749999999999997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100</v>
      </c>
      <c r="X300" s="366">
        <f t="shared" si="16"/>
        <v>104.39999999999999</v>
      </c>
      <c r="Y300" s="36">
        <f>IFERROR(IF(X300=0,"",ROUNDUP(X300/H300,0)*0.02175),"")</f>
        <v>0.19574999999999998</v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17.879948914431672</v>
      </c>
      <c r="X304" s="367">
        <f>IFERROR(X296/H296,"0")+IFERROR(X297/H297,"0")+IFERROR(X298/H298,"0")+IFERROR(X299/H299,"0")+IFERROR(X300/H300,"0")+IFERROR(X301/H301,"0")+IFERROR(X302/H302,"0")+IFERROR(X303/H303,"0")</f>
        <v>19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0.41324999999999995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200</v>
      </c>
      <c r="X305" s="367">
        <f>IFERROR(SUM(X296:X303),"0")</f>
        <v>212.39999999999998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550</v>
      </c>
      <c r="X318" s="366">
        <f>IFERROR(IF(W318="",0,CEILING((W318/$H318),1)*$H318),"")</f>
        <v>550.20000000000005</v>
      </c>
      <c r="Y318" s="36">
        <f>IFERROR(IF(X318=0,"",ROUNDUP(X318/H318,0)*0.00753),"")</f>
        <v>1.9728600000000001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280</v>
      </c>
      <c r="X319" s="366">
        <f>IFERROR(IF(W319="",0,CEILING((W319/$H319),1)*$H319),"")</f>
        <v>281.40000000000003</v>
      </c>
      <c r="Y319" s="36">
        <f>IFERROR(IF(X319=0,"",ROUNDUP(X319/H319,0)*0.00753),"")</f>
        <v>1.00902</v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395.23809523809518</v>
      </c>
      <c r="X320" s="367">
        <f>IFERROR(X317/H317,"0")+IFERROR(X318/H318,"0")+IFERROR(X319/H319,"0")</f>
        <v>396</v>
      </c>
      <c r="Y320" s="367">
        <f>IFERROR(IF(Y317="",0,Y317),"0")+IFERROR(IF(Y318="",0,Y318),"0")+IFERROR(IF(Y319="",0,Y319),"0")</f>
        <v>2.9818800000000003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830</v>
      </c>
      <c r="X321" s="367">
        <f>IFERROR(SUM(X317:X319),"0")</f>
        <v>831.60000000000014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17</v>
      </c>
      <c r="X327" s="366">
        <f>IFERROR(IF(W327="",0,CEILING((W327/$H327),1)*$H327),"")</f>
        <v>17.849999999999998</v>
      </c>
      <c r="Y327" s="36">
        <f>IFERROR(IF(X327=0,"",ROUNDUP(X327/H327,0)*0.00753),"")</f>
        <v>5.271E-2</v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6.666666666666667</v>
      </c>
      <c r="X328" s="367">
        <f>IFERROR(X327/H327,"0")</f>
        <v>7</v>
      </c>
      <c r="Y328" s="367">
        <f>IFERROR(IF(Y327="",0,Y327),"0")</f>
        <v>5.271E-2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17</v>
      </c>
      <c r="X329" s="367">
        <f>IFERROR(SUM(X327:X327),"0")</f>
        <v>17.849999999999998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0</v>
      </c>
      <c r="X334" s="366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0</v>
      </c>
      <c r="X337" s="366">
        <f t="shared" si="17"/>
        <v>0</v>
      </c>
      <c r="Y337" s="36" t="str">
        <f>IFERROR(IF(X337=0,"",ROUNDUP(X337/H337,0)*0.02175),"")</f>
        <v/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0</v>
      </c>
      <c r="X341" s="367">
        <f>IFERROR(X333/H333,"0")+IFERROR(X334/H334,"0")+IFERROR(X335/H335,"0")+IFERROR(X336/H336,"0")+IFERROR(X337/H337,"0")+IFERROR(X338/H338,"0")+IFERROR(X339/H339,"0")+IFERROR(X340/H340,"0")</f>
        <v>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0</v>
      </c>
      <c r="X342" s="367">
        <f>IFERROR(SUM(X333:X340),"0")</f>
        <v>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0</v>
      </c>
      <c r="X344" s="366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0</v>
      </c>
      <c r="X347" s="367">
        <f>IFERROR(X344/H344,"0")+IFERROR(X345/H345,"0")+IFERROR(X346/H346,"0")</f>
        <v>0</v>
      </c>
      <c r="Y347" s="367">
        <f>IFERROR(IF(Y344="",0,Y344),"0")+IFERROR(IF(Y345="",0,Y345),"0")+IFERROR(IF(Y346="",0,Y346),"0")</f>
        <v>0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0</v>
      </c>
      <c r="X348" s="367">
        <f>IFERROR(SUM(X344:X346),"0")</f>
        <v>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160</v>
      </c>
      <c r="X360" s="366">
        <f>IFERROR(IF(W360="",0,CEILING((W360/$H360),1)*$H360),"")</f>
        <v>168</v>
      </c>
      <c r="Y360" s="36">
        <f>IFERROR(IF(X360=0,"",ROUNDUP(X360/H360,0)*0.02175),"")</f>
        <v>0.30449999999999999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13.333333333333334</v>
      </c>
      <c r="X365" s="367">
        <f>IFERROR(X360/H360,"0")+IFERROR(X361/H361,"0")+IFERROR(X362/H362,"0")+IFERROR(X363/H363,"0")+IFERROR(X364/H364,"0")</f>
        <v>14</v>
      </c>
      <c r="Y365" s="367">
        <f>IFERROR(IF(Y360="",0,Y360),"0")+IFERROR(IF(Y361="",0,Y361),"0")+IFERROR(IF(Y362="",0,Y362),"0")+IFERROR(IF(Y363="",0,Y363),"0")+IFERROR(IF(Y364="",0,Y364),"0")</f>
        <v>0.30449999999999999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160</v>
      </c>
      <c r="X366" s="367">
        <f>IFERROR(SUM(X360:X364),"0")</f>
        <v>168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5700</v>
      </c>
      <c r="X373" s="366">
        <f>IFERROR(IF(W373="",0,CEILING((W373/$H373),1)*$H373),"")</f>
        <v>5701.8</v>
      </c>
      <c r="Y373" s="36">
        <f>IFERROR(IF(X373=0,"",ROUNDUP(X373/H373,0)*0.02175),"")</f>
        <v>15.899249999999999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270</v>
      </c>
      <c r="X375" s="366">
        <f>IFERROR(IF(W375="",0,CEILING((W375/$H375),1)*$H375),"")</f>
        <v>271.2</v>
      </c>
      <c r="Y375" s="36">
        <f>IFERROR(IF(X375=0,"",ROUNDUP(X375/H375,0)*0.00753),"")</f>
        <v>0.85089000000000004</v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843.26923076923083</v>
      </c>
      <c r="X377" s="367">
        <f>IFERROR(X373/H373,"0")+IFERROR(X374/H374,"0")+IFERROR(X375/H375,"0")+IFERROR(X376/H376,"0")</f>
        <v>844</v>
      </c>
      <c r="Y377" s="367">
        <f>IFERROR(IF(Y373="",0,Y373),"0")+IFERROR(IF(Y374="",0,Y374),"0")+IFERROR(IF(Y375="",0,Y375),"0")+IFERROR(IF(Y376="",0,Y376),"0")</f>
        <v>16.750139999999998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5970</v>
      </c>
      <c r="X378" s="367">
        <f>IFERROR(SUM(X373:X376),"0")</f>
        <v>5973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100</v>
      </c>
      <c r="X429" s="366">
        <f t="shared" ref="X429:X435" si="20">IFERROR(IF(W429="",0,CEILING((W429/$H429),1)*$H429),"")</f>
        <v>100.80000000000001</v>
      </c>
      <c r="Y429" s="36">
        <f>IFERROR(IF(X429=0,"",ROUNDUP(X429/H429,0)*0.00753),"")</f>
        <v>0.18071999999999999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23.80952380952381</v>
      </c>
      <c r="X436" s="367">
        <f>IFERROR(X429/H429,"0")+IFERROR(X430/H430,"0")+IFERROR(X431/H431,"0")+IFERROR(X432/H432,"0")+IFERROR(X433/H433,"0")+IFERROR(X434/H434,"0")+IFERROR(X435/H435,"0")</f>
        <v>24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0.18071999999999999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100</v>
      </c>
      <c r="X437" s="367">
        <f>IFERROR(SUM(X429:X435),"0")</f>
        <v>100.80000000000001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460</v>
      </c>
      <c r="X456" s="366">
        <f t="shared" si="21"/>
        <v>464.64000000000004</v>
      </c>
      <c r="Y456" s="36">
        <f t="shared" si="22"/>
        <v>1.0524800000000001</v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87.12121212121211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88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1.0524800000000001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460</v>
      </c>
      <c r="X466" s="367">
        <f>IFERROR(SUM(X454:X464),"0")</f>
        <v>464.64000000000004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650</v>
      </c>
      <c r="X496" s="366">
        <f>IFERROR(IF(W496="",0,CEILING((W496/$H496),1)*$H496),"")</f>
        <v>660</v>
      </c>
      <c r="Y496" s="36">
        <f>IFERROR(IF(X496=0,"",ROUNDUP(X496/H496,0)*0.02175),"")</f>
        <v>1.1962499999999998</v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54.166666666666664</v>
      </c>
      <c r="X499" s="367">
        <f>IFERROR(X494/H494,"0")+IFERROR(X495/H495,"0")+IFERROR(X496/H496,"0")+IFERROR(X497/H497,"0")+IFERROR(X498/H498,"0")</f>
        <v>55</v>
      </c>
      <c r="Y499" s="367">
        <f>IFERROR(IF(Y494="",0,Y494),"0")+IFERROR(IF(Y495="",0,Y495),"0")+IFERROR(IF(Y496="",0,Y496),"0")+IFERROR(IF(Y497="",0,Y497),"0")+IFERROR(IF(Y498="",0,Y498),"0")</f>
        <v>1.1962499999999998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650</v>
      </c>
      <c r="X500" s="367">
        <f>IFERROR(SUM(X494:X498),"0")</f>
        <v>660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450</v>
      </c>
      <c r="X516" s="366">
        <f>IFERROR(IF(W516="",0,CEILING((W516/$H516),1)*$H516),"")</f>
        <v>452.4</v>
      </c>
      <c r="Y516" s="36">
        <f>IFERROR(IF(X516=0,"",ROUNDUP(X516/H516,0)*0.02175),"")</f>
        <v>1.2614999999999998</v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57.692307692307693</v>
      </c>
      <c r="X521" s="367">
        <f>IFERROR(X516/H516,"0")+IFERROR(X517/H517,"0")+IFERROR(X518/H518,"0")+IFERROR(X519/H519,"0")+IFERROR(X520/H520,"0")</f>
        <v>58</v>
      </c>
      <c r="Y521" s="367">
        <f>IFERROR(IF(Y516="",0,Y516),"0")+IFERROR(IF(Y517="",0,Y517),"0")+IFERROR(IF(Y518="",0,Y518),"0")+IFERROR(IF(Y519="",0,Y519),"0")+IFERROR(IF(Y520="",0,Y520),"0")</f>
        <v>1.2614999999999998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450</v>
      </c>
      <c r="X522" s="367">
        <f>IFERROR(SUM(X516:X520),"0")</f>
        <v>452.4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16462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16570.09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17696.954158166227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17811.249000000003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37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37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18621.954158166227</v>
      </c>
      <c r="X531" s="367">
        <f>GrossWeightTotalR+PalletQtyTotalR*25</f>
        <v>18736.249000000003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2969.0060625836481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2984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44.559070000000006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1617.5</v>
      </c>
      <c r="F538" s="46">
        <f>IFERROR(X135*1,"0")+IFERROR(X136*1,"0")+IFERROR(X137*1,"0")+IFERROR(X138*1,"0")+IFERROR(X139*1,"0")</f>
        <v>2209.2000000000003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1774.1999999999998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1868.1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1868.1</v>
      </c>
      <c r="O538" s="46">
        <f>IFERROR(X296*1,"0")+IFERROR(X297*1,"0")+IFERROR(X298*1,"0")+IFERROR(X299*1,"0")+IFERROR(X300*1,"0")+IFERROR(X301*1,"0")+IFERROR(X302*1,"0")+IFERROR(X303*1,"0")+IFERROR(X307*1,"0")+IFERROR(X308*1,"0")</f>
        <v>212.39999999999998</v>
      </c>
      <c r="P538" s="46">
        <f>IFERROR(X313*1,"0")+IFERROR(X317*1,"0")+IFERROR(X318*1,"0")+IFERROR(X319*1,"0")+IFERROR(X323*1,"0")+IFERROR(X327*1,"0")</f>
        <v>849.45000000000016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6141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100.80000000000001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464.64000000000004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1112.4000000000001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2024-04-26T07:32:58Z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